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omments1.xml" ContentType="application/vnd.openxmlformats-officedocument.spreadsheetml.comments+xml"/>
  <Override PartName="/xl/charts/chart1.xml" ContentType="application/vnd.openxmlformats-officedocument.drawingml.chart+xml"/>
  <Override PartName="/xl/drawings/drawing4.xml" ContentType="application/vnd.openxmlformats-officedocument.drawingml.chartshapes+xml"/>
  <Override PartName="/xl/drawings/drawing5.xml" ContentType="application/vnd.openxmlformats-officedocument.drawing+xml"/>
  <Override PartName="/xl/charts/chart2.xml" ContentType="application/vnd.openxmlformats-officedocument.drawingml.chart+xml"/>
  <Override PartName="/xl/charts/style1.xml" ContentType="application/vnd.ms-office.chartstyle+xml"/>
  <Override PartName="/xl/charts/colors1.xml" ContentType="application/vnd.ms-office.chartcolorstyle+xml"/>
  <Override PartName="/xl/drawings/drawing6.xml" ContentType="application/vnd.openxmlformats-officedocument.drawing+xml"/>
  <Override PartName="/xl/charts/chart3.xml" ContentType="application/vnd.openxmlformats-officedocument.drawingml.chart+xml"/>
  <Override PartName="/xl/charts/style2.xml" ContentType="application/vnd.ms-office.chartstyle+xml"/>
  <Override PartName="/xl/charts/colors2.xml" ContentType="application/vnd.ms-office.chartcolorstyle+xml"/>
  <Override PartName="/xl/drawings/drawing7.xml" ContentType="application/vnd.openxmlformats-officedocument.drawing+xml"/>
  <Override PartName="/xl/charts/chart4.xml" ContentType="application/vnd.openxmlformats-officedocument.drawingml.chart+xml"/>
  <Override PartName="/xl/drawings/drawing8.xml" ContentType="application/vnd.openxmlformats-officedocument.drawingml.chartshapes+xml"/>
  <Override PartName="/xl/drawings/drawing9.xml" ContentType="application/vnd.openxmlformats-officedocument.drawing+xml"/>
  <Override PartName="/xl/drawings/drawing10.xml" ContentType="application/vnd.openxmlformats-officedocument.drawing+xml"/>
  <Override PartName="/xl/charts/chart5.xml" ContentType="application/vnd.openxmlformats-officedocument.drawingml.chart+xml"/>
  <Override PartName="/xl/charts/style3.xml" ContentType="application/vnd.ms-office.chartstyle+xml"/>
  <Override PartName="/xl/charts/colors3.xml" ContentType="application/vnd.ms-office.chartcolorstyle+xml"/>
  <Override PartName="/xl/drawings/drawing11.xml" ContentType="application/vnd.openxmlformats-officedocument.drawingml.chartshapes+xml"/>
  <Override PartName="/xl/charts/chart6.xml" ContentType="application/vnd.openxmlformats-officedocument.drawingml.chart+xml"/>
  <Override PartName="/xl/charts/style4.xml" ContentType="application/vnd.ms-office.chartstyle+xml"/>
  <Override PartName="/xl/charts/colors4.xml" ContentType="application/vnd.ms-office.chartcolorstyle+xml"/>
  <Override PartName="/xl/drawings/drawing12.xml" ContentType="application/vnd.openxmlformats-officedocument.drawingml.chartshapes+xml"/>
  <Override PartName="/xl/drawings/drawing13.xml" ContentType="application/vnd.openxmlformats-officedocument.drawing+xml"/>
  <Override PartName="/xl/charts/chart7.xml" ContentType="application/vnd.openxmlformats-officedocument.drawingml.chart+xml"/>
  <Override PartName="/xl/charts/style5.xml" ContentType="application/vnd.ms-office.chartstyle+xml"/>
  <Override PartName="/xl/charts/colors5.xml" ContentType="application/vnd.ms-office.chartcolorstyle+xml"/>
  <Override PartName="/xl/drawings/drawing14.xml" ContentType="application/vnd.openxmlformats-officedocument.drawingml.chartshapes+xml"/>
  <Override PartName="/xl/drawings/drawing15.xml" ContentType="application/vnd.openxmlformats-officedocument.drawing+xml"/>
  <Override PartName="/xl/charts/chart8.xml" ContentType="application/vnd.openxmlformats-officedocument.drawingml.chart+xml"/>
  <Override PartName="/xl/charts/style6.xml" ContentType="application/vnd.ms-office.chartstyle+xml"/>
  <Override PartName="/xl/charts/colors6.xml" ContentType="application/vnd.ms-office.chartcolorstyle+xml"/>
  <Override PartName="/xl/charts/chart9.xml" ContentType="application/vnd.openxmlformats-officedocument.drawingml.chart+xml"/>
  <Override PartName="/xl/charts/style7.xml" ContentType="application/vnd.ms-office.chartstyle+xml"/>
  <Override PartName="/xl/charts/colors7.xml" ContentType="application/vnd.ms-office.chartcolorstyle+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comments2.xml" ContentType="application/vnd.openxmlformats-officedocument.spreadsheetml.comments+xml"/>
  <Override PartName="/xl/drawings/drawing21.xml" ContentType="application/vnd.openxmlformats-officedocument.drawing+xml"/>
  <Override PartName="/xl/charts/chart10.xml" ContentType="application/vnd.openxmlformats-officedocument.drawingml.chart+xml"/>
  <Override PartName="/xl/drawings/drawing22.xml" ContentType="application/vnd.openxmlformats-officedocument.drawingml.chartshapes+xml"/>
  <Override PartName="/xl/drawings/drawing23.xml" ContentType="application/vnd.openxmlformats-officedocument.drawing+xml"/>
  <Override PartName="/xl/drawings/drawing24.xml" ContentType="application/vnd.openxmlformats-officedocument.drawing+xml"/>
  <Override PartName="/xl/charts/chart11.xml" ContentType="application/vnd.openxmlformats-officedocument.drawingml.chart+xml"/>
  <Override PartName="/xl/drawings/drawing25.xml" ContentType="application/vnd.openxmlformats-officedocument.drawingml.chartshapes+xml"/>
  <Override PartName="/xl/drawings/drawing26.xml" ContentType="application/vnd.openxmlformats-officedocument.drawing+xml"/>
  <Override PartName="/xl/charts/chart12.xml" ContentType="application/vnd.openxmlformats-officedocument.drawingml.chart+xml"/>
  <Override PartName="/xl/charts/style8.xml" ContentType="application/vnd.ms-office.chartstyle+xml"/>
  <Override PartName="/xl/charts/colors8.xml" ContentType="application/vnd.ms-office.chartcolorstyle+xml"/>
  <Override PartName="/xl/drawings/drawing27.xml" ContentType="application/vnd.openxmlformats-officedocument.drawingml.chartshapes+xml"/>
  <Override PartName="/xl/charts/chart13.xml" ContentType="application/vnd.openxmlformats-officedocument.drawingml.chart+xml"/>
  <Override PartName="/xl/charts/style9.xml" ContentType="application/vnd.ms-office.chartstyle+xml"/>
  <Override PartName="/xl/charts/colors9.xml" ContentType="application/vnd.ms-office.chartcolorstyle+xml"/>
  <Override PartName="/xl/drawings/drawing28.xml" ContentType="application/vnd.openxmlformats-officedocument.drawingml.chartshapes+xml"/>
  <Override PartName="/xl/drawings/drawing29.xml" ContentType="application/vnd.openxmlformats-officedocument.drawing+xml"/>
  <Override PartName="/xl/charts/chart14.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30.xml" ContentType="application/vnd.openxmlformats-officedocument.drawing+xml"/>
  <Override PartName="/xl/drawings/drawing31.xml" ContentType="application/vnd.openxmlformats-officedocument.drawing+xml"/>
  <Override PartName="/xl/charts/chart15.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32.xml" ContentType="application/vnd.openxmlformats-officedocument.drawing+xml"/>
  <Override PartName="/xl/charts/chart16.xml" ContentType="application/vnd.openxmlformats-officedocument.drawingml.chart+xml"/>
  <Override PartName="/xl/charts/style12.xml" ContentType="application/vnd.ms-office.chartstyle+xml"/>
  <Override PartName="/xl/charts/colors12.xml" ContentType="application/vnd.ms-office.chartcolorstyle+xml"/>
  <Override PartName="/xl/charts/chart17.xml" ContentType="application/vnd.openxmlformats-officedocument.drawingml.chart+xml"/>
  <Override PartName="/xl/charts/style13.xml" ContentType="application/vnd.ms-office.chartstyle+xml"/>
  <Override PartName="/xl/charts/colors13.xml" ContentType="application/vnd.ms-office.chartcolorstyle+xml"/>
  <Override PartName="/xl/charts/chart18.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33.xml" ContentType="application/vnd.openxmlformats-officedocument.drawingml.chartshapes+xml"/>
  <Override PartName="/xl/charts/chart19.xml" ContentType="application/vnd.openxmlformats-officedocument.drawingml.chart+xml"/>
  <Override PartName="/xl/charts/style15.xml" ContentType="application/vnd.ms-office.chartstyle+xml"/>
  <Override PartName="/xl/charts/colors15.xml" ContentType="application/vnd.ms-office.chartcolorstyle+xml"/>
  <Override PartName="/xl/charts/chart20.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34.xml" ContentType="application/vnd.openxmlformats-officedocument.drawing+xml"/>
  <Override PartName="/xl/charts/chart21.xml" ContentType="application/vnd.openxmlformats-officedocument.drawingml.chart+xml"/>
  <Override PartName="/xl/drawings/drawing35.xml" ContentType="application/vnd.openxmlformats-officedocument.drawingml.chartshapes+xml"/>
  <Override PartName="/xl/charts/chart22.xml" ContentType="application/vnd.openxmlformats-officedocument.drawingml.chart+xml"/>
  <Override PartName="/xl/drawings/drawing36.xml" ContentType="application/vnd.openxmlformats-officedocument.drawingml.chartshapes+xml"/>
  <Override PartName="/xl/drawings/drawing37.xml" ContentType="application/vnd.openxmlformats-officedocument.drawing+xml"/>
  <Override PartName="/xl/charts/chart23.xml" ContentType="application/vnd.openxmlformats-officedocument.drawingml.chart+xml"/>
  <Override PartName="/xl/drawings/drawing38.xml" ContentType="application/vnd.openxmlformats-officedocument.drawingml.chartshapes+xml"/>
  <Override PartName="/xl/charts/chart24.xml" ContentType="application/vnd.openxmlformats-officedocument.drawingml.chart+xml"/>
  <Override PartName="/xl/drawings/drawing39.xml" ContentType="application/vnd.openxmlformats-officedocument.drawingml.chartshapes+xml"/>
  <Override PartName="/xl/drawings/drawing40.xml" ContentType="application/vnd.openxmlformats-officedocument.drawing+xml"/>
  <Override PartName="/xl/charts/chart25.xml" ContentType="application/vnd.openxmlformats-officedocument.drawingml.chart+xml"/>
  <Override PartName="/xl/drawings/drawing41.xml" ContentType="application/vnd.openxmlformats-officedocument.drawingml.chartshapes+xml"/>
  <Override PartName="/xl/drawings/drawing42.xml" ContentType="application/vnd.openxmlformats-officedocument.drawing+xml"/>
  <Override PartName="/xl/charts/chart26.xml" ContentType="application/vnd.openxmlformats-officedocument.drawingml.chart+xml"/>
  <Override PartName="/xl/drawings/drawing43.xml" ContentType="application/vnd.openxmlformats-officedocument.drawingml.chartshapes+xml"/>
  <Override PartName="/xl/charts/chart27.xml" ContentType="application/vnd.openxmlformats-officedocument.drawingml.chart+xml"/>
  <Override PartName="/xl/charts/style17.xml" ContentType="application/vnd.ms-office.chartstyle+xml"/>
  <Override PartName="/xl/charts/colors17.xml" ContentType="application/vnd.ms-office.chartcolorstyle+xml"/>
  <Override PartName="/xl/drawings/drawing44.xml" ContentType="application/vnd.openxmlformats-officedocument.drawingml.chartshapes+xml"/>
  <Override PartName="/xl/charts/chart28.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45.xml" ContentType="application/vnd.openxmlformats-officedocument.drawingml.chartshapes+xml"/>
  <Override PartName="/xl/drawings/drawing46.xml" ContentType="application/vnd.openxmlformats-officedocument.drawing+xml"/>
  <Override PartName="/xl/charts/chart29.xml" ContentType="application/vnd.openxmlformats-officedocument.drawingml.chart+xml"/>
  <Override PartName="/xl/drawings/drawing47.xml" ContentType="application/vnd.openxmlformats-officedocument.drawingml.chartshapes+xml"/>
  <Override PartName="/xl/drawings/drawing48.xml" ContentType="application/vnd.openxmlformats-officedocument.drawing+xml"/>
  <Override PartName="/xl/drawings/drawing49.xml" ContentType="application/vnd.openxmlformats-officedocument.drawing+xml"/>
  <Override PartName="/xl/charts/chart30.xml" ContentType="application/vnd.openxmlformats-officedocument.drawingml.chart+xml"/>
  <Override PartName="/xl/drawings/drawing50.xml" ContentType="application/vnd.openxmlformats-officedocument.drawingml.chartshapes+xml"/>
  <Override PartName="/xl/drawings/drawing51.xml" ContentType="application/vnd.openxmlformats-officedocument.drawing+xml"/>
  <Override PartName="/xl/charts/chart31.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52.xml" ContentType="application/vnd.openxmlformats-officedocument.drawingml.chartshapes+xml"/>
  <Override PartName="/xl/drawings/drawing53.xml" ContentType="application/vnd.openxmlformats-officedocument.drawing+xml"/>
  <Override PartName="/xl/charts/chart32.xml" ContentType="application/vnd.openxmlformats-officedocument.drawingml.chart+xml"/>
  <Override PartName="/xl/charts/style20.xml" ContentType="application/vnd.ms-office.chartstyle+xml"/>
  <Override PartName="/xl/charts/colors20.xml" ContentType="application/vnd.ms-office.chartcolorstyle+xml"/>
  <Override PartName="/xl/drawings/drawing54.xml" ContentType="application/vnd.openxmlformats-officedocument.drawingml.chartshapes+xml"/>
  <Override PartName="/xl/drawings/drawing55.xml" ContentType="application/vnd.openxmlformats-officedocument.drawing+xml"/>
  <Override PartName="/xl/charts/chart33.xml" ContentType="application/vnd.openxmlformats-officedocument.drawingml.chart+xml"/>
  <Override PartName="/xl/charts/style21.xml" ContentType="application/vnd.ms-office.chartstyle+xml"/>
  <Override PartName="/xl/charts/colors21.xml" ContentType="application/vnd.ms-office.chartcolorstyle+xml"/>
  <Override PartName="/xl/drawings/drawing56.xml" ContentType="application/vnd.openxmlformats-officedocument.drawingml.chartshapes+xml"/>
  <Override PartName="/xl/charts/chart34.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57.xml" ContentType="application/vnd.openxmlformats-officedocument.drawingml.chartshapes+xml"/>
  <Override PartName="/xl/drawings/drawing58.xml" ContentType="application/vnd.openxmlformats-officedocument.drawing+xml"/>
  <Override PartName="/xl/charts/chart35.xml" ContentType="application/vnd.openxmlformats-officedocument.drawingml.chart+xml"/>
  <Override PartName="/xl/drawings/drawing59.xml" ContentType="application/vnd.openxmlformats-officedocument.drawingml.chartshapes+xml"/>
  <Override PartName="/xl/drawings/drawing60.xml" ContentType="application/vnd.openxmlformats-officedocument.drawing+xml"/>
  <Override PartName="/xl/drawings/drawing61.xml" ContentType="application/vnd.openxmlformats-officedocument.drawing+xml"/>
  <Override PartName="/xl/charts/chart36.xml" ContentType="application/vnd.openxmlformats-officedocument.drawingml.chart+xml"/>
  <Override PartName="/xl/drawings/drawing62.xml" ContentType="application/vnd.openxmlformats-officedocument.drawingml.chartshapes+xml"/>
  <Override PartName="/xl/drawings/drawing63.xml" ContentType="application/vnd.openxmlformats-officedocument.drawing+xml"/>
  <Override PartName="/xl/charts/chart37.xml" ContentType="application/vnd.openxmlformats-officedocument.drawingml.chart+xml"/>
  <Override PartName="/xl/drawings/drawing64.xml" ContentType="application/vnd.openxmlformats-officedocument.drawingml.chartshapes+xml"/>
  <Override PartName="/xl/charts/chart38.xml" ContentType="application/vnd.openxmlformats-officedocument.drawingml.chart+xml"/>
  <Override PartName="/xl/drawings/drawing65.xml" ContentType="application/vnd.openxmlformats-officedocument.drawingml.chartshapes+xml"/>
  <Override PartName="/xl/drawings/drawing66.xml" ContentType="application/vnd.openxmlformats-officedocument.drawing+xml"/>
  <Override PartName="/xl/charts/chart39.xml" ContentType="application/vnd.openxmlformats-officedocument.drawingml.chart+xml"/>
  <Override PartName="/xl/charts/style23.xml" ContentType="application/vnd.ms-office.chartstyle+xml"/>
  <Override PartName="/xl/charts/colors23.xml" ContentType="application/vnd.ms-office.chartcolorstyle+xml"/>
  <Override PartName="/xl/charts/chart40.xml" ContentType="application/vnd.openxmlformats-officedocument.drawingml.chart+xml"/>
  <Override PartName="/xl/drawings/drawing67.xml" ContentType="application/vnd.openxmlformats-officedocument.drawingml.chartshapes+xml"/>
  <Override PartName="/xl/charts/chart41.xml" ContentType="application/vnd.openxmlformats-officedocument.drawingml.chart+xml"/>
  <Override PartName="/xl/charts/style24.xml" ContentType="application/vnd.ms-office.chartstyle+xml"/>
  <Override PartName="/xl/charts/colors24.xml" ContentType="application/vnd.ms-office.chartcolorstyle+xml"/>
  <Override PartName="/xl/drawings/drawing68.xml" ContentType="application/vnd.openxmlformats-officedocument.drawing+xml"/>
  <Override PartName="/xl/charts/chart42.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69.xml" ContentType="application/vnd.openxmlformats-officedocument.drawingml.chartshapes+xml"/>
  <Override PartName="/xl/drawings/drawing70.xml" ContentType="application/vnd.openxmlformats-officedocument.drawing+xml"/>
  <Override PartName="/xl/charts/chart43.xml" ContentType="application/vnd.openxmlformats-officedocument.drawingml.chart+xml"/>
  <Override PartName="/xl/drawings/drawing71.xml" ContentType="application/vnd.openxmlformats-officedocument.drawingml.chartshapes+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charts/chart44.xml" ContentType="application/vnd.openxmlformats-officedocument.drawingml.chart+xml"/>
  <Override PartName="/xl/drawings/drawing77.xml" ContentType="application/vnd.openxmlformats-officedocument.drawingml.chartshapes+xml"/>
  <Override PartName="/xl/drawings/drawing78.xml" ContentType="application/vnd.openxmlformats-officedocument.drawing+xml"/>
  <Override PartName="/xl/charts/chart45.xml" ContentType="application/vnd.openxmlformats-officedocument.drawingml.chart+xml"/>
  <Override PartName="/xl/theme/themeOverride1.xml" ContentType="application/vnd.openxmlformats-officedocument.themeOverride+xml"/>
  <Override PartName="/xl/drawings/drawing79.xml" ContentType="application/vnd.openxmlformats-officedocument.drawingml.chartshapes+xml"/>
  <Override PartName="/xl/drawings/drawing80.xml" ContentType="application/vnd.openxmlformats-officedocument.drawing+xml"/>
  <Override PartName="/xl/charts/chart46.xml" ContentType="application/vnd.openxmlformats-officedocument.drawingml.chart+xml"/>
  <Override PartName="/xl/drawings/drawing81.xml" ContentType="application/vnd.openxmlformats-officedocument.drawingml.chartshapes+xml"/>
  <Override PartName="/xl/charts/chart47.xml" ContentType="application/vnd.openxmlformats-officedocument.drawingml.chart+xml"/>
  <Override PartName="/xl/drawings/drawing82.xml" ContentType="application/vnd.openxmlformats-officedocument.drawingml.chartshapes+xml"/>
  <Override PartName="/xl/charts/chart48.xml" ContentType="application/vnd.openxmlformats-officedocument.drawingml.chart+xml"/>
  <Override PartName="/xl/drawings/drawing83.xml" ContentType="application/vnd.openxmlformats-officedocument.drawingml.chartshapes+xml"/>
  <Override PartName="/xl/charts/chart49.xml" ContentType="application/vnd.openxmlformats-officedocument.drawingml.chart+xml"/>
  <Override PartName="/xl/drawings/drawing84.xml" ContentType="application/vnd.openxmlformats-officedocument.drawingml.chartshapes+xml"/>
  <Override PartName="/xl/charts/chart50.xml" ContentType="application/vnd.openxmlformats-officedocument.drawingml.chart+xml"/>
  <Override PartName="/xl/drawings/drawing85.xml" ContentType="application/vnd.openxmlformats-officedocument.drawingml.chartshapes+xml"/>
  <Override PartName="/xl/charts/chart51.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86.xml" ContentType="application/vnd.openxmlformats-officedocument.drawingml.chartshapes+xml"/>
  <Override PartName="/xl/charts/chart52.xml" ContentType="application/vnd.openxmlformats-officedocument.drawingml.chart+xml"/>
  <Override PartName="/xl/drawings/drawing87.xml" ContentType="application/vnd.openxmlformats-officedocument.drawingml.chartshapes+xml"/>
  <Override PartName="/xl/charts/chart53.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88.xml" ContentType="application/vnd.openxmlformats-officedocument.drawingml.chartshapes+xml"/>
  <Override PartName="/xl/drawings/drawing89.xml" ContentType="application/vnd.openxmlformats-officedocument.drawing+xml"/>
  <Override PartName="/xl/charts/chart54.xml" ContentType="application/vnd.openxmlformats-officedocument.drawingml.chart+xml"/>
  <Override PartName="/xl/drawings/drawing90.xml" ContentType="application/vnd.openxmlformats-officedocument.drawingml.chartshapes+xml"/>
  <Override PartName="/xl/charts/chart55.xml" ContentType="application/vnd.openxmlformats-officedocument.drawingml.chart+xml"/>
  <Override PartName="/xl/drawings/drawing91.xml" ContentType="application/vnd.openxmlformats-officedocument.drawingml.chartshapes+xml"/>
  <Override PartName="/xl/charts/chart56.xml" ContentType="application/vnd.openxmlformats-officedocument.drawingml.chart+xml"/>
  <Override PartName="/xl/drawings/drawing92.xml" ContentType="application/vnd.openxmlformats-officedocument.drawingml.chartshapes+xml"/>
  <Override PartName="/xl/charts/chart57.xml" ContentType="application/vnd.openxmlformats-officedocument.drawingml.chart+xml"/>
  <Override PartName="/xl/drawings/drawing93.xml" ContentType="application/vnd.openxmlformats-officedocument.drawingml.chartshapes+xml"/>
  <Override PartName="/xl/charts/chart58.xml" ContentType="application/vnd.openxmlformats-officedocument.drawingml.chart+xml"/>
  <Override PartName="/xl/drawings/drawing94.xml" ContentType="application/vnd.openxmlformats-officedocument.drawingml.chartshapes+xml"/>
  <Override PartName="/xl/charts/chart59.xml" ContentType="application/vnd.openxmlformats-officedocument.drawingml.chart+xml"/>
  <Override PartName="/xl/charts/style28.xml" ContentType="application/vnd.ms-office.chartstyle+xml"/>
  <Override PartName="/xl/charts/colors28.xml" ContentType="application/vnd.ms-office.chartcolorstyle+xml"/>
  <Override PartName="/xl/drawings/drawing95.xml" ContentType="application/vnd.openxmlformats-officedocument.drawingml.chartshapes+xml"/>
  <Override PartName="/xl/charts/chart60.xml" ContentType="application/vnd.openxmlformats-officedocument.drawingml.chart+xml"/>
  <Override PartName="/xl/drawings/drawing96.xml" ContentType="application/vnd.openxmlformats-officedocument.drawingml.chartshapes+xml"/>
  <Override PartName="/xl/charts/chart61.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97.xml" ContentType="application/vnd.openxmlformats-officedocument.drawingml.chartshapes+xml"/>
  <Override PartName="/xl/drawings/drawing98.xml" ContentType="application/vnd.openxmlformats-officedocument.drawing+xml"/>
  <Override PartName="/xl/charts/chart62.xml" ContentType="application/vnd.openxmlformats-officedocument.drawingml.chart+xml"/>
  <Override PartName="/xl/drawings/drawing99.xml" ContentType="application/vnd.openxmlformats-officedocument.drawingml.chartshapes+xml"/>
  <Override PartName="/xl/drawings/drawing100.xml" ContentType="application/vnd.openxmlformats-officedocument.drawing+xml"/>
  <Override PartName="/xl/charts/chart63.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101.xml" ContentType="application/vnd.openxmlformats-officedocument.drawingml.chartshapes+xml"/>
  <Override PartName="/xl/charts/chart64.xml" ContentType="application/vnd.openxmlformats-officedocument.drawingml.chart+xml"/>
  <Override PartName="/xl/charts/style31.xml" ContentType="application/vnd.ms-office.chartstyle+xml"/>
  <Override PartName="/xl/charts/colors31.xml" ContentType="application/vnd.ms-office.chartcolorstyle+xml"/>
  <Override PartName="/xl/drawings/drawing102.xml" ContentType="application/vnd.openxmlformats-officedocument.drawingml.chartshapes+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charts/chart65.xml" ContentType="application/vnd.openxmlformats-officedocument.drawingml.chart+xml"/>
  <Override PartName="/xl/drawings/drawing107.xml" ContentType="application/vnd.openxmlformats-officedocument.drawingml.chartshapes+xml"/>
  <Override PartName="/xl/charts/chart66.xml" ContentType="application/vnd.openxmlformats-officedocument.drawingml.chart+xml"/>
  <Override PartName="/xl/drawings/drawing108.xml" ContentType="application/vnd.openxmlformats-officedocument.drawingml.chartshapes+xml"/>
  <Override PartName="/xl/charts/chart67.xml" ContentType="application/vnd.openxmlformats-officedocument.drawingml.chart+xml"/>
  <Override PartName="/xl/drawings/drawing109.xml" ContentType="application/vnd.openxmlformats-officedocument.drawingml.chartshapes+xml"/>
  <Override PartName="/xl/charts/chart68.xml" ContentType="application/vnd.openxmlformats-officedocument.drawingml.chart+xml"/>
  <Override PartName="/xl/drawings/drawing110.xml" ContentType="application/vnd.openxmlformats-officedocument.drawingml.chartshapes+xml"/>
  <Override PartName="/xl/drawings/drawing111.xml" ContentType="application/vnd.openxmlformats-officedocument.drawing+xml"/>
  <Override PartName="/xl/charts/chart69.xml" ContentType="application/vnd.openxmlformats-officedocument.drawingml.chart+xml"/>
  <Override PartName="/xl/drawings/drawing112.xml" ContentType="application/vnd.openxmlformats-officedocument.drawingml.chartshapes+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charts/chart70.xml" ContentType="application/vnd.openxmlformats-officedocument.drawingml.chart+xml"/>
  <Override PartName="/xl/drawings/drawing117.xml" ContentType="application/vnd.openxmlformats-officedocument.drawingml.chartshapes+xml"/>
  <Override PartName="/xl/drawings/drawing118.xml" ContentType="application/vnd.openxmlformats-officedocument.drawing+xml"/>
  <Override PartName="/xl/charts/chart71.xml" ContentType="application/vnd.openxmlformats-officedocument.drawingml.chart+xml"/>
  <Override PartName="/xl/drawings/drawing119.xml" ContentType="application/vnd.openxmlformats-officedocument.drawing+xml"/>
  <Override PartName="/xl/charts/chart72.xml" ContentType="application/vnd.openxmlformats-officedocument.drawingml.chart+xml"/>
  <Override PartName="/xl/drawings/drawing120.xml" ContentType="application/vnd.openxmlformats-officedocument.drawingml.chartshape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227"/>
  <workbookPr codeName="ThisWorkbook" autoCompressPictures="0" defaultThemeVersion="124226"/>
  <mc:AlternateContent xmlns:mc="http://schemas.openxmlformats.org/markup-compatibility/2006">
    <mc:Choice Requires="x15">
      <x15ac:absPath xmlns:x15ac="http://schemas.microsoft.com/office/spreadsheetml/2010/11/ac" url="G:\Shared drives\Land-Based Wind Market Report\12. 2024 Edition\5. Final Docs\"/>
    </mc:Choice>
  </mc:AlternateContent>
  <xr:revisionPtr revIDLastSave="0" documentId="13_ncr:1_{330DCC59-8E84-4080-AF31-E3AE4FD1D64F}" xr6:coauthVersionLast="47" xr6:coauthVersionMax="47" xr10:uidLastSave="{00000000-0000-0000-0000-000000000000}"/>
  <bookViews>
    <workbookView xWindow="-110" yWindow="-110" windowWidth="19420" windowHeight="11500" tabRatio="834" xr2:uid="{00000000-000D-0000-FFFF-FFFF00000000}"/>
  </bookViews>
  <sheets>
    <sheet name="Introduction" sheetId="183" r:id="rId1"/>
    <sheet name="Regional Definitions" sheetId="155" r:id="rId2"/>
    <sheet name="Wind Capacity Growth" sheetId="426" r:id="rId3"/>
    <sheet name="Capacity Additions by Tech." sheetId="388" r:id="rId4"/>
    <sheet name="Capacity Additions by Region" sheetId="389" r:id="rId5"/>
    <sheet name="International Wind Ranking" sheetId="328" r:id="rId6"/>
    <sheet name="International Wind Shares" sheetId="110" r:id="rId7"/>
    <sheet name="State Wind Deployment" sheetId="427" r:id="rId8"/>
    <sheet name="Wind Shares by Region" sheetId="441" r:id="rId9"/>
    <sheet name="Online Wind Hybrids" sheetId="409" r:id="rId10"/>
    <sheet name="All Hybrid Comparison" sheetId="410" r:id="rId11"/>
    <sheet name="Generator+Storage Hybrids" sheetId="411" r:id="rId12"/>
    <sheet name="All Capacity in Queues" sheetId="431" r:id="rId13"/>
    <sheet name="Capacity in Queues, Time+Region" sheetId="432" r:id="rId14"/>
    <sheet name="Wind Capacity in Queues, Region" sheetId="433" r:id="rId15"/>
    <sheet name="Hybrid Capacity in Queues" sheetId="434" r:id="rId16"/>
    <sheet name="OEM Market Share" sheetId="428" r:id="rId17"/>
    <sheet name="Manufacturing Facilities" sheetId="156" r:id="rId18"/>
    <sheet name="Manufacturing Capability" sheetId="113" r:id="rId19"/>
    <sheet name="OEM Profitability" sheetId="424" r:id="rId20"/>
    <sheet name="Wind Equip Imports over Time" sheetId="435" r:id="rId21"/>
    <sheet name="Wind Equip Imports by Country" sheetId="436" r:id="rId22"/>
    <sheet name="Imports by Country over Time" sheetId="461" r:id="rId23"/>
    <sheet name="Equip Import by Component" sheetId="437" r:id="rId24"/>
    <sheet name="Capacity by Owner" sheetId="429" r:id="rId25"/>
    <sheet name="Capacity by Offtake" sheetId="430" r:id="rId26"/>
    <sheet name="Avg Capacity, Height &amp; Diameter" sheetId="443" r:id="rId27"/>
    <sheet name="Cap, Height &amp; Diameter Trends" sheetId="444" r:id="rId28"/>
    <sheet name="Trends in Specific Power" sheetId="445" r:id="rId29"/>
    <sheet name="Location of Tall Tower &amp; Low SP" sheetId="381" r:id="rId30"/>
    <sheet name="Wind Resource by Year" sheetId="447" r:id="rId31"/>
    <sheet name="Future Total Height Trends" sheetId="446" r:id="rId32"/>
    <sheet name="Partial Repowering Over Time" sheetId="384" r:id="rId33"/>
    <sheet name="Average Retrofit Tech Change" sheetId="385" r:id="rId34"/>
    <sheet name="Capacity Factor in 2023 by COD" sheetId="456" r:id="rId35"/>
    <sheet name="Capacity Factor by State" sheetId="457" r:id="rId36"/>
    <sheet name="Capacity Factor Drivers" sheetId="458" r:id="rId37"/>
    <sheet name="Influence Specific Power " sheetId="462" r:id="rId38"/>
    <sheet name="Curtailment and Penetration" sheetId="442" r:id="rId39"/>
    <sheet name="Inter-Annual Variability" sheetId="453" r:id="rId40"/>
    <sheet name="Performance with Project Age" sheetId="460" r:id="rId41"/>
    <sheet name="Wind Turbine Prices" sheetId="425" r:id="rId42"/>
    <sheet name="CapEx Over Time" sheetId="438" r:id="rId43"/>
    <sheet name="Recent CapEx by Region" sheetId="439" r:id="rId44"/>
    <sheet name="CapEx by Project Capacity" sheetId="440" r:id="rId45"/>
    <sheet name="O&amp;M Over Time" sheetId="391" r:id="rId46"/>
    <sheet name="O&amp;M by Project Age" sheetId="422" r:id="rId47"/>
    <sheet name="Wind PPAs by Plant_Real" sheetId="463" r:id="rId48"/>
    <sheet name="Wind PPAs by Plant_Nominal" sheetId="464" r:id="rId49"/>
    <sheet name="Wind PPA Average" sheetId="450" r:id="rId50"/>
    <sheet name="Level10 Wind PPA Prices" sheetId="423" r:id="rId51"/>
    <sheet name="Wind LCOE Over Time" sheetId="454" r:id="rId52"/>
    <sheet name="Recent LCOE by Region" sheetId="455" r:id="rId53"/>
    <sheet name="REC Prices" sheetId="300" r:id="rId54"/>
    <sheet name="Wind &amp; PV PPAs vs Gas" sheetId="451" r:id="rId55"/>
    <sheet name="Recent Wind PPAs v Gas Forecast" sheetId="452" r:id="rId56"/>
    <sheet name="Market Value and PPAs over Time" sheetId="374" r:id="rId57"/>
    <sheet name="2023 Market Value by Location" sheetId="375" r:id="rId58"/>
    <sheet name="Value Relative to Flat Profile" sheetId="376" r:id="rId59"/>
    <sheet name="Health and Climate Benefits" sheetId="412" r:id="rId60"/>
    <sheet name="Transmission Build" sheetId="115" r:id="rId61"/>
    <sheet name="Wind Capacity Forecasts" sheetId="114" r:id="rId62"/>
  </sheets>
  <externalReferences>
    <externalReference r:id="rId63"/>
    <externalReference r:id="rId64"/>
    <externalReference r:id="rId65"/>
    <externalReference r:id="rId66"/>
  </externalReferences>
  <definedNames>
    <definedName name="_xlnm._FilterDatabase" localSheetId="10" hidden="1">'All Hybrid Comparison'!$L$26:$W$26</definedName>
    <definedName name="_xlnm._FilterDatabase" localSheetId="11" hidden="1">'Generator+Storage Hybrids'!$I$22:$L$22</definedName>
    <definedName name="_xlnm._FilterDatabase" localSheetId="9" hidden="1">'Online Wind Hybrids'!$U$31:$V$31</definedName>
    <definedName name="_xlnm._FilterDatabase" localSheetId="52" hidden="1">'Recent LCOE by Region'!$F$26:$J$152</definedName>
    <definedName name="HTML_1" localSheetId="33">#REF!</definedName>
    <definedName name="HTML_1" localSheetId="25">#REF!</definedName>
    <definedName name="HTML_1" localSheetId="36">#REF!</definedName>
    <definedName name="HTML_1" localSheetId="38">#REF!</definedName>
    <definedName name="HTML_1" localSheetId="23">[1]imports_windrelated_real!#REF!</definedName>
    <definedName name="HTML_1" localSheetId="31">#REF!</definedName>
    <definedName name="HTML_1" localSheetId="59">#REF!</definedName>
    <definedName name="HTML_1" localSheetId="37">#REF!</definedName>
    <definedName name="HTML_1" localSheetId="39">#REF!</definedName>
    <definedName name="HTML_1" localSheetId="5">#REF!</definedName>
    <definedName name="HTML_1" localSheetId="50">#REF!</definedName>
    <definedName name="HTML_1" localSheetId="46">[2]imports_windrelated_real!#REF!</definedName>
    <definedName name="HTML_1" localSheetId="45">#REF!</definedName>
    <definedName name="HTML_1" localSheetId="16">#REF!</definedName>
    <definedName name="HTML_1" localSheetId="19">#REF!</definedName>
    <definedName name="HTML_1" localSheetId="32">#REF!</definedName>
    <definedName name="HTML_1" localSheetId="53">#REF!</definedName>
    <definedName name="HTML_1" localSheetId="7">#REF!</definedName>
    <definedName name="HTML_1" localSheetId="2">#REF!</definedName>
    <definedName name="HTML_1" localSheetId="21">[1]imports_windrelated_real!#REF!</definedName>
    <definedName name="HTML_1" localSheetId="20">[1]imports_windrelated_real!#REF!</definedName>
    <definedName name="HTML_1" localSheetId="49">#REF!</definedName>
    <definedName name="HTML_1" localSheetId="48">#REF!</definedName>
    <definedName name="HTML_1" localSheetId="47">#REF!</definedName>
    <definedName name="HTML_1" localSheetId="30">#REF!</definedName>
    <definedName name="HTML_1" localSheetId="8">#REF!</definedName>
    <definedName name="HTML_1" localSheetId="41">#REF!</definedName>
    <definedName name="HTML_1">#REF!</definedName>
    <definedName name="HTML_1_v2" localSheetId="33">#REF!</definedName>
    <definedName name="HTML_1_v2" localSheetId="36">#REF!</definedName>
    <definedName name="HTML_1_v2" localSheetId="38">#REF!</definedName>
    <definedName name="HTML_1_v2" localSheetId="23">[3]imports_windrelated_real!#REF!</definedName>
    <definedName name="HTML_1_v2" localSheetId="31">#REF!</definedName>
    <definedName name="HTML_1_v2" localSheetId="59">#REF!</definedName>
    <definedName name="HTML_1_v2" localSheetId="37">#REF!</definedName>
    <definedName name="HTML_1_v2" localSheetId="39">#REF!</definedName>
    <definedName name="HTML_1_v2" localSheetId="5">#REF!</definedName>
    <definedName name="HTML_1_v2" localSheetId="50">#REF!</definedName>
    <definedName name="HTML_1_v2" localSheetId="46">[4]imports_windrelated_real!#REF!</definedName>
    <definedName name="HTML_1_v2" localSheetId="45">#REF!</definedName>
    <definedName name="HTML_1_v2" localSheetId="16">#REF!</definedName>
    <definedName name="HTML_1_v2" localSheetId="19">#REF!</definedName>
    <definedName name="HTML_1_v2" localSheetId="32">#REF!</definedName>
    <definedName name="HTML_1_v2" localSheetId="53">#REF!</definedName>
    <definedName name="HTML_1_v2" localSheetId="7">#REF!</definedName>
    <definedName name="HTML_1_v2" localSheetId="2">#REF!</definedName>
    <definedName name="HTML_1_v2" localSheetId="21">[3]imports_windrelated_real!#REF!</definedName>
    <definedName name="HTML_1_v2" localSheetId="20">[3]imports_windrelated_real!#REF!</definedName>
    <definedName name="HTML_1_v2" localSheetId="49">#REF!</definedName>
    <definedName name="HTML_1_v2" localSheetId="48">#REF!</definedName>
    <definedName name="HTML_1_v2" localSheetId="47">#REF!</definedName>
    <definedName name="HTML_1_v2" localSheetId="30">#REF!</definedName>
    <definedName name="HTML_1_v2" localSheetId="8">#REF!</definedName>
    <definedName name="HTML_1_v2" localSheetId="41">#REF!</definedName>
    <definedName name="HTML_1_v2">#REF!</definedName>
    <definedName name="HTML_10" localSheetId="33">#REF!</definedName>
    <definedName name="HTML_10" localSheetId="36">#REF!</definedName>
    <definedName name="HTML_10" localSheetId="38">#REF!</definedName>
    <definedName name="HTML_10" localSheetId="23">[1]imports_windrelated_real!#REF!</definedName>
    <definedName name="HTML_10" localSheetId="31">#REF!</definedName>
    <definedName name="HTML_10" localSheetId="59">#REF!</definedName>
    <definedName name="HTML_10" localSheetId="37">#REF!</definedName>
    <definedName name="HTML_10" localSheetId="39">#REF!</definedName>
    <definedName name="HTML_10" localSheetId="5">#REF!</definedName>
    <definedName name="HTML_10" localSheetId="50">#REF!</definedName>
    <definedName name="HTML_10" localSheetId="46">[2]imports_windrelated_real!#REF!</definedName>
    <definedName name="HTML_10" localSheetId="45">#REF!</definedName>
    <definedName name="HTML_10" localSheetId="16">#REF!</definedName>
    <definedName name="HTML_10" localSheetId="19">#REF!</definedName>
    <definedName name="HTML_10" localSheetId="32">#REF!</definedName>
    <definedName name="HTML_10" localSheetId="53">#REF!</definedName>
    <definedName name="HTML_10" localSheetId="7">#REF!</definedName>
    <definedName name="HTML_10" localSheetId="2">#REF!</definedName>
    <definedName name="HTML_10" localSheetId="21">[1]imports_windrelated_real!#REF!</definedName>
    <definedName name="HTML_10" localSheetId="20">[1]imports_windrelated_real!#REF!</definedName>
    <definedName name="HTML_10" localSheetId="49">#REF!</definedName>
    <definedName name="HTML_10" localSheetId="48">#REF!</definedName>
    <definedName name="HTML_10" localSheetId="47">#REF!</definedName>
    <definedName name="HTML_10" localSheetId="30">#REF!</definedName>
    <definedName name="HTML_10" localSheetId="8">#REF!</definedName>
    <definedName name="HTML_10" localSheetId="41">#REF!</definedName>
    <definedName name="HTML_10">#REF!</definedName>
    <definedName name="HTML_10_v2" localSheetId="33">#REF!</definedName>
    <definedName name="HTML_10_v2" localSheetId="36">#REF!</definedName>
    <definedName name="HTML_10_v2" localSheetId="38">#REF!</definedName>
    <definedName name="HTML_10_v2" localSheetId="23">[3]imports_windrelated_real!#REF!</definedName>
    <definedName name="HTML_10_v2" localSheetId="31">#REF!</definedName>
    <definedName name="HTML_10_v2" localSheetId="59">#REF!</definedName>
    <definedName name="HTML_10_v2" localSheetId="37">#REF!</definedName>
    <definedName name="HTML_10_v2" localSheetId="39">#REF!</definedName>
    <definedName name="HTML_10_v2" localSheetId="5">#REF!</definedName>
    <definedName name="HTML_10_v2" localSheetId="50">#REF!</definedName>
    <definedName name="HTML_10_v2" localSheetId="46">[4]imports_windrelated_real!#REF!</definedName>
    <definedName name="HTML_10_v2" localSheetId="45">#REF!</definedName>
    <definedName name="HTML_10_v2" localSheetId="16">#REF!</definedName>
    <definedName name="HTML_10_v2" localSheetId="19">#REF!</definedName>
    <definedName name="HTML_10_v2" localSheetId="32">#REF!</definedName>
    <definedName name="HTML_10_v2" localSheetId="53">#REF!</definedName>
    <definedName name="HTML_10_v2" localSheetId="7">#REF!</definedName>
    <definedName name="HTML_10_v2" localSheetId="2">#REF!</definedName>
    <definedName name="HTML_10_v2" localSheetId="21">[3]imports_windrelated_real!#REF!</definedName>
    <definedName name="HTML_10_v2" localSheetId="20">[3]imports_windrelated_real!#REF!</definedName>
    <definedName name="HTML_10_v2" localSheetId="49">#REF!</definedName>
    <definedName name="HTML_10_v2" localSheetId="48">#REF!</definedName>
    <definedName name="HTML_10_v2" localSheetId="47">#REF!</definedName>
    <definedName name="HTML_10_v2" localSheetId="30">#REF!</definedName>
    <definedName name="HTML_10_v2" localSheetId="8">#REF!</definedName>
    <definedName name="HTML_10_v2" localSheetId="41">#REF!</definedName>
    <definedName name="HTML_10_v2">#REF!</definedName>
    <definedName name="HTML_11" localSheetId="33">#REF!</definedName>
    <definedName name="HTML_11" localSheetId="23">[1]imports_windrelated_real!#REF!</definedName>
    <definedName name="HTML_11" localSheetId="31">#REF!</definedName>
    <definedName name="HTML_11" localSheetId="59">#REF!</definedName>
    <definedName name="HTML_11" localSheetId="37">#REF!</definedName>
    <definedName name="HTML_11" localSheetId="39">#REF!</definedName>
    <definedName name="HTML_11" localSheetId="5">#REF!</definedName>
    <definedName name="HTML_11" localSheetId="50">#REF!</definedName>
    <definedName name="HTML_11" localSheetId="46">[2]imports_windrelated_real!#REF!</definedName>
    <definedName name="HTML_11" localSheetId="45">#REF!</definedName>
    <definedName name="HTML_11" localSheetId="16">#REF!</definedName>
    <definedName name="HTML_11" localSheetId="19">#REF!</definedName>
    <definedName name="HTML_11" localSheetId="32">#REF!</definedName>
    <definedName name="HTML_11" localSheetId="53">#REF!</definedName>
    <definedName name="HTML_11" localSheetId="7">#REF!</definedName>
    <definedName name="HTML_11" localSheetId="2">#REF!</definedName>
    <definedName name="HTML_11" localSheetId="21">[1]imports_windrelated_real!#REF!</definedName>
    <definedName name="HTML_11" localSheetId="20">[1]imports_windrelated_real!#REF!</definedName>
    <definedName name="HTML_11" localSheetId="49">#REF!</definedName>
    <definedName name="HTML_11" localSheetId="48">#REF!</definedName>
    <definedName name="HTML_11" localSheetId="47">#REF!</definedName>
    <definedName name="HTML_11" localSheetId="30">#REF!</definedName>
    <definedName name="HTML_11" localSheetId="8">#REF!</definedName>
    <definedName name="HTML_11" localSheetId="41">#REF!</definedName>
    <definedName name="HTML_11">#REF!</definedName>
    <definedName name="HTML_11_v2" localSheetId="33">#REF!</definedName>
    <definedName name="HTML_11_v2" localSheetId="23">[3]imports_windrelated_real!#REF!</definedName>
    <definedName name="HTML_11_v2" localSheetId="31">#REF!</definedName>
    <definedName name="HTML_11_v2" localSheetId="59">#REF!</definedName>
    <definedName name="HTML_11_v2" localSheetId="37">#REF!</definedName>
    <definedName name="HTML_11_v2" localSheetId="39">#REF!</definedName>
    <definedName name="HTML_11_v2" localSheetId="5">#REF!</definedName>
    <definedName name="HTML_11_v2" localSheetId="50">#REF!</definedName>
    <definedName name="HTML_11_v2" localSheetId="46">[4]imports_windrelated_real!#REF!</definedName>
    <definedName name="HTML_11_v2" localSheetId="45">#REF!</definedName>
    <definedName name="HTML_11_v2" localSheetId="16">#REF!</definedName>
    <definedName name="HTML_11_v2" localSheetId="19">#REF!</definedName>
    <definedName name="HTML_11_v2" localSheetId="32">#REF!</definedName>
    <definedName name="HTML_11_v2" localSheetId="53">#REF!</definedName>
    <definedName name="HTML_11_v2" localSheetId="7">#REF!</definedName>
    <definedName name="HTML_11_v2" localSheetId="2">#REF!</definedName>
    <definedName name="HTML_11_v2" localSheetId="21">[3]imports_windrelated_real!#REF!</definedName>
    <definedName name="HTML_11_v2" localSheetId="20">[3]imports_windrelated_real!#REF!</definedName>
    <definedName name="HTML_11_v2" localSheetId="49">#REF!</definedName>
    <definedName name="HTML_11_v2" localSheetId="48">#REF!</definedName>
    <definedName name="HTML_11_v2" localSheetId="47">#REF!</definedName>
    <definedName name="HTML_11_v2" localSheetId="30">#REF!</definedName>
    <definedName name="HTML_11_v2" localSheetId="8">#REF!</definedName>
    <definedName name="HTML_11_v2" localSheetId="41">#REF!</definedName>
    <definedName name="HTML_11_v2">#REF!</definedName>
    <definedName name="HTML_12" localSheetId="33">#REF!</definedName>
    <definedName name="HTML_12" localSheetId="23">[1]imports_windrelated_real!#REF!</definedName>
    <definedName name="HTML_12" localSheetId="31">#REF!</definedName>
    <definedName name="HTML_12" localSheetId="59">#REF!</definedName>
    <definedName name="HTML_12" localSheetId="37">#REF!</definedName>
    <definedName name="HTML_12" localSheetId="39">#REF!</definedName>
    <definedName name="HTML_12" localSheetId="5">#REF!</definedName>
    <definedName name="HTML_12" localSheetId="50">#REF!</definedName>
    <definedName name="HTML_12" localSheetId="46">[2]imports_windrelated_real!#REF!</definedName>
    <definedName name="HTML_12" localSheetId="45">#REF!</definedName>
    <definedName name="HTML_12" localSheetId="16">#REF!</definedName>
    <definedName name="HTML_12" localSheetId="19">#REF!</definedName>
    <definedName name="HTML_12" localSheetId="32">#REF!</definedName>
    <definedName name="HTML_12" localSheetId="53">#REF!</definedName>
    <definedName name="HTML_12" localSheetId="7">#REF!</definedName>
    <definedName name="HTML_12" localSheetId="2">#REF!</definedName>
    <definedName name="HTML_12" localSheetId="21">[1]imports_windrelated_real!#REF!</definedName>
    <definedName name="HTML_12" localSheetId="20">[1]imports_windrelated_real!#REF!</definedName>
    <definedName name="HTML_12" localSheetId="49">#REF!</definedName>
    <definedName name="HTML_12" localSheetId="48">#REF!</definedName>
    <definedName name="HTML_12" localSheetId="47">#REF!</definedName>
    <definedName name="HTML_12" localSheetId="30">#REF!</definedName>
    <definedName name="HTML_12" localSheetId="8">#REF!</definedName>
    <definedName name="HTML_12" localSheetId="41">#REF!</definedName>
    <definedName name="HTML_12">#REF!</definedName>
    <definedName name="HTML_12_v2" localSheetId="33">#REF!</definedName>
    <definedName name="HTML_12_v2" localSheetId="23">[3]imports_windrelated_real!#REF!</definedName>
    <definedName name="HTML_12_v2" localSheetId="31">#REF!</definedName>
    <definedName name="HTML_12_v2" localSheetId="59">#REF!</definedName>
    <definedName name="HTML_12_v2" localSheetId="37">#REF!</definedName>
    <definedName name="HTML_12_v2" localSheetId="39">#REF!</definedName>
    <definedName name="HTML_12_v2" localSheetId="5">#REF!</definedName>
    <definedName name="HTML_12_v2" localSheetId="50">#REF!</definedName>
    <definedName name="HTML_12_v2" localSheetId="46">[4]imports_windrelated_real!#REF!</definedName>
    <definedName name="HTML_12_v2" localSheetId="45">#REF!</definedName>
    <definedName name="HTML_12_v2" localSheetId="16">#REF!</definedName>
    <definedName name="HTML_12_v2" localSheetId="19">#REF!</definedName>
    <definedName name="HTML_12_v2" localSheetId="32">#REF!</definedName>
    <definedName name="HTML_12_v2" localSheetId="53">#REF!</definedName>
    <definedName name="HTML_12_v2" localSheetId="7">#REF!</definedName>
    <definedName name="HTML_12_v2" localSheetId="2">#REF!</definedName>
    <definedName name="HTML_12_v2" localSheetId="21">[3]imports_windrelated_real!#REF!</definedName>
    <definedName name="HTML_12_v2" localSheetId="20">[3]imports_windrelated_real!#REF!</definedName>
    <definedName name="HTML_12_v2" localSheetId="49">#REF!</definedName>
    <definedName name="HTML_12_v2" localSheetId="48">#REF!</definedName>
    <definedName name="HTML_12_v2" localSheetId="47">#REF!</definedName>
    <definedName name="HTML_12_v2" localSheetId="30">#REF!</definedName>
    <definedName name="HTML_12_v2" localSheetId="8">#REF!</definedName>
    <definedName name="HTML_12_v2" localSheetId="41">#REF!</definedName>
    <definedName name="HTML_12_v2">#REF!</definedName>
    <definedName name="HTML_13" localSheetId="33">#REF!</definedName>
    <definedName name="HTML_13" localSheetId="23">[1]imports_windrelated_real!#REF!</definedName>
    <definedName name="HTML_13" localSheetId="31">#REF!</definedName>
    <definedName name="HTML_13" localSheetId="59">#REF!</definedName>
    <definedName name="HTML_13" localSheetId="37">#REF!</definedName>
    <definedName name="HTML_13" localSheetId="39">#REF!</definedName>
    <definedName name="HTML_13" localSheetId="5">#REF!</definedName>
    <definedName name="HTML_13" localSheetId="50">#REF!</definedName>
    <definedName name="HTML_13" localSheetId="46">[2]imports_windrelated_real!#REF!</definedName>
    <definedName name="HTML_13" localSheetId="45">#REF!</definedName>
    <definedName name="HTML_13" localSheetId="16">#REF!</definedName>
    <definedName name="HTML_13" localSheetId="19">#REF!</definedName>
    <definedName name="HTML_13" localSheetId="32">#REF!</definedName>
    <definedName name="HTML_13" localSheetId="53">#REF!</definedName>
    <definedName name="HTML_13" localSheetId="7">#REF!</definedName>
    <definedName name="HTML_13" localSheetId="2">#REF!</definedName>
    <definedName name="HTML_13" localSheetId="21">[1]imports_windrelated_real!#REF!</definedName>
    <definedName name="HTML_13" localSheetId="20">[1]imports_windrelated_real!#REF!</definedName>
    <definedName name="HTML_13" localSheetId="49">#REF!</definedName>
    <definedName name="HTML_13" localSheetId="48">#REF!</definedName>
    <definedName name="HTML_13" localSheetId="47">#REF!</definedName>
    <definedName name="HTML_13" localSheetId="30">#REF!</definedName>
    <definedName name="HTML_13" localSheetId="8">#REF!</definedName>
    <definedName name="HTML_13" localSheetId="41">#REF!</definedName>
    <definedName name="HTML_13">#REF!</definedName>
    <definedName name="HTML_13_v2" localSheetId="33">#REF!</definedName>
    <definedName name="HTML_13_v2" localSheetId="23">[3]imports_windrelated_real!#REF!</definedName>
    <definedName name="HTML_13_v2" localSheetId="31">#REF!</definedName>
    <definedName name="HTML_13_v2" localSheetId="59">#REF!</definedName>
    <definedName name="HTML_13_v2" localSheetId="37">#REF!</definedName>
    <definedName name="HTML_13_v2" localSheetId="39">#REF!</definedName>
    <definedName name="HTML_13_v2" localSheetId="5">#REF!</definedName>
    <definedName name="HTML_13_v2" localSheetId="50">#REF!</definedName>
    <definedName name="HTML_13_v2" localSheetId="46">[4]imports_windrelated_real!#REF!</definedName>
    <definedName name="HTML_13_v2" localSheetId="45">#REF!</definedName>
    <definedName name="HTML_13_v2" localSheetId="16">#REF!</definedName>
    <definedName name="HTML_13_v2" localSheetId="19">#REF!</definedName>
    <definedName name="HTML_13_v2" localSheetId="32">#REF!</definedName>
    <definedName name="HTML_13_v2" localSheetId="53">#REF!</definedName>
    <definedName name="HTML_13_v2" localSheetId="7">#REF!</definedName>
    <definedName name="HTML_13_v2" localSheetId="2">#REF!</definedName>
    <definedName name="HTML_13_v2" localSheetId="21">[3]imports_windrelated_real!#REF!</definedName>
    <definedName name="HTML_13_v2" localSheetId="20">[3]imports_windrelated_real!#REF!</definedName>
    <definedName name="HTML_13_v2" localSheetId="49">#REF!</definedName>
    <definedName name="HTML_13_v2" localSheetId="48">#REF!</definedName>
    <definedName name="HTML_13_v2" localSheetId="47">#REF!</definedName>
    <definedName name="HTML_13_v2" localSheetId="30">#REF!</definedName>
    <definedName name="HTML_13_v2" localSheetId="8">#REF!</definedName>
    <definedName name="HTML_13_v2" localSheetId="41">#REF!</definedName>
    <definedName name="HTML_13_v2">#REF!</definedName>
    <definedName name="HTML_14" localSheetId="33">#REF!</definedName>
    <definedName name="HTML_14" localSheetId="23">[1]imports_windrelated_real!#REF!</definedName>
    <definedName name="HTML_14" localSheetId="31">#REF!</definedName>
    <definedName name="HTML_14" localSheetId="59">#REF!</definedName>
    <definedName name="HTML_14" localSheetId="37">#REF!</definedName>
    <definedName name="HTML_14" localSheetId="39">#REF!</definedName>
    <definedName name="HTML_14" localSheetId="5">#REF!</definedName>
    <definedName name="HTML_14" localSheetId="50">#REF!</definedName>
    <definedName name="HTML_14" localSheetId="46">[2]imports_windrelated_real!#REF!</definedName>
    <definedName name="HTML_14" localSheetId="45">#REF!</definedName>
    <definedName name="HTML_14" localSheetId="16">#REF!</definedName>
    <definedName name="HTML_14" localSheetId="19">#REF!</definedName>
    <definedName name="HTML_14" localSheetId="32">#REF!</definedName>
    <definedName name="HTML_14" localSheetId="53">#REF!</definedName>
    <definedName name="HTML_14" localSheetId="7">#REF!</definedName>
    <definedName name="HTML_14" localSheetId="2">#REF!</definedName>
    <definedName name="HTML_14" localSheetId="21">[1]imports_windrelated_real!#REF!</definedName>
    <definedName name="HTML_14" localSheetId="20">[1]imports_windrelated_real!#REF!</definedName>
    <definedName name="HTML_14" localSheetId="49">#REF!</definedName>
    <definedName name="HTML_14" localSheetId="48">#REF!</definedName>
    <definedName name="HTML_14" localSheetId="47">#REF!</definedName>
    <definedName name="HTML_14" localSheetId="30">#REF!</definedName>
    <definedName name="HTML_14" localSheetId="8">#REF!</definedName>
    <definedName name="HTML_14" localSheetId="41">#REF!</definedName>
    <definedName name="HTML_14">#REF!</definedName>
    <definedName name="HTML_14_v2" localSheetId="33">#REF!</definedName>
    <definedName name="HTML_14_v2" localSheetId="23">[3]imports_windrelated_real!#REF!</definedName>
    <definedName name="HTML_14_v2" localSheetId="31">#REF!</definedName>
    <definedName name="HTML_14_v2" localSheetId="59">#REF!</definedName>
    <definedName name="HTML_14_v2" localSheetId="37">#REF!</definedName>
    <definedName name="HTML_14_v2" localSheetId="39">#REF!</definedName>
    <definedName name="HTML_14_v2" localSheetId="5">#REF!</definedName>
    <definedName name="HTML_14_v2" localSheetId="50">#REF!</definedName>
    <definedName name="HTML_14_v2" localSheetId="46">[4]imports_windrelated_real!#REF!</definedName>
    <definedName name="HTML_14_v2" localSheetId="45">#REF!</definedName>
    <definedName name="HTML_14_v2" localSheetId="16">#REF!</definedName>
    <definedName name="HTML_14_v2" localSheetId="19">#REF!</definedName>
    <definedName name="HTML_14_v2" localSheetId="32">#REF!</definedName>
    <definedName name="HTML_14_v2" localSheetId="53">#REF!</definedName>
    <definedName name="HTML_14_v2" localSheetId="7">#REF!</definedName>
    <definedName name="HTML_14_v2" localSheetId="2">#REF!</definedName>
    <definedName name="HTML_14_v2" localSheetId="21">[3]imports_windrelated_real!#REF!</definedName>
    <definedName name="HTML_14_v2" localSheetId="20">[3]imports_windrelated_real!#REF!</definedName>
    <definedName name="HTML_14_v2" localSheetId="49">#REF!</definedName>
    <definedName name="HTML_14_v2" localSheetId="48">#REF!</definedName>
    <definedName name="HTML_14_v2" localSheetId="47">#REF!</definedName>
    <definedName name="HTML_14_v2" localSheetId="30">#REF!</definedName>
    <definedName name="HTML_14_v2" localSheetId="8">#REF!</definedName>
    <definedName name="HTML_14_v2" localSheetId="41">#REF!</definedName>
    <definedName name="HTML_14_v2">#REF!</definedName>
    <definedName name="HTML_15" localSheetId="33">#REF!</definedName>
    <definedName name="HTML_15" localSheetId="23">[1]imports_windrelated_real!#REF!</definedName>
    <definedName name="HTML_15" localSheetId="31">#REF!</definedName>
    <definedName name="HTML_15" localSheetId="59">#REF!</definedName>
    <definedName name="HTML_15" localSheetId="37">#REF!</definedName>
    <definedName name="HTML_15" localSheetId="39">#REF!</definedName>
    <definedName name="HTML_15" localSheetId="5">#REF!</definedName>
    <definedName name="HTML_15" localSheetId="50">#REF!</definedName>
    <definedName name="HTML_15" localSheetId="46">[2]imports_windrelated_real!#REF!</definedName>
    <definedName name="HTML_15" localSheetId="45">#REF!</definedName>
    <definedName name="HTML_15" localSheetId="16">#REF!</definedName>
    <definedName name="HTML_15" localSheetId="19">#REF!</definedName>
    <definedName name="HTML_15" localSheetId="32">#REF!</definedName>
    <definedName name="HTML_15" localSheetId="53">#REF!</definedName>
    <definedName name="HTML_15" localSheetId="7">#REF!</definedName>
    <definedName name="HTML_15" localSheetId="2">#REF!</definedName>
    <definedName name="HTML_15" localSheetId="21">[1]imports_windrelated_real!#REF!</definedName>
    <definedName name="HTML_15" localSheetId="20">[1]imports_windrelated_real!#REF!</definedName>
    <definedName name="HTML_15" localSheetId="49">#REF!</definedName>
    <definedName name="HTML_15" localSheetId="48">#REF!</definedName>
    <definedName name="HTML_15" localSheetId="47">#REF!</definedName>
    <definedName name="HTML_15" localSheetId="30">#REF!</definedName>
    <definedName name="HTML_15" localSheetId="8">#REF!</definedName>
    <definedName name="HTML_15" localSheetId="41">#REF!</definedName>
    <definedName name="HTML_15">#REF!</definedName>
    <definedName name="HTML_15_v2" localSheetId="33">#REF!</definedName>
    <definedName name="HTML_15_v2" localSheetId="23">[3]imports_windrelated_real!#REF!</definedName>
    <definedName name="HTML_15_v2" localSheetId="31">#REF!</definedName>
    <definedName name="HTML_15_v2" localSheetId="59">#REF!</definedName>
    <definedName name="HTML_15_v2" localSheetId="37">#REF!</definedName>
    <definedName name="HTML_15_v2" localSheetId="39">#REF!</definedName>
    <definedName name="HTML_15_v2" localSheetId="5">#REF!</definedName>
    <definedName name="HTML_15_v2" localSheetId="50">#REF!</definedName>
    <definedName name="HTML_15_v2" localSheetId="46">[4]imports_windrelated_real!#REF!</definedName>
    <definedName name="HTML_15_v2" localSheetId="45">#REF!</definedName>
    <definedName name="HTML_15_v2" localSheetId="16">#REF!</definedName>
    <definedName name="HTML_15_v2" localSheetId="19">#REF!</definedName>
    <definedName name="HTML_15_v2" localSheetId="32">#REF!</definedName>
    <definedName name="HTML_15_v2" localSheetId="53">#REF!</definedName>
    <definedName name="HTML_15_v2" localSheetId="7">#REF!</definedName>
    <definedName name="HTML_15_v2" localSheetId="2">#REF!</definedName>
    <definedName name="HTML_15_v2" localSheetId="21">[3]imports_windrelated_real!#REF!</definedName>
    <definedName name="HTML_15_v2" localSheetId="20">[3]imports_windrelated_real!#REF!</definedName>
    <definedName name="HTML_15_v2" localSheetId="49">#REF!</definedName>
    <definedName name="HTML_15_v2" localSheetId="48">#REF!</definedName>
    <definedName name="HTML_15_v2" localSheetId="47">#REF!</definedName>
    <definedName name="HTML_15_v2" localSheetId="30">#REF!</definedName>
    <definedName name="HTML_15_v2" localSheetId="8">#REF!</definedName>
    <definedName name="HTML_15_v2" localSheetId="41">#REF!</definedName>
    <definedName name="HTML_15_v2">#REF!</definedName>
    <definedName name="HTML_16" localSheetId="33">#REF!</definedName>
    <definedName name="HTML_16" localSheetId="23">[1]imports_windrelated_real!#REF!</definedName>
    <definedName name="HTML_16" localSheetId="31">#REF!</definedName>
    <definedName name="HTML_16" localSheetId="59">#REF!</definedName>
    <definedName name="HTML_16" localSheetId="37">#REF!</definedName>
    <definedName name="HTML_16" localSheetId="39">#REF!</definedName>
    <definedName name="HTML_16" localSheetId="5">#REF!</definedName>
    <definedName name="HTML_16" localSheetId="50">#REF!</definedName>
    <definedName name="HTML_16" localSheetId="46">[2]imports_windrelated_real!#REF!</definedName>
    <definedName name="HTML_16" localSheetId="45">#REF!</definedName>
    <definedName name="HTML_16" localSheetId="16">#REF!</definedName>
    <definedName name="HTML_16" localSheetId="19">#REF!</definedName>
    <definedName name="HTML_16" localSheetId="32">#REF!</definedName>
    <definedName name="HTML_16" localSheetId="53">#REF!</definedName>
    <definedName name="HTML_16" localSheetId="7">#REF!</definedName>
    <definedName name="HTML_16" localSheetId="2">#REF!</definedName>
    <definedName name="HTML_16" localSheetId="21">[1]imports_windrelated_real!#REF!</definedName>
    <definedName name="HTML_16" localSheetId="20">[1]imports_windrelated_real!#REF!</definedName>
    <definedName name="HTML_16" localSheetId="49">#REF!</definedName>
    <definedName name="HTML_16" localSheetId="48">#REF!</definedName>
    <definedName name="HTML_16" localSheetId="47">#REF!</definedName>
    <definedName name="HTML_16" localSheetId="30">#REF!</definedName>
    <definedName name="HTML_16" localSheetId="8">#REF!</definedName>
    <definedName name="HTML_16" localSheetId="41">#REF!</definedName>
    <definedName name="HTML_16">#REF!</definedName>
    <definedName name="HTML_16_v2" localSheetId="33">#REF!</definedName>
    <definedName name="HTML_16_v2" localSheetId="23">[3]imports_windrelated_real!#REF!</definedName>
    <definedName name="HTML_16_v2" localSheetId="31">#REF!</definedName>
    <definedName name="HTML_16_v2" localSheetId="59">#REF!</definedName>
    <definedName name="HTML_16_v2" localSheetId="37">#REF!</definedName>
    <definedName name="HTML_16_v2" localSheetId="39">#REF!</definedName>
    <definedName name="HTML_16_v2" localSheetId="5">#REF!</definedName>
    <definedName name="HTML_16_v2" localSheetId="50">#REF!</definedName>
    <definedName name="HTML_16_v2" localSheetId="46">[4]imports_windrelated_real!#REF!</definedName>
    <definedName name="HTML_16_v2" localSheetId="45">#REF!</definedName>
    <definedName name="HTML_16_v2" localSheetId="16">#REF!</definedName>
    <definedName name="HTML_16_v2" localSheetId="19">#REF!</definedName>
    <definedName name="HTML_16_v2" localSheetId="32">#REF!</definedName>
    <definedName name="HTML_16_v2" localSheetId="53">#REF!</definedName>
    <definedName name="HTML_16_v2" localSheetId="7">#REF!</definedName>
    <definedName name="HTML_16_v2" localSheetId="2">#REF!</definedName>
    <definedName name="HTML_16_v2" localSheetId="21">[3]imports_windrelated_real!#REF!</definedName>
    <definedName name="HTML_16_v2" localSheetId="20">[3]imports_windrelated_real!#REF!</definedName>
    <definedName name="HTML_16_v2" localSheetId="49">#REF!</definedName>
    <definedName name="HTML_16_v2" localSheetId="48">#REF!</definedName>
    <definedName name="HTML_16_v2" localSheetId="47">#REF!</definedName>
    <definedName name="HTML_16_v2" localSheetId="30">#REF!</definedName>
    <definedName name="HTML_16_v2" localSheetId="8">#REF!</definedName>
    <definedName name="HTML_16_v2" localSheetId="41">#REF!</definedName>
    <definedName name="HTML_16_v2">#REF!</definedName>
    <definedName name="HTML_17" localSheetId="33">#REF!</definedName>
    <definedName name="HTML_17" localSheetId="23">[1]imports_windrelated_real!#REF!</definedName>
    <definedName name="HTML_17" localSheetId="31">#REF!</definedName>
    <definedName name="HTML_17" localSheetId="59">#REF!</definedName>
    <definedName name="HTML_17" localSheetId="37">#REF!</definedName>
    <definedName name="HTML_17" localSheetId="39">#REF!</definedName>
    <definedName name="HTML_17" localSheetId="5">#REF!</definedName>
    <definedName name="HTML_17" localSheetId="50">#REF!</definedName>
    <definedName name="HTML_17" localSheetId="46">[2]imports_windrelated_real!#REF!</definedName>
    <definedName name="HTML_17" localSheetId="45">#REF!</definedName>
    <definedName name="HTML_17" localSheetId="16">#REF!</definedName>
    <definedName name="HTML_17" localSheetId="19">#REF!</definedName>
    <definedName name="HTML_17" localSheetId="32">#REF!</definedName>
    <definedName name="HTML_17" localSheetId="53">#REF!</definedName>
    <definedName name="HTML_17" localSheetId="7">#REF!</definedName>
    <definedName name="HTML_17" localSheetId="2">#REF!</definedName>
    <definedName name="HTML_17" localSheetId="21">[1]imports_windrelated_real!#REF!</definedName>
    <definedName name="HTML_17" localSheetId="20">[1]imports_windrelated_real!#REF!</definedName>
    <definedName name="HTML_17" localSheetId="49">#REF!</definedName>
    <definedName name="HTML_17" localSheetId="48">#REF!</definedName>
    <definedName name="HTML_17" localSheetId="47">#REF!</definedName>
    <definedName name="HTML_17" localSheetId="30">#REF!</definedName>
    <definedName name="HTML_17" localSheetId="8">#REF!</definedName>
    <definedName name="HTML_17" localSheetId="41">#REF!</definedName>
    <definedName name="HTML_17">#REF!</definedName>
    <definedName name="HTML_17_v2" localSheetId="33">#REF!</definedName>
    <definedName name="HTML_17_v2" localSheetId="23">[3]imports_windrelated_real!#REF!</definedName>
    <definedName name="HTML_17_v2" localSheetId="31">#REF!</definedName>
    <definedName name="HTML_17_v2" localSheetId="59">#REF!</definedName>
    <definedName name="HTML_17_v2" localSheetId="37">#REF!</definedName>
    <definedName name="HTML_17_v2" localSheetId="39">#REF!</definedName>
    <definedName name="HTML_17_v2" localSheetId="5">#REF!</definedName>
    <definedName name="HTML_17_v2" localSheetId="50">#REF!</definedName>
    <definedName name="HTML_17_v2" localSheetId="46">[4]imports_windrelated_real!#REF!</definedName>
    <definedName name="HTML_17_v2" localSheetId="45">#REF!</definedName>
    <definedName name="HTML_17_v2" localSheetId="16">#REF!</definedName>
    <definedName name="HTML_17_v2" localSheetId="19">#REF!</definedName>
    <definedName name="HTML_17_v2" localSheetId="32">#REF!</definedName>
    <definedName name="HTML_17_v2" localSheetId="53">#REF!</definedName>
    <definedName name="HTML_17_v2" localSheetId="7">#REF!</definedName>
    <definedName name="HTML_17_v2" localSheetId="2">#REF!</definedName>
    <definedName name="HTML_17_v2" localSheetId="21">[3]imports_windrelated_real!#REF!</definedName>
    <definedName name="HTML_17_v2" localSheetId="20">[3]imports_windrelated_real!#REF!</definedName>
    <definedName name="HTML_17_v2" localSheetId="49">#REF!</definedName>
    <definedName name="HTML_17_v2" localSheetId="48">#REF!</definedName>
    <definedName name="HTML_17_v2" localSheetId="47">#REF!</definedName>
    <definedName name="HTML_17_v2" localSheetId="30">#REF!</definedName>
    <definedName name="HTML_17_v2" localSheetId="8">#REF!</definedName>
    <definedName name="HTML_17_v2" localSheetId="41">#REF!</definedName>
    <definedName name="HTML_17_v2">#REF!</definedName>
    <definedName name="HTML_18" localSheetId="33">#REF!</definedName>
    <definedName name="HTML_18" localSheetId="23">[1]imports_windrelated_real!#REF!</definedName>
    <definedName name="HTML_18" localSheetId="31">#REF!</definedName>
    <definedName name="HTML_18" localSheetId="59">#REF!</definedName>
    <definedName name="HTML_18" localSheetId="37">#REF!</definedName>
    <definedName name="HTML_18" localSheetId="39">#REF!</definedName>
    <definedName name="HTML_18" localSheetId="5">#REF!</definedName>
    <definedName name="HTML_18" localSheetId="50">#REF!</definedName>
    <definedName name="HTML_18" localSheetId="46">[2]imports_windrelated_real!#REF!</definedName>
    <definedName name="HTML_18" localSheetId="45">#REF!</definedName>
    <definedName name="HTML_18" localSheetId="16">#REF!</definedName>
    <definedName name="HTML_18" localSheetId="19">#REF!</definedName>
    <definedName name="HTML_18" localSheetId="32">#REF!</definedName>
    <definedName name="HTML_18" localSheetId="53">#REF!</definedName>
    <definedName name="HTML_18" localSheetId="7">#REF!</definedName>
    <definedName name="HTML_18" localSheetId="2">#REF!</definedName>
    <definedName name="HTML_18" localSheetId="21">[1]imports_windrelated_real!#REF!</definedName>
    <definedName name="HTML_18" localSheetId="20">[1]imports_windrelated_real!#REF!</definedName>
    <definedName name="HTML_18" localSheetId="49">#REF!</definedName>
    <definedName name="HTML_18" localSheetId="48">#REF!</definedName>
    <definedName name="HTML_18" localSheetId="47">#REF!</definedName>
    <definedName name="HTML_18" localSheetId="30">#REF!</definedName>
    <definedName name="HTML_18" localSheetId="8">#REF!</definedName>
    <definedName name="HTML_18" localSheetId="41">#REF!</definedName>
    <definedName name="HTML_18">#REF!</definedName>
    <definedName name="HTML_18_v2" localSheetId="33">#REF!</definedName>
    <definedName name="HTML_18_v2" localSheetId="23">[3]imports_windrelated_real!#REF!</definedName>
    <definedName name="HTML_18_v2" localSheetId="31">#REF!</definedName>
    <definedName name="HTML_18_v2" localSheetId="59">#REF!</definedName>
    <definedName name="HTML_18_v2" localSheetId="37">#REF!</definedName>
    <definedName name="HTML_18_v2" localSheetId="39">#REF!</definedName>
    <definedName name="HTML_18_v2" localSheetId="5">#REF!</definedName>
    <definedName name="HTML_18_v2" localSheetId="50">#REF!</definedName>
    <definedName name="HTML_18_v2" localSheetId="46">[4]imports_windrelated_real!#REF!</definedName>
    <definedName name="HTML_18_v2" localSheetId="45">#REF!</definedName>
    <definedName name="HTML_18_v2" localSheetId="16">#REF!</definedName>
    <definedName name="HTML_18_v2" localSheetId="19">#REF!</definedName>
    <definedName name="HTML_18_v2" localSheetId="32">#REF!</definedName>
    <definedName name="HTML_18_v2" localSheetId="53">#REF!</definedName>
    <definedName name="HTML_18_v2" localSheetId="7">#REF!</definedName>
    <definedName name="HTML_18_v2" localSheetId="2">#REF!</definedName>
    <definedName name="HTML_18_v2" localSheetId="21">[3]imports_windrelated_real!#REF!</definedName>
    <definedName name="HTML_18_v2" localSheetId="20">[3]imports_windrelated_real!#REF!</definedName>
    <definedName name="HTML_18_v2" localSheetId="49">#REF!</definedName>
    <definedName name="HTML_18_v2" localSheetId="48">#REF!</definedName>
    <definedName name="HTML_18_v2" localSheetId="47">#REF!</definedName>
    <definedName name="HTML_18_v2" localSheetId="30">#REF!</definedName>
    <definedName name="HTML_18_v2" localSheetId="8">#REF!</definedName>
    <definedName name="HTML_18_v2" localSheetId="41">#REF!</definedName>
    <definedName name="HTML_18_v2">#REF!</definedName>
    <definedName name="HTML_19" localSheetId="33">#REF!</definedName>
    <definedName name="HTML_19" localSheetId="23">[1]imports_windrelated_real!#REF!</definedName>
    <definedName name="HTML_19" localSheetId="31">#REF!</definedName>
    <definedName name="HTML_19" localSheetId="59">#REF!</definedName>
    <definedName name="HTML_19" localSheetId="37">#REF!</definedName>
    <definedName name="HTML_19" localSheetId="39">#REF!</definedName>
    <definedName name="HTML_19" localSheetId="5">#REF!</definedName>
    <definedName name="HTML_19" localSheetId="50">#REF!</definedName>
    <definedName name="HTML_19" localSheetId="46">[2]imports_windrelated_real!#REF!</definedName>
    <definedName name="HTML_19" localSheetId="45">#REF!</definedName>
    <definedName name="HTML_19" localSheetId="16">#REF!</definedName>
    <definedName name="HTML_19" localSheetId="19">#REF!</definedName>
    <definedName name="HTML_19" localSheetId="32">#REF!</definedName>
    <definedName name="HTML_19" localSheetId="53">#REF!</definedName>
    <definedName name="HTML_19" localSheetId="7">#REF!</definedName>
    <definedName name="HTML_19" localSheetId="2">#REF!</definedName>
    <definedName name="HTML_19" localSheetId="21">[1]imports_windrelated_real!#REF!</definedName>
    <definedName name="HTML_19" localSheetId="20">[1]imports_windrelated_real!#REF!</definedName>
    <definedName name="HTML_19" localSheetId="49">#REF!</definedName>
    <definedName name="HTML_19" localSheetId="48">#REF!</definedName>
    <definedName name="HTML_19" localSheetId="47">#REF!</definedName>
    <definedName name="HTML_19" localSheetId="30">#REF!</definedName>
    <definedName name="HTML_19" localSheetId="8">#REF!</definedName>
    <definedName name="HTML_19" localSheetId="41">#REF!</definedName>
    <definedName name="HTML_19">#REF!</definedName>
    <definedName name="HTML_19_v2" localSheetId="33">#REF!</definedName>
    <definedName name="HTML_19_v2" localSheetId="23">[3]imports_windrelated_real!#REF!</definedName>
    <definedName name="HTML_19_v2" localSheetId="31">#REF!</definedName>
    <definedName name="HTML_19_v2" localSheetId="59">#REF!</definedName>
    <definedName name="HTML_19_v2" localSheetId="37">#REF!</definedName>
    <definedName name="HTML_19_v2" localSheetId="39">#REF!</definedName>
    <definedName name="HTML_19_v2" localSheetId="5">#REF!</definedName>
    <definedName name="HTML_19_v2" localSheetId="50">#REF!</definedName>
    <definedName name="HTML_19_v2" localSheetId="46">[4]imports_windrelated_real!#REF!</definedName>
    <definedName name="HTML_19_v2" localSheetId="45">#REF!</definedName>
    <definedName name="HTML_19_v2" localSheetId="16">#REF!</definedName>
    <definedName name="HTML_19_v2" localSheetId="19">#REF!</definedName>
    <definedName name="HTML_19_v2" localSheetId="32">#REF!</definedName>
    <definedName name="HTML_19_v2" localSheetId="53">#REF!</definedName>
    <definedName name="HTML_19_v2" localSheetId="7">#REF!</definedName>
    <definedName name="HTML_19_v2" localSheetId="2">#REF!</definedName>
    <definedName name="HTML_19_v2" localSheetId="21">[3]imports_windrelated_real!#REF!</definedName>
    <definedName name="HTML_19_v2" localSheetId="20">[3]imports_windrelated_real!#REF!</definedName>
    <definedName name="HTML_19_v2" localSheetId="49">#REF!</definedName>
    <definedName name="HTML_19_v2" localSheetId="48">#REF!</definedName>
    <definedName name="HTML_19_v2" localSheetId="47">#REF!</definedName>
    <definedName name="HTML_19_v2" localSheetId="30">#REF!</definedName>
    <definedName name="HTML_19_v2" localSheetId="8">#REF!</definedName>
    <definedName name="HTML_19_v2" localSheetId="41">#REF!</definedName>
    <definedName name="HTML_19_v2">#REF!</definedName>
    <definedName name="HTML_2" localSheetId="33">#REF!</definedName>
    <definedName name="HTML_2" localSheetId="23">[1]imports_windrelated_real!#REF!</definedName>
    <definedName name="HTML_2" localSheetId="31">#REF!</definedName>
    <definedName name="HTML_2" localSheetId="59">#REF!</definedName>
    <definedName name="HTML_2" localSheetId="37">#REF!</definedName>
    <definedName name="HTML_2" localSheetId="39">#REF!</definedName>
    <definedName name="HTML_2" localSheetId="5">#REF!</definedName>
    <definedName name="HTML_2" localSheetId="50">#REF!</definedName>
    <definedName name="HTML_2" localSheetId="46">[2]imports_windrelated_real!#REF!</definedName>
    <definedName name="HTML_2" localSheetId="45">#REF!</definedName>
    <definedName name="HTML_2" localSheetId="16">#REF!</definedName>
    <definedName name="HTML_2" localSheetId="19">#REF!</definedName>
    <definedName name="HTML_2" localSheetId="32">#REF!</definedName>
    <definedName name="HTML_2" localSheetId="53">#REF!</definedName>
    <definedName name="HTML_2" localSheetId="7">#REF!</definedName>
    <definedName name="HTML_2" localSheetId="2">#REF!</definedName>
    <definedName name="HTML_2" localSheetId="21">[1]imports_windrelated_real!#REF!</definedName>
    <definedName name="HTML_2" localSheetId="20">[1]imports_windrelated_real!#REF!</definedName>
    <definedName name="HTML_2" localSheetId="49">#REF!</definedName>
    <definedName name="HTML_2" localSheetId="48">#REF!</definedName>
    <definedName name="HTML_2" localSheetId="47">#REF!</definedName>
    <definedName name="HTML_2" localSheetId="30">#REF!</definedName>
    <definedName name="HTML_2" localSheetId="8">#REF!</definedName>
    <definedName name="HTML_2" localSheetId="41">#REF!</definedName>
    <definedName name="HTML_2">#REF!</definedName>
    <definedName name="HTML_2_v2" localSheetId="33">#REF!</definedName>
    <definedName name="HTML_2_v2" localSheetId="23">[3]imports_windrelated_real!#REF!</definedName>
    <definedName name="HTML_2_v2" localSheetId="31">#REF!</definedName>
    <definedName name="HTML_2_v2" localSheetId="59">#REF!</definedName>
    <definedName name="HTML_2_v2" localSheetId="37">#REF!</definedName>
    <definedName name="HTML_2_v2" localSheetId="39">#REF!</definedName>
    <definedName name="HTML_2_v2" localSheetId="5">#REF!</definedName>
    <definedName name="HTML_2_v2" localSheetId="50">#REF!</definedName>
    <definedName name="HTML_2_v2" localSheetId="46">[4]imports_windrelated_real!#REF!</definedName>
    <definedName name="HTML_2_v2" localSheetId="45">#REF!</definedName>
    <definedName name="HTML_2_v2" localSheetId="16">#REF!</definedName>
    <definedName name="HTML_2_v2" localSheetId="19">#REF!</definedName>
    <definedName name="HTML_2_v2" localSheetId="32">#REF!</definedName>
    <definedName name="HTML_2_v2" localSheetId="53">#REF!</definedName>
    <definedName name="HTML_2_v2" localSheetId="7">#REF!</definedName>
    <definedName name="HTML_2_v2" localSheetId="2">#REF!</definedName>
    <definedName name="HTML_2_v2" localSheetId="21">[3]imports_windrelated_real!#REF!</definedName>
    <definedName name="HTML_2_v2" localSheetId="20">[3]imports_windrelated_real!#REF!</definedName>
    <definedName name="HTML_2_v2" localSheetId="49">#REF!</definedName>
    <definedName name="HTML_2_v2" localSheetId="48">#REF!</definedName>
    <definedName name="HTML_2_v2" localSheetId="47">#REF!</definedName>
    <definedName name="HTML_2_v2" localSheetId="30">#REF!</definedName>
    <definedName name="HTML_2_v2" localSheetId="8">#REF!</definedName>
    <definedName name="HTML_2_v2" localSheetId="41">#REF!</definedName>
    <definedName name="HTML_2_v2">#REF!</definedName>
    <definedName name="HTML_20" localSheetId="33">#REF!</definedName>
    <definedName name="HTML_20" localSheetId="23">[1]imports_windrelated_real!#REF!</definedName>
    <definedName name="HTML_20" localSheetId="31">#REF!</definedName>
    <definedName name="HTML_20" localSheetId="59">#REF!</definedName>
    <definedName name="HTML_20" localSheetId="37">#REF!</definedName>
    <definedName name="HTML_20" localSheetId="39">#REF!</definedName>
    <definedName name="HTML_20" localSheetId="5">#REF!</definedName>
    <definedName name="HTML_20" localSheetId="50">#REF!</definedName>
    <definedName name="HTML_20" localSheetId="46">[2]imports_windrelated_real!#REF!</definedName>
    <definedName name="HTML_20" localSheetId="45">#REF!</definedName>
    <definedName name="HTML_20" localSheetId="16">#REF!</definedName>
    <definedName name="HTML_20" localSheetId="19">#REF!</definedName>
    <definedName name="HTML_20" localSheetId="32">#REF!</definedName>
    <definedName name="HTML_20" localSheetId="53">#REF!</definedName>
    <definedName name="HTML_20" localSheetId="7">#REF!</definedName>
    <definedName name="HTML_20" localSheetId="2">#REF!</definedName>
    <definedName name="HTML_20" localSheetId="21">[1]imports_windrelated_real!#REF!</definedName>
    <definedName name="HTML_20" localSheetId="20">[1]imports_windrelated_real!#REF!</definedName>
    <definedName name="HTML_20" localSheetId="49">#REF!</definedName>
    <definedName name="HTML_20" localSheetId="48">#REF!</definedName>
    <definedName name="HTML_20" localSheetId="47">#REF!</definedName>
    <definedName name="HTML_20" localSheetId="30">#REF!</definedName>
    <definedName name="HTML_20" localSheetId="8">#REF!</definedName>
    <definedName name="HTML_20" localSheetId="41">#REF!</definedName>
    <definedName name="HTML_20">#REF!</definedName>
    <definedName name="HTML_20_v2" localSheetId="33">#REF!</definedName>
    <definedName name="HTML_20_v2" localSheetId="23">[3]imports_windrelated_real!#REF!</definedName>
    <definedName name="HTML_20_v2" localSheetId="31">#REF!</definedName>
    <definedName name="HTML_20_v2" localSheetId="59">#REF!</definedName>
    <definedName name="HTML_20_v2" localSheetId="37">#REF!</definedName>
    <definedName name="HTML_20_v2" localSheetId="39">#REF!</definedName>
    <definedName name="HTML_20_v2" localSheetId="5">#REF!</definedName>
    <definedName name="HTML_20_v2" localSheetId="50">#REF!</definedName>
    <definedName name="HTML_20_v2" localSheetId="46">[4]imports_windrelated_real!#REF!</definedName>
    <definedName name="HTML_20_v2" localSheetId="45">#REF!</definedName>
    <definedName name="HTML_20_v2" localSheetId="16">#REF!</definedName>
    <definedName name="HTML_20_v2" localSheetId="19">#REF!</definedName>
    <definedName name="HTML_20_v2" localSheetId="32">#REF!</definedName>
    <definedName name="HTML_20_v2" localSheetId="53">#REF!</definedName>
    <definedName name="HTML_20_v2" localSheetId="7">#REF!</definedName>
    <definedName name="HTML_20_v2" localSheetId="2">#REF!</definedName>
    <definedName name="HTML_20_v2" localSheetId="21">[3]imports_windrelated_real!#REF!</definedName>
    <definedName name="HTML_20_v2" localSheetId="20">[3]imports_windrelated_real!#REF!</definedName>
    <definedName name="HTML_20_v2" localSheetId="49">#REF!</definedName>
    <definedName name="HTML_20_v2" localSheetId="48">#REF!</definedName>
    <definedName name="HTML_20_v2" localSheetId="47">#REF!</definedName>
    <definedName name="HTML_20_v2" localSheetId="30">#REF!</definedName>
    <definedName name="HTML_20_v2" localSheetId="8">#REF!</definedName>
    <definedName name="HTML_20_v2" localSheetId="41">#REF!</definedName>
    <definedName name="HTML_20_v2">#REF!</definedName>
    <definedName name="HTML_3" localSheetId="33">#REF!</definedName>
    <definedName name="HTML_3" localSheetId="23">[1]imports_windrelated_real!#REF!</definedName>
    <definedName name="HTML_3" localSheetId="31">#REF!</definedName>
    <definedName name="HTML_3" localSheetId="59">#REF!</definedName>
    <definedName name="HTML_3" localSheetId="37">#REF!</definedName>
    <definedName name="HTML_3" localSheetId="39">#REF!</definedName>
    <definedName name="HTML_3" localSheetId="5">#REF!</definedName>
    <definedName name="HTML_3" localSheetId="50">#REF!</definedName>
    <definedName name="HTML_3" localSheetId="46">[2]imports_windrelated_real!#REF!</definedName>
    <definedName name="HTML_3" localSheetId="45">#REF!</definedName>
    <definedName name="HTML_3" localSheetId="16">#REF!</definedName>
    <definedName name="HTML_3" localSheetId="19">#REF!</definedName>
    <definedName name="HTML_3" localSheetId="32">#REF!</definedName>
    <definedName name="HTML_3" localSheetId="53">#REF!</definedName>
    <definedName name="HTML_3" localSheetId="7">#REF!</definedName>
    <definedName name="HTML_3" localSheetId="2">#REF!</definedName>
    <definedName name="HTML_3" localSheetId="21">[1]imports_windrelated_real!#REF!</definedName>
    <definedName name="HTML_3" localSheetId="20">[1]imports_windrelated_real!#REF!</definedName>
    <definedName name="HTML_3" localSheetId="49">#REF!</definedName>
    <definedName name="HTML_3" localSheetId="48">#REF!</definedName>
    <definedName name="HTML_3" localSheetId="47">#REF!</definedName>
    <definedName name="HTML_3" localSheetId="30">#REF!</definedName>
    <definedName name="HTML_3" localSheetId="8">#REF!</definedName>
    <definedName name="HTML_3" localSheetId="41">#REF!</definedName>
    <definedName name="HTML_3">#REF!</definedName>
    <definedName name="HTML_3_v2" localSheetId="33">#REF!</definedName>
    <definedName name="HTML_3_v2" localSheetId="23">[3]imports_windrelated_real!#REF!</definedName>
    <definedName name="HTML_3_v2" localSheetId="31">#REF!</definedName>
    <definedName name="HTML_3_v2" localSheetId="59">#REF!</definedName>
    <definedName name="HTML_3_v2" localSheetId="37">#REF!</definedName>
    <definedName name="HTML_3_v2" localSheetId="39">#REF!</definedName>
    <definedName name="HTML_3_v2" localSheetId="5">#REF!</definedName>
    <definedName name="HTML_3_v2" localSheetId="50">#REF!</definedName>
    <definedName name="HTML_3_v2" localSheetId="46">[4]imports_windrelated_real!#REF!</definedName>
    <definedName name="HTML_3_v2" localSheetId="45">#REF!</definedName>
    <definedName name="HTML_3_v2" localSheetId="16">#REF!</definedName>
    <definedName name="HTML_3_v2" localSheetId="19">#REF!</definedName>
    <definedName name="HTML_3_v2" localSheetId="32">#REF!</definedName>
    <definedName name="HTML_3_v2" localSheetId="53">#REF!</definedName>
    <definedName name="HTML_3_v2" localSheetId="7">#REF!</definedName>
    <definedName name="HTML_3_v2" localSheetId="2">#REF!</definedName>
    <definedName name="HTML_3_v2" localSheetId="21">[3]imports_windrelated_real!#REF!</definedName>
    <definedName name="HTML_3_v2" localSheetId="20">[3]imports_windrelated_real!#REF!</definedName>
    <definedName name="HTML_3_v2" localSheetId="49">#REF!</definedName>
    <definedName name="HTML_3_v2" localSheetId="48">#REF!</definedName>
    <definedName name="HTML_3_v2" localSheetId="47">#REF!</definedName>
    <definedName name="HTML_3_v2" localSheetId="30">#REF!</definedName>
    <definedName name="HTML_3_v2" localSheetId="8">#REF!</definedName>
    <definedName name="HTML_3_v2" localSheetId="41">#REF!</definedName>
    <definedName name="HTML_3_v2">#REF!</definedName>
    <definedName name="HTML_4" localSheetId="33">#REF!</definedName>
    <definedName name="HTML_4" localSheetId="23">[1]imports_windrelated_real!#REF!</definedName>
    <definedName name="HTML_4" localSheetId="31">#REF!</definedName>
    <definedName name="HTML_4" localSheetId="59">#REF!</definedName>
    <definedName name="HTML_4" localSheetId="37">#REF!</definedName>
    <definedName name="HTML_4" localSheetId="39">#REF!</definedName>
    <definedName name="HTML_4" localSheetId="5">#REF!</definedName>
    <definedName name="HTML_4" localSheetId="50">#REF!</definedName>
    <definedName name="HTML_4" localSheetId="46">[2]imports_windrelated_real!#REF!</definedName>
    <definedName name="HTML_4" localSheetId="45">#REF!</definedName>
    <definedName name="HTML_4" localSheetId="16">#REF!</definedName>
    <definedName name="HTML_4" localSheetId="19">#REF!</definedName>
    <definedName name="HTML_4" localSheetId="32">#REF!</definedName>
    <definedName name="HTML_4" localSheetId="53">#REF!</definedName>
    <definedName name="HTML_4" localSheetId="7">#REF!</definedName>
    <definedName name="HTML_4" localSheetId="2">#REF!</definedName>
    <definedName name="HTML_4" localSheetId="21">[1]imports_windrelated_real!#REF!</definedName>
    <definedName name="HTML_4" localSheetId="20">[1]imports_windrelated_real!#REF!</definedName>
    <definedName name="HTML_4" localSheetId="49">#REF!</definedName>
    <definedName name="HTML_4" localSheetId="48">#REF!</definedName>
    <definedName name="HTML_4" localSheetId="47">#REF!</definedName>
    <definedName name="HTML_4" localSheetId="30">#REF!</definedName>
    <definedName name="HTML_4" localSheetId="8">#REF!</definedName>
    <definedName name="HTML_4" localSheetId="41">#REF!</definedName>
    <definedName name="HTML_4">#REF!</definedName>
    <definedName name="HTML_4_v2" localSheetId="33">#REF!</definedName>
    <definedName name="HTML_4_v2" localSheetId="23">[3]imports_windrelated_real!#REF!</definedName>
    <definedName name="HTML_4_v2" localSheetId="31">#REF!</definedName>
    <definedName name="HTML_4_v2" localSheetId="59">#REF!</definedName>
    <definedName name="HTML_4_v2" localSheetId="37">#REF!</definedName>
    <definedName name="HTML_4_v2" localSheetId="39">#REF!</definedName>
    <definedName name="HTML_4_v2" localSheetId="5">#REF!</definedName>
    <definedName name="HTML_4_v2" localSheetId="50">#REF!</definedName>
    <definedName name="HTML_4_v2" localSheetId="46">[4]imports_windrelated_real!#REF!</definedName>
    <definedName name="HTML_4_v2" localSheetId="45">#REF!</definedName>
    <definedName name="HTML_4_v2" localSheetId="16">#REF!</definedName>
    <definedName name="HTML_4_v2" localSheetId="19">#REF!</definedName>
    <definedName name="HTML_4_v2" localSheetId="32">#REF!</definedName>
    <definedName name="HTML_4_v2" localSheetId="53">#REF!</definedName>
    <definedName name="HTML_4_v2" localSheetId="7">#REF!</definedName>
    <definedName name="HTML_4_v2" localSheetId="2">#REF!</definedName>
    <definedName name="HTML_4_v2" localSheetId="21">[3]imports_windrelated_real!#REF!</definedName>
    <definedName name="HTML_4_v2" localSheetId="20">[3]imports_windrelated_real!#REF!</definedName>
    <definedName name="HTML_4_v2" localSheetId="49">#REF!</definedName>
    <definedName name="HTML_4_v2" localSheetId="48">#REF!</definedName>
    <definedName name="HTML_4_v2" localSheetId="47">#REF!</definedName>
    <definedName name="HTML_4_v2" localSheetId="30">#REF!</definedName>
    <definedName name="HTML_4_v2" localSheetId="8">#REF!</definedName>
    <definedName name="HTML_4_v2" localSheetId="41">#REF!</definedName>
    <definedName name="HTML_4_v2">#REF!</definedName>
    <definedName name="HTML_5" localSheetId="33">#REF!</definedName>
    <definedName name="HTML_5" localSheetId="23">[1]imports_windrelated_real!#REF!</definedName>
    <definedName name="HTML_5" localSheetId="31">#REF!</definedName>
    <definedName name="HTML_5" localSheetId="59">#REF!</definedName>
    <definedName name="HTML_5" localSheetId="37">#REF!</definedName>
    <definedName name="HTML_5" localSheetId="39">#REF!</definedName>
    <definedName name="HTML_5" localSheetId="5">#REF!</definedName>
    <definedName name="HTML_5" localSheetId="50">#REF!</definedName>
    <definedName name="HTML_5" localSheetId="46">[2]imports_windrelated_real!#REF!</definedName>
    <definedName name="HTML_5" localSheetId="45">#REF!</definedName>
    <definedName name="HTML_5" localSheetId="16">#REF!</definedName>
    <definedName name="HTML_5" localSheetId="19">#REF!</definedName>
    <definedName name="HTML_5" localSheetId="32">#REF!</definedName>
    <definedName name="HTML_5" localSheetId="53">#REF!</definedName>
    <definedName name="HTML_5" localSheetId="7">#REF!</definedName>
    <definedName name="HTML_5" localSheetId="2">#REF!</definedName>
    <definedName name="HTML_5" localSheetId="21">[1]imports_windrelated_real!#REF!</definedName>
    <definedName name="HTML_5" localSheetId="20">[1]imports_windrelated_real!#REF!</definedName>
    <definedName name="HTML_5" localSheetId="49">#REF!</definedName>
    <definedName name="HTML_5" localSheetId="48">#REF!</definedName>
    <definedName name="HTML_5" localSheetId="47">#REF!</definedName>
    <definedName name="HTML_5" localSheetId="30">#REF!</definedName>
    <definedName name="HTML_5" localSheetId="8">#REF!</definedName>
    <definedName name="HTML_5" localSheetId="41">#REF!</definedName>
    <definedName name="HTML_5">#REF!</definedName>
    <definedName name="HTML_5_v2" localSheetId="33">#REF!</definedName>
    <definedName name="HTML_5_v2" localSheetId="23">[3]imports_windrelated_real!#REF!</definedName>
    <definedName name="HTML_5_v2" localSheetId="31">#REF!</definedName>
    <definedName name="HTML_5_v2" localSheetId="59">#REF!</definedName>
    <definedName name="HTML_5_v2" localSheetId="37">#REF!</definedName>
    <definedName name="HTML_5_v2" localSheetId="39">#REF!</definedName>
    <definedName name="HTML_5_v2" localSheetId="5">#REF!</definedName>
    <definedName name="HTML_5_v2" localSheetId="50">#REF!</definedName>
    <definedName name="HTML_5_v2" localSheetId="46">[4]imports_windrelated_real!#REF!</definedName>
    <definedName name="HTML_5_v2" localSheetId="45">#REF!</definedName>
    <definedName name="HTML_5_v2" localSheetId="16">#REF!</definedName>
    <definedName name="HTML_5_v2" localSheetId="19">#REF!</definedName>
    <definedName name="HTML_5_v2" localSheetId="32">#REF!</definedName>
    <definedName name="HTML_5_v2" localSheetId="53">#REF!</definedName>
    <definedName name="HTML_5_v2" localSheetId="7">#REF!</definedName>
    <definedName name="HTML_5_v2" localSheetId="2">#REF!</definedName>
    <definedName name="HTML_5_v2" localSheetId="21">[3]imports_windrelated_real!#REF!</definedName>
    <definedName name="HTML_5_v2" localSheetId="20">[3]imports_windrelated_real!#REF!</definedName>
    <definedName name="HTML_5_v2" localSheetId="49">#REF!</definedName>
    <definedName name="HTML_5_v2" localSheetId="48">#REF!</definedName>
    <definedName name="HTML_5_v2" localSheetId="47">#REF!</definedName>
    <definedName name="HTML_5_v2" localSheetId="30">#REF!</definedName>
    <definedName name="HTML_5_v2" localSheetId="8">#REF!</definedName>
    <definedName name="HTML_5_v2" localSheetId="41">#REF!</definedName>
    <definedName name="HTML_5_v2">#REF!</definedName>
    <definedName name="HTML_6" localSheetId="33">#REF!</definedName>
    <definedName name="HTML_6" localSheetId="23">[1]imports_windrelated_real!#REF!</definedName>
    <definedName name="HTML_6" localSheetId="31">#REF!</definedName>
    <definedName name="HTML_6" localSheetId="59">#REF!</definedName>
    <definedName name="HTML_6" localSheetId="37">#REF!</definedName>
    <definedName name="HTML_6" localSheetId="39">#REF!</definedName>
    <definedName name="HTML_6" localSheetId="5">#REF!</definedName>
    <definedName name="HTML_6" localSheetId="50">#REF!</definedName>
    <definedName name="HTML_6" localSheetId="46">[2]imports_windrelated_real!#REF!</definedName>
    <definedName name="HTML_6" localSheetId="45">#REF!</definedName>
    <definedName name="HTML_6" localSheetId="16">#REF!</definedName>
    <definedName name="HTML_6" localSheetId="19">#REF!</definedName>
    <definedName name="HTML_6" localSheetId="32">#REF!</definedName>
    <definedName name="HTML_6" localSheetId="53">#REF!</definedName>
    <definedName name="HTML_6" localSheetId="7">#REF!</definedName>
    <definedName name="HTML_6" localSheetId="2">#REF!</definedName>
    <definedName name="HTML_6" localSheetId="21">[1]imports_windrelated_real!#REF!</definedName>
    <definedName name="HTML_6" localSheetId="20">[1]imports_windrelated_real!#REF!</definedName>
    <definedName name="HTML_6" localSheetId="49">#REF!</definedName>
    <definedName name="HTML_6" localSheetId="48">#REF!</definedName>
    <definedName name="HTML_6" localSheetId="47">#REF!</definedName>
    <definedName name="HTML_6" localSheetId="30">#REF!</definedName>
    <definedName name="HTML_6" localSheetId="8">#REF!</definedName>
    <definedName name="HTML_6" localSheetId="41">#REF!</definedName>
    <definedName name="HTML_6">#REF!</definedName>
    <definedName name="HTML_6_v2" localSheetId="33">#REF!</definedName>
    <definedName name="HTML_6_v2" localSheetId="23">[3]imports_windrelated_real!#REF!</definedName>
    <definedName name="HTML_6_v2" localSheetId="31">#REF!</definedName>
    <definedName name="HTML_6_v2" localSheetId="59">#REF!</definedName>
    <definedName name="HTML_6_v2" localSheetId="37">#REF!</definedName>
    <definedName name="HTML_6_v2" localSheetId="39">#REF!</definedName>
    <definedName name="HTML_6_v2" localSheetId="5">#REF!</definedName>
    <definedName name="HTML_6_v2" localSheetId="50">#REF!</definedName>
    <definedName name="HTML_6_v2" localSheetId="46">[4]imports_windrelated_real!#REF!</definedName>
    <definedName name="HTML_6_v2" localSheetId="45">#REF!</definedName>
    <definedName name="HTML_6_v2" localSheetId="16">#REF!</definedName>
    <definedName name="HTML_6_v2" localSheetId="19">#REF!</definedName>
    <definedName name="HTML_6_v2" localSheetId="32">#REF!</definedName>
    <definedName name="HTML_6_v2" localSheetId="53">#REF!</definedName>
    <definedName name="HTML_6_v2" localSheetId="7">#REF!</definedName>
    <definedName name="HTML_6_v2" localSheetId="2">#REF!</definedName>
    <definedName name="HTML_6_v2" localSheetId="21">[3]imports_windrelated_real!#REF!</definedName>
    <definedName name="HTML_6_v2" localSheetId="20">[3]imports_windrelated_real!#REF!</definedName>
    <definedName name="HTML_6_v2" localSheetId="49">#REF!</definedName>
    <definedName name="HTML_6_v2" localSheetId="48">#REF!</definedName>
    <definedName name="HTML_6_v2" localSheetId="47">#REF!</definedName>
    <definedName name="HTML_6_v2" localSheetId="30">#REF!</definedName>
    <definedName name="HTML_6_v2" localSheetId="8">#REF!</definedName>
    <definedName name="HTML_6_v2" localSheetId="41">#REF!</definedName>
    <definedName name="HTML_6_v2">#REF!</definedName>
    <definedName name="HTML_7" localSheetId="33">#REF!</definedName>
    <definedName name="HTML_7" localSheetId="23">[1]imports_windrelated_real!#REF!</definedName>
    <definedName name="HTML_7" localSheetId="31">#REF!</definedName>
    <definedName name="HTML_7" localSheetId="59">#REF!</definedName>
    <definedName name="HTML_7" localSheetId="37">#REF!</definedName>
    <definedName name="HTML_7" localSheetId="39">#REF!</definedName>
    <definedName name="HTML_7" localSheetId="5">#REF!</definedName>
    <definedName name="HTML_7" localSheetId="50">#REF!</definedName>
    <definedName name="HTML_7" localSheetId="46">[2]imports_windrelated_real!#REF!</definedName>
    <definedName name="HTML_7" localSheetId="45">#REF!</definedName>
    <definedName name="HTML_7" localSheetId="16">#REF!</definedName>
    <definedName name="HTML_7" localSheetId="19">#REF!</definedName>
    <definedName name="HTML_7" localSheetId="32">#REF!</definedName>
    <definedName name="HTML_7" localSheetId="53">#REF!</definedName>
    <definedName name="HTML_7" localSheetId="7">#REF!</definedName>
    <definedName name="HTML_7" localSheetId="2">#REF!</definedName>
    <definedName name="HTML_7" localSheetId="21">[1]imports_windrelated_real!#REF!</definedName>
    <definedName name="HTML_7" localSheetId="20">[1]imports_windrelated_real!#REF!</definedName>
    <definedName name="HTML_7" localSheetId="49">#REF!</definedName>
    <definedName name="HTML_7" localSheetId="48">#REF!</definedName>
    <definedName name="HTML_7" localSheetId="47">#REF!</definedName>
    <definedName name="HTML_7" localSheetId="30">#REF!</definedName>
    <definedName name="HTML_7" localSheetId="8">#REF!</definedName>
    <definedName name="HTML_7" localSheetId="41">#REF!</definedName>
    <definedName name="HTML_7">#REF!</definedName>
    <definedName name="HTML_7_v2" localSheetId="33">#REF!</definedName>
    <definedName name="HTML_7_v2" localSheetId="23">[3]imports_windrelated_real!#REF!</definedName>
    <definedName name="HTML_7_v2" localSheetId="31">#REF!</definedName>
    <definedName name="HTML_7_v2" localSheetId="59">#REF!</definedName>
    <definedName name="HTML_7_v2" localSheetId="37">#REF!</definedName>
    <definedName name="HTML_7_v2" localSheetId="39">#REF!</definedName>
    <definedName name="HTML_7_v2" localSheetId="5">#REF!</definedName>
    <definedName name="HTML_7_v2" localSheetId="50">#REF!</definedName>
    <definedName name="HTML_7_v2" localSheetId="46">[4]imports_windrelated_real!#REF!</definedName>
    <definedName name="HTML_7_v2" localSheetId="45">#REF!</definedName>
    <definedName name="HTML_7_v2" localSheetId="16">#REF!</definedName>
    <definedName name="HTML_7_v2" localSheetId="19">#REF!</definedName>
    <definedName name="HTML_7_v2" localSheetId="32">#REF!</definedName>
    <definedName name="HTML_7_v2" localSheetId="53">#REF!</definedName>
    <definedName name="HTML_7_v2" localSheetId="7">#REF!</definedName>
    <definedName name="HTML_7_v2" localSheetId="2">#REF!</definedName>
    <definedName name="HTML_7_v2" localSheetId="21">[3]imports_windrelated_real!#REF!</definedName>
    <definedName name="HTML_7_v2" localSheetId="20">[3]imports_windrelated_real!#REF!</definedName>
    <definedName name="HTML_7_v2" localSheetId="49">#REF!</definedName>
    <definedName name="HTML_7_v2" localSheetId="48">#REF!</definedName>
    <definedName name="HTML_7_v2" localSheetId="47">#REF!</definedName>
    <definedName name="HTML_7_v2" localSheetId="30">#REF!</definedName>
    <definedName name="HTML_7_v2" localSheetId="8">#REF!</definedName>
    <definedName name="HTML_7_v2" localSheetId="41">#REF!</definedName>
    <definedName name="HTML_7_v2">#REF!</definedName>
    <definedName name="HTML_8" localSheetId="33">#REF!</definedName>
    <definedName name="HTML_8" localSheetId="23">[1]imports_windrelated_real!#REF!</definedName>
    <definedName name="HTML_8" localSheetId="31">#REF!</definedName>
    <definedName name="HTML_8" localSheetId="59">#REF!</definedName>
    <definedName name="HTML_8" localSheetId="37">#REF!</definedName>
    <definedName name="HTML_8" localSheetId="39">#REF!</definedName>
    <definedName name="HTML_8" localSheetId="5">#REF!</definedName>
    <definedName name="HTML_8" localSheetId="50">#REF!</definedName>
    <definedName name="HTML_8" localSheetId="46">[2]imports_windrelated_real!#REF!</definedName>
    <definedName name="HTML_8" localSheetId="45">#REF!</definedName>
    <definedName name="HTML_8" localSheetId="16">#REF!</definedName>
    <definedName name="HTML_8" localSheetId="19">#REF!</definedName>
    <definedName name="HTML_8" localSheetId="32">#REF!</definedName>
    <definedName name="HTML_8" localSheetId="53">#REF!</definedName>
    <definedName name="HTML_8" localSheetId="7">#REF!</definedName>
    <definedName name="HTML_8" localSheetId="2">#REF!</definedName>
    <definedName name="HTML_8" localSheetId="21">[1]imports_windrelated_real!#REF!</definedName>
    <definedName name="HTML_8" localSheetId="20">[1]imports_windrelated_real!#REF!</definedName>
    <definedName name="HTML_8" localSheetId="49">#REF!</definedName>
    <definedName name="HTML_8" localSheetId="48">#REF!</definedName>
    <definedName name="HTML_8" localSheetId="47">#REF!</definedName>
    <definedName name="HTML_8" localSheetId="30">#REF!</definedName>
    <definedName name="HTML_8" localSheetId="8">#REF!</definedName>
    <definedName name="HTML_8" localSheetId="41">#REF!</definedName>
    <definedName name="HTML_8">#REF!</definedName>
    <definedName name="HTML_8_v2" localSheetId="33">#REF!</definedName>
    <definedName name="HTML_8_v2" localSheetId="23">[3]imports_windrelated_real!#REF!</definedName>
    <definedName name="HTML_8_v2" localSheetId="31">#REF!</definedName>
    <definedName name="HTML_8_v2" localSheetId="59">#REF!</definedName>
    <definedName name="HTML_8_v2" localSheetId="37">#REF!</definedName>
    <definedName name="HTML_8_v2" localSheetId="39">#REF!</definedName>
    <definedName name="HTML_8_v2" localSheetId="5">#REF!</definedName>
    <definedName name="HTML_8_v2" localSheetId="50">#REF!</definedName>
    <definedName name="HTML_8_v2" localSheetId="46">[4]imports_windrelated_real!#REF!</definedName>
    <definedName name="HTML_8_v2" localSheetId="45">#REF!</definedName>
    <definedName name="HTML_8_v2" localSheetId="16">#REF!</definedName>
    <definedName name="HTML_8_v2" localSheetId="19">#REF!</definedName>
    <definedName name="HTML_8_v2" localSheetId="32">#REF!</definedName>
    <definedName name="HTML_8_v2" localSheetId="53">#REF!</definedName>
    <definedName name="HTML_8_v2" localSheetId="7">#REF!</definedName>
    <definedName name="HTML_8_v2" localSheetId="2">#REF!</definedName>
    <definedName name="HTML_8_v2" localSheetId="21">[3]imports_windrelated_real!#REF!</definedName>
    <definedName name="HTML_8_v2" localSheetId="20">[3]imports_windrelated_real!#REF!</definedName>
    <definedName name="HTML_8_v2" localSheetId="49">#REF!</definedName>
    <definedName name="HTML_8_v2" localSheetId="48">#REF!</definedName>
    <definedName name="HTML_8_v2" localSheetId="47">#REF!</definedName>
    <definedName name="HTML_8_v2" localSheetId="30">#REF!</definedName>
    <definedName name="HTML_8_v2" localSheetId="8">#REF!</definedName>
    <definedName name="HTML_8_v2" localSheetId="41">#REF!</definedName>
    <definedName name="HTML_8_v2">#REF!</definedName>
    <definedName name="HTML_8b" localSheetId="31">#REF!</definedName>
    <definedName name="HTML_8b" localSheetId="59">#REF!</definedName>
    <definedName name="HTML_8b" localSheetId="37">#REF!</definedName>
    <definedName name="HTML_8b" localSheetId="39">#REF!</definedName>
    <definedName name="HTML_8b" localSheetId="50">#REF!</definedName>
    <definedName name="HTML_8b" localSheetId="16">#REF!</definedName>
    <definedName name="HTML_8b" localSheetId="19">#REF!</definedName>
    <definedName name="HTML_8b" localSheetId="7">#REF!</definedName>
    <definedName name="HTML_8b" localSheetId="2">#REF!</definedName>
    <definedName name="HTML_8b" localSheetId="30">#REF!</definedName>
    <definedName name="HTML_8b" localSheetId="41">#REF!</definedName>
    <definedName name="HTML_8b">#REF!</definedName>
    <definedName name="HTML_9" localSheetId="33">#REF!</definedName>
    <definedName name="HTML_9" localSheetId="23">[1]imports_windrelated_real!#REF!</definedName>
    <definedName name="HTML_9" localSheetId="31">#REF!</definedName>
    <definedName name="HTML_9" localSheetId="59">#REF!</definedName>
    <definedName name="HTML_9" localSheetId="37">#REF!</definedName>
    <definedName name="HTML_9" localSheetId="39">#REF!</definedName>
    <definedName name="HTML_9" localSheetId="5">#REF!</definedName>
    <definedName name="HTML_9" localSheetId="50">#REF!</definedName>
    <definedName name="HTML_9" localSheetId="46">[2]imports_windrelated_real!#REF!</definedName>
    <definedName name="HTML_9" localSheetId="45">#REF!</definedName>
    <definedName name="HTML_9" localSheetId="16">#REF!</definedName>
    <definedName name="HTML_9" localSheetId="19">#REF!</definedName>
    <definedName name="HTML_9" localSheetId="32">#REF!</definedName>
    <definedName name="HTML_9" localSheetId="53">#REF!</definedName>
    <definedName name="HTML_9" localSheetId="7">#REF!</definedName>
    <definedName name="HTML_9" localSheetId="2">#REF!</definedName>
    <definedName name="HTML_9" localSheetId="21">[1]imports_windrelated_real!#REF!</definedName>
    <definedName name="HTML_9" localSheetId="20">[1]imports_windrelated_real!#REF!</definedName>
    <definedName name="HTML_9" localSheetId="49">#REF!</definedName>
    <definedName name="HTML_9" localSheetId="48">#REF!</definedName>
    <definedName name="HTML_9" localSheetId="47">#REF!</definedName>
    <definedName name="HTML_9" localSheetId="30">#REF!</definedName>
    <definedName name="HTML_9" localSheetId="8">#REF!</definedName>
    <definedName name="HTML_9" localSheetId="41">#REF!</definedName>
    <definedName name="HTML_9">#REF!</definedName>
    <definedName name="HTML_9_v2" localSheetId="33">#REF!</definedName>
    <definedName name="HTML_9_v2" localSheetId="23">[3]imports_windrelated_real!#REF!</definedName>
    <definedName name="HTML_9_v2" localSheetId="31">#REF!</definedName>
    <definedName name="HTML_9_v2" localSheetId="59">#REF!</definedName>
    <definedName name="HTML_9_v2" localSheetId="37">#REF!</definedName>
    <definedName name="HTML_9_v2" localSheetId="39">#REF!</definedName>
    <definedName name="HTML_9_v2" localSheetId="5">#REF!</definedName>
    <definedName name="HTML_9_v2" localSheetId="50">#REF!</definedName>
    <definedName name="HTML_9_v2" localSheetId="46">[4]imports_windrelated_real!#REF!</definedName>
    <definedName name="HTML_9_v2" localSheetId="45">#REF!</definedName>
    <definedName name="HTML_9_v2" localSheetId="16">#REF!</definedName>
    <definedName name="HTML_9_v2" localSheetId="19">#REF!</definedName>
    <definedName name="HTML_9_v2" localSheetId="32">#REF!</definedName>
    <definedName name="HTML_9_v2" localSheetId="53">#REF!</definedName>
    <definedName name="HTML_9_v2" localSheetId="7">#REF!</definedName>
    <definedName name="HTML_9_v2" localSheetId="2">#REF!</definedName>
    <definedName name="HTML_9_v2" localSheetId="21">[3]imports_windrelated_real!#REF!</definedName>
    <definedName name="HTML_9_v2" localSheetId="20">[3]imports_windrelated_real!#REF!</definedName>
    <definedName name="HTML_9_v2" localSheetId="49">#REF!</definedName>
    <definedName name="HTML_9_v2" localSheetId="48">#REF!</definedName>
    <definedName name="HTML_9_v2" localSheetId="47">#REF!</definedName>
    <definedName name="HTML_9_v2" localSheetId="30">#REF!</definedName>
    <definedName name="HTML_9_v2" localSheetId="8">#REF!</definedName>
    <definedName name="HTML_9_v2" localSheetId="41">#REF!</definedName>
    <definedName name="HTML_9_v2">#REF!</definedName>
    <definedName name="HTML_all" localSheetId="33">#REF!</definedName>
    <definedName name="HTML_all" localSheetId="23">[1]imports_windrelated_real!#REF!</definedName>
    <definedName name="HTML_all" localSheetId="31">#REF!</definedName>
    <definedName name="HTML_all" localSheetId="59">#REF!</definedName>
    <definedName name="HTML_all" localSheetId="37">#REF!</definedName>
    <definedName name="HTML_all" localSheetId="39">#REF!</definedName>
    <definedName name="HTML_all" localSheetId="5">#REF!</definedName>
    <definedName name="HTML_all" localSheetId="50">#REF!</definedName>
    <definedName name="HTML_all" localSheetId="46">[2]imports_windrelated_real!#REF!</definedName>
    <definedName name="HTML_all" localSheetId="45">#REF!</definedName>
    <definedName name="HTML_all" localSheetId="16">#REF!</definedName>
    <definedName name="HTML_all" localSheetId="19">#REF!</definedName>
    <definedName name="HTML_all" localSheetId="32">#REF!</definedName>
    <definedName name="HTML_all" localSheetId="53">#REF!</definedName>
    <definedName name="HTML_all" localSheetId="7">#REF!</definedName>
    <definedName name="HTML_all" localSheetId="2">#REF!</definedName>
    <definedName name="HTML_all" localSheetId="21">[1]imports_windrelated_real!#REF!</definedName>
    <definedName name="HTML_all" localSheetId="20">[1]imports_windrelated_real!#REF!</definedName>
    <definedName name="HTML_all" localSheetId="49">#REF!</definedName>
    <definedName name="HTML_all" localSheetId="48">#REF!</definedName>
    <definedName name="HTML_all" localSheetId="47">#REF!</definedName>
    <definedName name="HTML_all" localSheetId="30">#REF!</definedName>
    <definedName name="HTML_all" localSheetId="8">#REF!</definedName>
    <definedName name="HTML_all" localSheetId="41">#REF!</definedName>
    <definedName name="HTML_all">#REF!</definedName>
    <definedName name="HTML_all_v2" localSheetId="33">#REF!</definedName>
    <definedName name="HTML_all_v2" localSheetId="23">[3]imports_windrelated_real!#REF!</definedName>
    <definedName name="HTML_all_v2" localSheetId="31">#REF!</definedName>
    <definedName name="HTML_all_v2" localSheetId="59">#REF!</definedName>
    <definedName name="HTML_all_v2" localSheetId="37">#REF!</definedName>
    <definedName name="HTML_all_v2" localSheetId="39">#REF!</definedName>
    <definedName name="HTML_all_v2" localSheetId="5">#REF!</definedName>
    <definedName name="HTML_all_v2" localSheetId="50">#REF!</definedName>
    <definedName name="HTML_all_v2" localSheetId="46">[4]imports_windrelated_real!#REF!</definedName>
    <definedName name="HTML_all_v2" localSheetId="45">#REF!</definedName>
    <definedName name="HTML_all_v2" localSheetId="16">#REF!</definedName>
    <definedName name="HTML_all_v2" localSheetId="19">#REF!</definedName>
    <definedName name="HTML_all_v2" localSheetId="32">#REF!</definedName>
    <definedName name="HTML_all_v2" localSheetId="53">#REF!</definedName>
    <definedName name="HTML_all_v2" localSheetId="7">#REF!</definedName>
    <definedName name="HTML_all_v2" localSheetId="2">#REF!</definedName>
    <definedName name="HTML_all_v2" localSheetId="21">[3]imports_windrelated_real!#REF!</definedName>
    <definedName name="HTML_all_v2" localSheetId="20">[3]imports_windrelated_real!#REF!</definedName>
    <definedName name="HTML_all_v2" localSheetId="49">#REF!</definedName>
    <definedName name="HTML_all_v2" localSheetId="48">#REF!</definedName>
    <definedName name="HTML_all_v2" localSheetId="47">#REF!</definedName>
    <definedName name="HTML_all_v2" localSheetId="30">#REF!</definedName>
    <definedName name="HTML_all_v2" localSheetId="8">#REF!</definedName>
    <definedName name="HTML_all_v2" localSheetId="41">#REF!</definedName>
    <definedName name="HTML_all_v2">#REF!</definedName>
    <definedName name="HTML_tables" localSheetId="33">#REF!</definedName>
    <definedName name="HTML_tables" localSheetId="23">[1]imports_windrelated_real!#REF!</definedName>
    <definedName name="HTML_tables" localSheetId="31">#REF!</definedName>
    <definedName name="HTML_tables" localSheetId="59">#REF!</definedName>
    <definedName name="HTML_tables" localSheetId="37">#REF!</definedName>
    <definedName name="HTML_tables" localSheetId="39">#REF!</definedName>
    <definedName name="HTML_tables" localSheetId="5">#REF!</definedName>
    <definedName name="HTML_tables" localSheetId="50">#REF!</definedName>
    <definedName name="HTML_tables" localSheetId="46">[2]imports_windrelated_real!#REF!</definedName>
    <definedName name="HTML_tables" localSheetId="45">#REF!</definedName>
    <definedName name="HTML_tables" localSheetId="16">#REF!</definedName>
    <definedName name="HTML_tables" localSheetId="19">#REF!</definedName>
    <definedName name="HTML_tables" localSheetId="32">#REF!</definedName>
    <definedName name="HTML_tables" localSheetId="53">#REF!</definedName>
    <definedName name="HTML_tables" localSheetId="7">#REF!</definedName>
    <definedName name="HTML_tables" localSheetId="2">#REF!</definedName>
    <definedName name="HTML_tables" localSheetId="21">[1]imports_windrelated_real!#REF!</definedName>
    <definedName name="HTML_tables" localSheetId="20">[1]imports_windrelated_real!#REF!</definedName>
    <definedName name="HTML_tables" localSheetId="49">#REF!</definedName>
    <definedName name="HTML_tables" localSheetId="48">#REF!</definedName>
    <definedName name="HTML_tables" localSheetId="47">#REF!</definedName>
    <definedName name="HTML_tables" localSheetId="30">#REF!</definedName>
    <definedName name="HTML_tables" localSheetId="8">#REF!</definedName>
    <definedName name="HTML_tables" localSheetId="41">#REF!</definedName>
    <definedName name="HTML_tables">#REF!</definedName>
    <definedName name="HTML_tables_v2" localSheetId="33">#REF!</definedName>
    <definedName name="HTML_tables_v2" localSheetId="23">[3]imports_windrelated_real!#REF!</definedName>
    <definedName name="HTML_tables_v2" localSheetId="31">#REF!</definedName>
    <definedName name="HTML_tables_v2" localSheetId="59">#REF!</definedName>
    <definedName name="HTML_tables_v2" localSheetId="37">#REF!</definedName>
    <definedName name="HTML_tables_v2" localSheetId="39">#REF!</definedName>
    <definedName name="HTML_tables_v2" localSheetId="5">#REF!</definedName>
    <definedName name="HTML_tables_v2" localSheetId="50">#REF!</definedName>
    <definedName name="HTML_tables_v2" localSheetId="46">[4]imports_windrelated_real!#REF!</definedName>
    <definedName name="HTML_tables_v2" localSheetId="45">#REF!</definedName>
    <definedName name="HTML_tables_v2" localSheetId="16">#REF!</definedName>
    <definedName name="HTML_tables_v2" localSheetId="19">#REF!</definedName>
    <definedName name="HTML_tables_v2" localSheetId="32">#REF!</definedName>
    <definedName name="HTML_tables_v2" localSheetId="53">#REF!</definedName>
    <definedName name="HTML_tables_v2" localSheetId="7">#REF!</definedName>
    <definedName name="HTML_tables_v2" localSheetId="2">#REF!</definedName>
    <definedName name="HTML_tables_v2" localSheetId="21">[3]imports_windrelated_real!#REF!</definedName>
    <definedName name="HTML_tables_v2" localSheetId="20">[3]imports_windrelated_real!#REF!</definedName>
    <definedName name="HTML_tables_v2" localSheetId="49">#REF!</definedName>
    <definedName name="HTML_tables_v2" localSheetId="48">#REF!</definedName>
    <definedName name="HTML_tables_v2" localSheetId="47">#REF!</definedName>
    <definedName name="HTML_tables_v2" localSheetId="30">#REF!</definedName>
    <definedName name="HTML_tables_v2" localSheetId="8">#REF!</definedName>
    <definedName name="HTML_tables_v2" localSheetId="41">#REF!</definedName>
    <definedName name="HTML_tables_v2">#REF!</definedName>
    <definedName name="new" localSheetId="33">#REF!</definedName>
    <definedName name="new" localSheetId="23">[1]imports_windrelated_real!#REF!</definedName>
    <definedName name="new" localSheetId="31">#REF!</definedName>
    <definedName name="new" localSheetId="59">#REF!</definedName>
    <definedName name="new" localSheetId="37">#REF!</definedName>
    <definedName name="new" localSheetId="39">#REF!</definedName>
    <definedName name="new" localSheetId="5">#REF!</definedName>
    <definedName name="new" localSheetId="50">#REF!</definedName>
    <definedName name="new" localSheetId="46">[2]imports_windrelated_real!#REF!</definedName>
    <definedName name="new" localSheetId="45">#REF!</definedName>
    <definedName name="new" localSheetId="16">#REF!</definedName>
    <definedName name="new" localSheetId="19">#REF!</definedName>
    <definedName name="new" localSheetId="32">#REF!</definedName>
    <definedName name="new" localSheetId="53">#REF!</definedName>
    <definedName name="new" localSheetId="7">#REF!</definedName>
    <definedName name="new" localSheetId="2">#REF!</definedName>
    <definedName name="new" localSheetId="21">[1]imports_windrelated_real!#REF!</definedName>
    <definedName name="new" localSheetId="20">[1]imports_windrelated_real!#REF!</definedName>
    <definedName name="new" localSheetId="49">#REF!</definedName>
    <definedName name="new" localSheetId="48">#REF!</definedName>
    <definedName name="new" localSheetId="47">#REF!</definedName>
    <definedName name="new" localSheetId="30">#REF!</definedName>
    <definedName name="new" localSheetId="8">#REF!</definedName>
    <definedName name="new" localSheetId="41">#REF!</definedName>
    <definedName name="new">#REF!</definedName>
    <definedName name="New_HTML_1" localSheetId="33">#REF!</definedName>
    <definedName name="New_HTML_1" localSheetId="23">[1]imports_windrelated_real!#REF!</definedName>
    <definedName name="New_HTML_1" localSheetId="31">#REF!</definedName>
    <definedName name="New_HTML_1" localSheetId="59">#REF!</definedName>
    <definedName name="New_HTML_1" localSheetId="37">#REF!</definedName>
    <definedName name="New_HTML_1" localSheetId="39">#REF!</definedName>
    <definedName name="New_HTML_1" localSheetId="5">#REF!</definedName>
    <definedName name="New_HTML_1" localSheetId="50">#REF!</definedName>
    <definedName name="New_HTML_1" localSheetId="46">[2]imports_windrelated_real!#REF!</definedName>
    <definedName name="New_HTML_1" localSheetId="45">#REF!</definedName>
    <definedName name="New_HTML_1" localSheetId="16">#REF!</definedName>
    <definedName name="New_HTML_1" localSheetId="19">#REF!</definedName>
    <definedName name="New_HTML_1" localSheetId="32">#REF!</definedName>
    <definedName name="New_HTML_1" localSheetId="53">#REF!</definedName>
    <definedName name="New_HTML_1" localSheetId="7">#REF!</definedName>
    <definedName name="New_HTML_1" localSheetId="2">#REF!</definedName>
    <definedName name="New_HTML_1" localSheetId="21">[1]imports_windrelated_real!#REF!</definedName>
    <definedName name="New_HTML_1" localSheetId="20">[1]imports_windrelated_real!#REF!</definedName>
    <definedName name="New_HTML_1" localSheetId="49">#REF!</definedName>
    <definedName name="New_HTML_1" localSheetId="48">#REF!</definedName>
    <definedName name="New_HTML_1" localSheetId="47">#REF!</definedName>
    <definedName name="New_HTML_1" localSheetId="30">#REF!</definedName>
    <definedName name="New_HTML_1" localSheetId="8">#REF!</definedName>
    <definedName name="New_HTML_1" localSheetId="41">#REF!</definedName>
    <definedName name="New_HTML_1">#REF!</definedName>
    <definedName name="New_HTML_1_v2" localSheetId="33">#REF!</definedName>
    <definedName name="New_HTML_1_v2" localSheetId="23">[3]imports_windrelated_real!#REF!</definedName>
    <definedName name="New_HTML_1_v2" localSheetId="31">#REF!</definedName>
    <definedName name="New_HTML_1_v2" localSheetId="59">#REF!</definedName>
    <definedName name="New_HTML_1_v2" localSheetId="37">#REF!</definedName>
    <definedName name="New_HTML_1_v2" localSheetId="39">#REF!</definedName>
    <definedName name="New_HTML_1_v2" localSheetId="5">#REF!</definedName>
    <definedName name="New_HTML_1_v2" localSheetId="50">#REF!</definedName>
    <definedName name="New_HTML_1_v2" localSheetId="46">[4]imports_windrelated_real!#REF!</definedName>
    <definedName name="New_HTML_1_v2" localSheetId="45">#REF!</definedName>
    <definedName name="New_HTML_1_v2" localSheetId="16">#REF!</definedName>
    <definedName name="New_HTML_1_v2" localSheetId="19">#REF!</definedName>
    <definedName name="New_HTML_1_v2" localSheetId="32">#REF!</definedName>
    <definedName name="New_HTML_1_v2" localSheetId="53">#REF!</definedName>
    <definedName name="New_HTML_1_v2" localSheetId="7">#REF!</definedName>
    <definedName name="New_HTML_1_v2" localSheetId="2">#REF!</definedName>
    <definedName name="New_HTML_1_v2" localSheetId="21">[3]imports_windrelated_real!#REF!</definedName>
    <definedName name="New_HTML_1_v2" localSheetId="20">[3]imports_windrelated_real!#REF!</definedName>
    <definedName name="New_HTML_1_v2" localSheetId="49">#REF!</definedName>
    <definedName name="New_HTML_1_v2" localSheetId="48">#REF!</definedName>
    <definedName name="New_HTML_1_v2" localSheetId="47">#REF!</definedName>
    <definedName name="New_HTML_1_v2" localSheetId="30">#REF!</definedName>
    <definedName name="New_HTML_1_v2" localSheetId="8">#REF!</definedName>
    <definedName name="New_HTML_1_v2" localSheetId="41">#REF!</definedName>
    <definedName name="New_HTML_1_v2">#REF!</definedName>
    <definedName name="new_v2" localSheetId="33">#REF!</definedName>
    <definedName name="new_v2" localSheetId="23">[3]imports_windrelated_real!#REF!</definedName>
    <definedName name="new_v2" localSheetId="31">#REF!</definedName>
    <definedName name="new_v2" localSheetId="59">#REF!</definedName>
    <definedName name="new_v2" localSheetId="37">#REF!</definedName>
    <definedName name="new_v2" localSheetId="39">#REF!</definedName>
    <definedName name="new_v2" localSheetId="5">#REF!</definedName>
    <definedName name="new_v2" localSheetId="50">#REF!</definedName>
    <definedName name="new_v2" localSheetId="46">[4]imports_windrelated_real!#REF!</definedName>
    <definedName name="new_v2" localSheetId="45">#REF!</definedName>
    <definedName name="new_v2" localSheetId="16">#REF!</definedName>
    <definedName name="new_v2" localSheetId="19">#REF!</definedName>
    <definedName name="new_v2" localSheetId="32">#REF!</definedName>
    <definedName name="new_v2" localSheetId="53">#REF!</definedName>
    <definedName name="new_v2" localSheetId="7">#REF!</definedName>
    <definedName name="new_v2" localSheetId="2">#REF!</definedName>
    <definedName name="new_v2" localSheetId="21">[3]imports_windrelated_real!#REF!</definedName>
    <definedName name="new_v2" localSheetId="20">[3]imports_windrelated_real!#REF!</definedName>
    <definedName name="new_v2" localSheetId="49">#REF!</definedName>
    <definedName name="new_v2" localSheetId="48">#REF!</definedName>
    <definedName name="new_v2" localSheetId="47">#REF!</definedName>
    <definedName name="new_v2" localSheetId="30">#REF!</definedName>
    <definedName name="new_v2" localSheetId="8">#REF!</definedName>
    <definedName name="new_v2" localSheetId="41">#REF!</definedName>
    <definedName name="new_v2">#REF!</definedName>
    <definedName name="Nominal_Discount_Rate" localSheetId="12">#REF!</definedName>
    <definedName name="Nominal_Discount_Rate" localSheetId="33">#REF!</definedName>
    <definedName name="Nominal_Discount_Rate" localSheetId="27">#REF!</definedName>
    <definedName name="Nominal_Discount_Rate" localSheetId="25">#REF!</definedName>
    <definedName name="Nominal_Discount_Rate" localSheetId="35">#REF!</definedName>
    <definedName name="Nominal_Discount_Rate" localSheetId="36">#REF!</definedName>
    <definedName name="Nominal_Discount_Rate" localSheetId="38">#REF!</definedName>
    <definedName name="Nominal_Discount_Rate" localSheetId="23">#REF!</definedName>
    <definedName name="Nominal_Discount_Rate" localSheetId="31">#REF!</definedName>
    <definedName name="Nominal_Discount_Rate" localSheetId="59">#REF!</definedName>
    <definedName name="Nominal_Discount_Rate" localSheetId="15">#REF!</definedName>
    <definedName name="Nominal_Discount_Rate" localSheetId="37">#REF!</definedName>
    <definedName name="Nominal_Discount_Rate" localSheetId="39">#REF!</definedName>
    <definedName name="Nominal_Discount_Rate" localSheetId="5">#REF!</definedName>
    <definedName name="Nominal_Discount_Rate" localSheetId="50">#REF!</definedName>
    <definedName name="Nominal_Discount_Rate" localSheetId="46">#REF!</definedName>
    <definedName name="Nominal_Discount_Rate" localSheetId="45">#REF!</definedName>
    <definedName name="Nominal_Discount_Rate" localSheetId="16">#REF!</definedName>
    <definedName name="Nominal_Discount_Rate" localSheetId="19">#REF!</definedName>
    <definedName name="Nominal_Discount_Rate" localSheetId="32">#REF!</definedName>
    <definedName name="Nominal_Discount_Rate" localSheetId="40">#REF!</definedName>
    <definedName name="Nominal_Discount_Rate" localSheetId="53">#REF!</definedName>
    <definedName name="Nominal_Discount_Rate" localSheetId="55">#REF!</definedName>
    <definedName name="Nominal_Discount_Rate" localSheetId="7">#REF!</definedName>
    <definedName name="Nominal_Discount_Rate" localSheetId="54">#REF!</definedName>
    <definedName name="Nominal_Discount_Rate" localSheetId="2">#REF!</definedName>
    <definedName name="Nominal_Discount_Rate" localSheetId="21">#REF!</definedName>
    <definedName name="Nominal_Discount_Rate" localSheetId="20">#REF!</definedName>
    <definedName name="Nominal_Discount_Rate" localSheetId="49">#REF!</definedName>
    <definedName name="Nominal_Discount_Rate" localSheetId="48">#REF!</definedName>
    <definedName name="Nominal_Discount_Rate" localSheetId="47">#REF!</definedName>
    <definedName name="Nominal_Discount_Rate" localSheetId="30">#REF!</definedName>
    <definedName name="Nominal_Discount_Rate" localSheetId="8">#REF!</definedName>
    <definedName name="Nominal_Discount_Rate" localSheetId="41">#REF!</definedName>
    <definedName name="Nominal_Discount_Rate">#REF!</definedName>
    <definedName name="Real_Discount_Rate" localSheetId="12">#REF!</definedName>
    <definedName name="Real_Discount_Rate" localSheetId="33">#REF!</definedName>
    <definedName name="Real_Discount_Rate" localSheetId="27">#REF!</definedName>
    <definedName name="Real_Discount_Rate" localSheetId="25">#REF!</definedName>
    <definedName name="Real_Discount_Rate" localSheetId="35">#REF!</definedName>
    <definedName name="Real_Discount_Rate" localSheetId="36">#REF!</definedName>
    <definedName name="Real_Discount_Rate" localSheetId="38">#REF!</definedName>
    <definedName name="Real_Discount_Rate" localSheetId="23">#REF!</definedName>
    <definedName name="Real_Discount_Rate" localSheetId="31">#REF!</definedName>
    <definedName name="Real_Discount_Rate" localSheetId="59">#REF!</definedName>
    <definedName name="Real_Discount_Rate" localSheetId="15">#REF!</definedName>
    <definedName name="Real_Discount_Rate" localSheetId="37">#REF!</definedName>
    <definedName name="Real_Discount_Rate" localSheetId="39">#REF!</definedName>
    <definedName name="Real_Discount_Rate" localSheetId="5">#REF!</definedName>
    <definedName name="Real_Discount_Rate" localSheetId="50">#REF!</definedName>
    <definedName name="Real_Discount_Rate" localSheetId="46">#REF!</definedName>
    <definedName name="Real_Discount_Rate" localSheetId="45">#REF!</definedName>
    <definedName name="Real_Discount_Rate" localSheetId="16">#REF!</definedName>
    <definedName name="Real_Discount_Rate" localSheetId="19">#REF!</definedName>
    <definedName name="Real_Discount_Rate" localSheetId="32">#REF!</definedName>
    <definedName name="Real_Discount_Rate" localSheetId="40">#REF!</definedName>
    <definedName name="Real_Discount_Rate" localSheetId="53">#REF!</definedName>
    <definedName name="Real_Discount_Rate" localSheetId="55">#REF!</definedName>
    <definedName name="Real_Discount_Rate" localSheetId="7">#REF!</definedName>
    <definedName name="Real_Discount_Rate" localSheetId="54">#REF!</definedName>
    <definedName name="Real_Discount_Rate" localSheetId="2">#REF!</definedName>
    <definedName name="Real_Discount_Rate" localSheetId="21">#REF!</definedName>
    <definedName name="Real_Discount_Rate" localSheetId="20">#REF!</definedName>
    <definedName name="Real_Discount_Rate" localSheetId="49">#REF!</definedName>
    <definedName name="Real_Discount_Rate" localSheetId="48">#REF!</definedName>
    <definedName name="Real_Discount_Rate" localSheetId="47">#REF!</definedName>
    <definedName name="Real_Discount_Rate" localSheetId="30">#REF!</definedName>
    <definedName name="Real_Discount_Rate" localSheetId="8">#REF!</definedName>
    <definedName name="Real_Discount_Rate" localSheetId="41">#REF!</definedName>
    <definedName name="Real_Discount_Rate">#REF!</definedName>
    <definedName name="Real_Rate_25_Yr" localSheetId="12">#REF!</definedName>
    <definedName name="Real_Rate_25_Yr" localSheetId="33">#REF!</definedName>
    <definedName name="Real_Rate_25_Yr" localSheetId="27">#REF!</definedName>
    <definedName name="Real_Rate_25_Yr" localSheetId="25">#REF!</definedName>
    <definedName name="Real_Rate_25_Yr" localSheetId="35">#REF!</definedName>
    <definedName name="Real_Rate_25_Yr" localSheetId="36">#REF!</definedName>
    <definedName name="Real_Rate_25_Yr" localSheetId="38">#REF!</definedName>
    <definedName name="Real_Rate_25_Yr" localSheetId="23">#REF!</definedName>
    <definedName name="Real_Rate_25_Yr" localSheetId="31">#REF!</definedName>
    <definedName name="Real_Rate_25_Yr" localSheetId="59">#REF!</definedName>
    <definedName name="Real_Rate_25_Yr" localSheetId="15">#REF!</definedName>
    <definedName name="Real_Rate_25_Yr" localSheetId="37">#REF!</definedName>
    <definedName name="Real_Rate_25_Yr" localSheetId="39">#REF!</definedName>
    <definedName name="Real_Rate_25_Yr" localSheetId="5">#REF!</definedName>
    <definedName name="Real_Rate_25_Yr" localSheetId="50">#REF!</definedName>
    <definedName name="Real_Rate_25_Yr" localSheetId="46">#REF!</definedName>
    <definedName name="Real_Rate_25_Yr" localSheetId="45">#REF!</definedName>
    <definedName name="Real_Rate_25_Yr" localSheetId="16">#REF!</definedName>
    <definedName name="Real_Rate_25_Yr" localSheetId="19">#REF!</definedName>
    <definedName name="Real_Rate_25_Yr" localSheetId="32">#REF!</definedName>
    <definedName name="Real_Rate_25_Yr" localSheetId="40">#REF!</definedName>
    <definedName name="Real_Rate_25_Yr" localSheetId="53">#REF!</definedName>
    <definedName name="Real_Rate_25_Yr" localSheetId="55">#REF!</definedName>
    <definedName name="Real_Rate_25_Yr" localSheetId="7">#REF!</definedName>
    <definedName name="Real_Rate_25_Yr" localSheetId="54">#REF!</definedName>
    <definedName name="Real_Rate_25_Yr" localSheetId="2">#REF!</definedName>
    <definedName name="Real_Rate_25_Yr" localSheetId="21">#REF!</definedName>
    <definedName name="Real_Rate_25_Yr" localSheetId="20">#REF!</definedName>
    <definedName name="Real_Rate_25_Yr" localSheetId="49">#REF!</definedName>
    <definedName name="Real_Rate_25_Yr" localSheetId="48">#REF!</definedName>
    <definedName name="Real_Rate_25_Yr" localSheetId="47">#REF!</definedName>
    <definedName name="Real_Rate_25_Yr" localSheetId="30">#REF!</definedName>
    <definedName name="Real_Rate_25_Yr" localSheetId="8">#REF!</definedName>
    <definedName name="Real_Rate_25_Yr" localSheetId="41">#REF!</definedName>
    <definedName name="Real_Rate_25_Yr">#REF!</definedName>
    <definedName name="Real_Rate_Actual" localSheetId="12">#REF!</definedName>
    <definedName name="Real_Rate_Actual" localSheetId="33">#REF!</definedName>
    <definedName name="Real_Rate_Actual" localSheetId="27">#REF!</definedName>
    <definedName name="Real_Rate_Actual" localSheetId="25">#REF!</definedName>
    <definedName name="Real_Rate_Actual" localSheetId="35">#REF!</definedName>
    <definedName name="Real_Rate_Actual" localSheetId="36">#REF!</definedName>
    <definedName name="Real_Rate_Actual" localSheetId="38">#REF!</definedName>
    <definedName name="Real_Rate_Actual" localSheetId="23">#REF!</definedName>
    <definedName name="Real_Rate_Actual" localSheetId="31">#REF!</definedName>
    <definedName name="Real_Rate_Actual" localSheetId="59">#REF!</definedName>
    <definedName name="Real_Rate_Actual" localSheetId="15">#REF!</definedName>
    <definedName name="Real_Rate_Actual" localSheetId="37">#REF!</definedName>
    <definedName name="Real_Rate_Actual" localSheetId="39">#REF!</definedName>
    <definedName name="Real_Rate_Actual" localSheetId="5">#REF!</definedName>
    <definedName name="Real_Rate_Actual" localSheetId="50">#REF!</definedName>
    <definedName name="Real_Rate_Actual" localSheetId="46">#REF!</definedName>
    <definedName name="Real_Rate_Actual" localSheetId="45">#REF!</definedName>
    <definedName name="Real_Rate_Actual" localSheetId="16">#REF!</definedName>
    <definedName name="Real_Rate_Actual" localSheetId="19">#REF!</definedName>
    <definedName name="Real_Rate_Actual" localSheetId="32">#REF!</definedName>
    <definedName name="Real_Rate_Actual" localSheetId="40">#REF!</definedName>
    <definedName name="Real_Rate_Actual" localSheetId="53">#REF!</definedName>
    <definedName name="Real_Rate_Actual" localSheetId="55">#REF!</definedName>
    <definedName name="Real_Rate_Actual" localSheetId="7">#REF!</definedName>
    <definedName name="Real_Rate_Actual" localSheetId="54">#REF!</definedName>
    <definedName name="Real_Rate_Actual" localSheetId="2">#REF!</definedName>
    <definedName name="Real_Rate_Actual" localSheetId="21">#REF!</definedName>
    <definedName name="Real_Rate_Actual" localSheetId="20">#REF!</definedName>
    <definedName name="Real_Rate_Actual" localSheetId="49">#REF!</definedName>
    <definedName name="Real_Rate_Actual" localSheetId="48">#REF!</definedName>
    <definedName name="Real_Rate_Actual" localSheetId="47">#REF!</definedName>
    <definedName name="Real_Rate_Actual" localSheetId="30">#REF!</definedName>
    <definedName name="Real_Rate_Actual" localSheetId="8">#REF!</definedName>
    <definedName name="Real_Rate_Actual" localSheetId="41">#REF!</definedName>
    <definedName name="Real_Rate_Actual">#REF!</definedName>
    <definedName name="sa" localSheetId="33">#REF!</definedName>
    <definedName name="sa" localSheetId="25">#REF!</definedName>
    <definedName name="sa" localSheetId="36">#REF!</definedName>
    <definedName name="sa" localSheetId="38">#REF!</definedName>
    <definedName name="sa" localSheetId="23">[1]imports_windrelated_real!#REF!</definedName>
    <definedName name="sa" localSheetId="31">#REF!</definedName>
    <definedName name="sa" localSheetId="59">#REF!</definedName>
    <definedName name="sa" localSheetId="37">#REF!</definedName>
    <definedName name="sa" localSheetId="39">#REF!</definedName>
    <definedName name="sa" localSheetId="5">#REF!</definedName>
    <definedName name="sa" localSheetId="50">#REF!</definedName>
    <definedName name="sa" localSheetId="46">[2]imports_windrelated_real!#REF!</definedName>
    <definedName name="sa" localSheetId="45">#REF!</definedName>
    <definedName name="sa" localSheetId="16">#REF!</definedName>
    <definedName name="sa" localSheetId="19">#REF!</definedName>
    <definedName name="sa" localSheetId="32">#REF!</definedName>
    <definedName name="sa" localSheetId="53">#REF!</definedName>
    <definedName name="sa" localSheetId="7">#REF!</definedName>
    <definedName name="sa" localSheetId="2">#REF!</definedName>
    <definedName name="sa" localSheetId="21">[1]imports_windrelated_real!#REF!</definedName>
    <definedName name="sa" localSheetId="20">[1]imports_windrelated_real!#REF!</definedName>
    <definedName name="sa" localSheetId="49">#REF!</definedName>
    <definedName name="sa" localSheetId="48">#REF!</definedName>
    <definedName name="sa" localSheetId="47">#REF!</definedName>
    <definedName name="sa" localSheetId="30">#REF!</definedName>
    <definedName name="sa" localSheetId="8">#REF!</definedName>
    <definedName name="sa" localSheetId="41">#REF!</definedName>
    <definedName name="sa">#REF!</definedName>
    <definedName name="sa_v2" localSheetId="33">#REF!</definedName>
    <definedName name="sa_v2" localSheetId="36">#REF!</definedName>
    <definedName name="sa_v2" localSheetId="38">#REF!</definedName>
    <definedName name="sa_v2" localSheetId="23">[3]imports_windrelated_real!#REF!</definedName>
    <definedName name="sa_v2" localSheetId="31">#REF!</definedName>
    <definedName name="sa_v2" localSheetId="59">#REF!</definedName>
    <definedName name="sa_v2" localSheetId="37">#REF!</definedName>
    <definedName name="sa_v2" localSheetId="39">#REF!</definedName>
    <definedName name="sa_v2" localSheetId="5">#REF!</definedName>
    <definedName name="sa_v2" localSheetId="50">#REF!</definedName>
    <definedName name="sa_v2" localSheetId="46">[4]imports_windrelated_real!#REF!</definedName>
    <definedName name="sa_v2" localSheetId="45">#REF!</definedName>
    <definedName name="sa_v2" localSheetId="16">#REF!</definedName>
    <definedName name="sa_v2" localSheetId="19">#REF!</definedName>
    <definedName name="sa_v2" localSheetId="32">#REF!</definedName>
    <definedName name="sa_v2" localSheetId="53">#REF!</definedName>
    <definedName name="sa_v2" localSheetId="7">#REF!</definedName>
    <definedName name="sa_v2" localSheetId="2">#REF!</definedName>
    <definedName name="sa_v2" localSheetId="21">[3]imports_windrelated_real!#REF!</definedName>
    <definedName name="sa_v2" localSheetId="20">[3]imports_windrelated_real!#REF!</definedName>
    <definedName name="sa_v2" localSheetId="49">#REF!</definedName>
    <definedName name="sa_v2" localSheetId="48">#REF!</definedName>
    <definedName name="sa_v2" localSheetId="47">#REF!</definedName>
    <definedName name="sa_v2" localSheetId="30">#REF!</definedName>
    <definedName name="sa_v2" localSheetId="8">#REF!</definedName>
    <definedName name="sa_v2" localSheetId="41">#REF!</definedName>
    <definedName name="sa_v2">#REF!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U585" i="464" l="1"/>
  <c r="T585" i="464"/>
  <c r="U584" i="464"/>
  <c r="T584" i="464"/>
  <c r="U583" i="464"/>
  <c r="T583" i="464"/>
  <c r="U582" i="464"/>
  <c r="T582" i="464"/>
  <c r="U581" i="464"/>
  <c r="T581" i="464"/>
  <c r="U580" i="464"/>
  <c r="T580" i="464"/>
  <c r="U579" i="464"/>
  <c r="T579" i="464"/>
  <c r="U578" i="464"/>
  <c r="T578" i="464"/>
  <c r="U577" i="464"/>
  <c r="T577" i="464"/>
  <c r="U576" i="464"/>
  <c r="T576" i="464"/>
  <c r="U575" i="464"/>
  <c r="T575" i="464"/>
  <c r="U574" i="464"/>
  <c r="T574" i="464"/>
  <c r="U573" i="464"/>
  <c r="T573" i="464"/>
  <c r="U572" i="464"/>
  <c r="T572" i="464"/>
  <c r="U571" i="464"/>
  <c r="T571" i="464"/>
  <c r="U570" i="464"/>
  <c r="T570" i="464"/>
  <c r="U569" i="464"/>
  <c r="T569" i="464"/>
  <c r="U568" i="464"/>
  <c r="T568" i="464"/>
  <c r="U567" i="464"/>
  <c r="T567" i="464"/>
  <c r="U566" i="464"/>
  <c r="T566" i="464"/>
  <c r="U565" i="464"/>
  <c r="T565" i="464"/>
  <c r="U564" i="464"/>
  <c r="T564" i="464"/>
  <c r="U563" i="464"/>
  <c r="T563" i="464"/>
  <c r="U562" i="464"/>
  <c r="T562" i="464"/>
  <c r="U561" i="464"/>
  <c r="T561" i="464"/>
  <c r="U560" i="464"/>
  <c r="T560" i="464"/>
  <c r="U559" i="464"/>
  <c r="T559" i="464"/>
  <c r="U558" i="464"/>
  <c r="T558" i="464"/>
  <c r="U557" i="464"/>
  <c r="T557" i="464"/>
  <c r="U556" i="464"/>
  <c r="T556" i="464"/>
  <c r="U555" i="464"/>
  <c r="T555" i="464"/>
  <c r="U554" i="464"/>
  <c r="T554" i="464"/>
  <c r="U553" i="464"/>
  <c r="T553" i="464"/>
  <c r="U552" i="464"/>
  <c r="T552" i="464"/>
  <c r="U551" i="464"/>
  <c r="T551" i="464"/>
  <c r="U550" i="464"/>
  <c r="T550" i="464"/>
  <c r="U549" i="464"/>
  <c r="T549" i="464"/>
  <c r="U548" i="464"/>
  <c r="T548" i="464"/>
  <c r="U547" i="464"/>
  <c r="T547" i="464"/>
  <c r="U546" i="464"/>
  <c r="T546" i="464"/>
  <c r="U545" i="464"/>
  <c r="T545" i="464"/>
  <c r="U544" i="464"/>
  <c r="T544" i="464"/>
  <c r="U543" i="464"/>
  <c r="T543" i="464"/>
  <c r="U542" i="464"/>
  <c r="T542" i="464"/>
  <c r="U541" i="464"/>
  <c r="T541" i="464"/>
  <c r="U540" i="464"/>
  <c r="T540" i="464"/>
  <c r="U539" i="464"/>
  <c r="T539" i="464"/>
  <c r="U538" i="464"/>
  <c r="T538" i="464"/>
  <c r="U537" i="464"/>
  <c r="T537" i="464"/>
  <c r="U536" i="464"/>
  <c r="T536" i="464"/>
  <c r="U535" i="464"/>
  <c r="T535" i="464"/>
  <c r="U534" i="464"/>
  <c r="T534" i="464"/>
  <c r="U533" i="464"/>
  <c r="T533" i="464"/>
  <c r="U532" i="464"/>
  <c r="T532" i="464"/>
  <c r="U531" i="464"/>
  <c r="T531" i="464"/>
  <c r="U530" i="464"/>
  <c r="T530" i="464"/>
  <c r="U529" i="464"/>
  <c r="T529" i="464"/>
  <c r="U528" i="464"/>
  <c r="T528" i="464"/>
  <c r="U527" i="464"/>
  <c r="T527" i="464"/>
  <c r="U526" i="464"/>
  <c r="T526" i="464"/>
  <c r="U525" i="464"/>
  <c r="T525" i="464"/>
  <c r="U524" i="464"/>
  <c r="T524" i="464"/>
  <c r="U523" i="464"/>
  <c r="T523" i="464"/>
  <c r="U522" i="464"/>
  <c r="T522" i="464"/>
  <c r="U521" i="464"/>
  <c r="T521" i="464"/>
  <c r="U520" i="464"/>
  <c r="T520" i="464"/>
  <c r="U519" i="464"/>
  <c r="T519" i="464"/>
  <c r="U518" i="464"/>
  <c r="T518" i="464"/>
  <c r="U517" i="464"/>
  <c r="T517" i="464"/>
  <c r="U516" i="464"/>
  <c r="T516" i="464"/>
  <c r="U515" i="464"/>
  <c r="T515" i="464"/>
  <c r="U514" i="464"/>
  <c r="T514" i="464"/>
  <c r="U513" i="464"/>
  <c r="T513" i="464"/>
  <c r="U512" i="464"/>
  <c r="T512" i="464"/>
  <c r="U511" i="464"/>
  <c r="T511" i="464"/>
  <c r="U510" i="464"/>
  <c r="T510" i="464"/>
  <c r="U509" i="464"/>
  <c r="T509" i="464"/>
  <c r="U508" i="464"/>
  <c r="T508" i="464"/>
  <c r="U507" i="464"/>
  <c r="T507" i="464"/>
  <c r="U506" i="464"/>
  <c r="T506" i="464"/>
  <c r="U505" i="464"/>
  <c r="T505" i="464"/>
  <c r="U504" i="464"/>
  <c r="T504" i="464"/>
  <c r="U503" i="464"/>
  <c r="T503" i="464"/>
  <c r="U502" i="464"/>
  <c r="T502" i="464"/>
  <c r="U501" i="464"/>
  <c r="T501" i="464"/>
  <c r="U500" i="464"/>
  <c r="T500" i="464"/>
  <c r="U499" i="464"/>
  <c r="T499" i="464"/>
  <c r="U498" i="464"/>
  <c r="T498" i="464"/>
  <c r="U497" i="464"/>
  <c r="T497" i="464"/>
  <c r="U496" i="464"/>
  <c r="T496" i="464"/>
  <c r="U495" i="464"/>
  <c r="T495" i="464"/>
  <c r="U494" i="464"/>
  <c r="T494" i="464"/>
  <c r="U493" i="464"/>
  <c r="T493" i="464"/>
  <c r="U492" i="464"/>
  <c r="T492" i="464"/>
  <c r="U491" i="464"/>
  <c r="T491" i="464"/>
  <c r="U490" i="464"/>
  <c r="T490" i="464"/>
  <c r="U489" i="464"/>
  <c r="T489" i="464"/>
  <c r="U488" i="464"/>
  <c r="T488" i="464"/>
  <c r="U487" i="464"/>
  <c r="T487" i="464"/>
  <c r="U486" i="464"/>
  <c r="T486" i="464"/>
  <c r="U485" i="464"/>
  <c r="T485" i="464"/>
  <c r="U484" i="464"/>
  <c r="T484" i="464"/>
  <c r="U483" i="464"/>
  <c r="T483" i="464"/>
  <c r="U482" i="464"/>
  <c r="T482" i="464"/>
  <c r="U481" i="464"/>
  <c r="T481" i="464"/>
  <c r="U480" i="464"/>
  <c r="T480" i="464"/>
  <c r="U479" i="464"/>
  <c r="T479" i="464"/>
  <c r="U478" i="464"/>
  <c r="T478" i="464"/>
  <c r="U477" i="464"/>
  <c r="T477" i="464"/>
  <c r="U476" i="464"/>
  <c r="T476" i="464"/>
  <c r="U475" i="464"/>
  <c r="T475" i="464"/>
  <c r="U474" i="464"/>
  <c r="T474" i="464"/>
  <c r="U473" i="464"/>
  <c r="T473" i="464"/>
  <c r="U472" i="464"/>
  <c r="T472" i="464"/>
  <c r="U471" i="464"/>
  <c r="T471" i="464"/>
  <c r="U470" i="464"/>
  <c r="T470" i="464"/>
  <c r="U469" i="464"/>
  <c r="T469" i="464"/>
  <c r="U468" i="464"/>
  <c r="T468" i="464"/>
  <c r="U467" i="464"/>
  <c r="T467" i="464"/>
  <c r="U466" i="464"/>
  <c r="T466" i="464"/>
  <c r="U465" i="464"/>
  <c r="T465" i="464"/>
  <c r="U464" i="464"/>
  <c r="T464" i="464"/>
  <c r="U463" i="464"/>
  <c r="T463" i="464"/>
  <c r="U462" i="464"/>
  <c r="T462" i="464"/>
  <c r="U461" i="464"/>
  <c r="T461" i="464"/>
  <c r="U460" i="464"/>
  <c r="T460" i="464"/>
  <c r="U459" i="464"/>
  <c r="T459" i="464"/>
  <c r="U458" i="464"/>
  <c r="T458" i="464"/>
  <c r="U457" i="464"/>
  <c r="T457" i="464"/>
  <c r="U456" i="464"/>
  <c r="T456" i="464"/>
  <c r="U455" i="464"/>
  <c r="T455" i="464"/>
  <c r="U454" i="464"/>
  <c r="T454" i="464"/>
  <c r="U453" i="464"/>
  <c r="T453" i="464"/>
  <c r="U452" i="464"/>
  <c r="T452" i="464"/>
  <c r="U451" i="464"/>
  <c r="T451" i="464"/>
  <c r="U450" i="464"/>
  <c r="T450" i="464"/>
  <c r="U449" i="464"/>
  <c r="T449" i="464"/>
  <c r="U448" i="464"/>
  <c r="T448" i="464"/>
  <c r="U447" i="464"/>
  <c r="T447" i="464"/>
  <c r="U446" i="464"/>
  <c r="T446" i="464"/>
  <c r="U445" i="464"/>
  <c r="T445" i="464"/>
  <c r="U444" i="464"/>
  <c r="T444" i="464"/>
  <c r="U443" i="464"/>
  <c r="T443" i="464"/>
  <c r="U442" i="464"/>
  <c r="T442" i="464"/>
  <c r="U441" i="464"/>
  <c r="T441" i="464"/>
  <c r="U440" i="464"/>
  <c r="T440" i="464"/>
  <c r="U439" i="464"/>
  <c r="T439" i="464"/>
  <c r="U438" i="464"/>
  <c r="T438" i="464"/>
  <c r="U437" i="464"/>
  <c r="T437" i="464"/>
  <c r="U436" i="464"/>
  <c r="T436" i="464"/>
  <c r="U435" i="464"/>
  <c r="T435" i="464"/>
  <c r="U434" i="464"/>
  <c r="T434" i="464"/>
  <c r="U433" i="464"/>
  <c r="T433" i="464"/>
  <c r="U432" i="464"/>
  <c r="T432" i="464"/>
  <c r="U431" i="464"/>
  <c r="T431" i="464"/>
  <c r="U430" i="464"/>
  <c r="T430" i="464"/>
  <c r="U429" i="464"/>
  <c r="T429" i="464"/>
  <c r="U428" i="464"/>
  <c r="T428" i="464"/>
  <c r="U427" i="464"/>
  <c r="T427" i="464"/>
  <c r="U426" i="464"/>
  <c r="T426" i="464"/>
  <c r="U425" i="464"/>
  <c r="T425" i="464"/>
  <c r="U424" i="464"/>
  <c r="T424" i="464"/>
  <c r="U423" i="464"/>
  <c r="T423" i="464"/>
  <c r="U422" i="464"/>
  <c r="T422" i="464"/>
  <c r="U421" i="464"/>
  <c r="T421" i="464"/>
  <c r="U420" i="464"/>
  <c r="T420" i="464"/>
  <c r="U419" i="464"/>
  <c r="T419" i="464"/>
  <c r="U418" i="464"/>
  <c r="T418" i="464"/>
  <c r="U417" i="464"/>
  <c r="T417" i="464"/>
  <c r="U416" i="464"/>
  <c r="T416" i="464"/>
  <c r="U415" i="464"/>
  <c r="T415" i="464"/>
  <c r="U414" i="464"/>
  <c r="T414" i="464"/>
  <c r="U413" i="464"/>
  <c r="T413" i="464"/>
  <c r="U412" i="464"/>
  <c r="T412" i="464"/>
  <c r="U411" i="464"/>
  <c r="T411" i="464"/>
  <c r="U410" i="464"/>
  <c r="T410" i="464"/>
  <c r="U409" i="464"/>
  <c r="T409" i="464"/>
  <c r="U408" i="464"/>
  <c r="T408" i="464"/>
  <c r="U407" i="464"/>
  <c r="T407" i="464"/>
  <c r="U406" i="464"/>
  <c r="T406" i="464"/>
  <c r="U405" i="464"/>
  <c r="T405" i="464"/>
  <c r="U404" i="464"/>
  <c r="T404" i="464"/>
  <c r="U403" i="464"/>
  <c r="T403" i="464"/>
  <c r="U402" i="464"/>
  <c r="T402" i="464"/>
  <c r="U401" i="464"/>
  <c r="T401" i="464"/>
  <c r="U400" i="464"/>
  <c r="T400" i="464"/>
  <c r="U399" i="464"/>
  <c r="T399" i="464"/>
  <c r="U398" i="464"/>
  <c r="T398" i="464"/>
  <c r="U397" i="464"/>
  <c r="T397" i="464"/>
  <c r="U396" i="464"/>
  <c r="T396" i="464"/>
  <c r="U395" i="464"/>
  <c r="T395" i="464"/>
  <c r="U394" i="464"/>
  <c r="T394" i="464"/>
  <c r="U393" i="464"/>
  <c r="T393" i="464"/>
  <c r="U392" i="464"/>
  <c r="T392" i="464"/>
  <c r="U391" i="464"/>
  <c r="T391" i="464"/>
  <c r="U390" i="464"/>
  <c r="T390" i="464"/>
  <c r="U389" i="464"/>
  <c r="T389" i="464"/>
  <c r="U388" i="464"/>
  <c r="T388" i="464"/>
  <c r="U387" i="464"/>
  <c r="T387" i="464"/>
  <c r="U386" i="464"/>
  <c r="T386" i="464"/>
  <c r="U385" i="464"/>
  <c r="T385" i="464"/>
  <c r="U384" i="464"/>
  <c r="T384" i="464"/>
  <c r="U383" i="464"/>
  <c r="T383" i="464"/>
  <c r="U382" i="464"/>
  <c r="T382" i="464"/>
  <c r="U381" i="464"/>
  <c r="T381" i="464"/>
  <c r="U380" i="464"/>
  <c r="T380" i="464"/>
  <c r="U379" i="464"/>
  <c r="T379" i="464"/>
  <c r="U378" i="464"/>
  <c r="T378" i="464"/>
  <c r="U377" i="464"/>
  <c r="T377" i="464"/>
  <c r="U376" i="464"/>
  <c r="T376" i="464"/>
  <c r="U375" i="464"/>
  <c r="T375" i="464"/>
  <c r="U374" i="464"/>
  <c r="T374" i="464"/>
  <c r="U373" i="464"/>
  <c r="T373" i="464"/>
  <c r="U372" i="464"/>
  <c r="T372" i="464"/>
  <c r="U371" i="464"/>
  <c r="T371" i="464"/>
  <c r="U370" i="464"/>
  <c r="T370" i="464"/>
  <c r="U369" i="464"/>
  <c r="T369" i="464"/>
  <c r="U368" i="464"/>
  <c r="T368" i="464"/>
  <c r="U367" i="464"/>
  <c r="T367" i="464"/>
  <c r="U366" i="464"/>
  <c r="T366" i="464"/>
  <c r="U365" i="464"/>
  <c r="T365" i="464"/>
  <c r="U364" i="464"/>
  <c r="T364" i="464"/>
  <c r="U363" i="464"/>
  <c r="T363" i="464"/>
  <c r="U362" i="464"/>
  <c r="T362" i="464"/>
  <c r="U361" i="464"/>
  <c r="T361" i="464"/>
  <c r="U360" i="464"/>
  <c r="T360" i="464"/>
  <c r="U359" i="464"/>
  <c r="T359" i="464"/>
  <c r="U358" i="464"/>
  <c r="T358" i="464"/>
  <c r="U357" i="464"/>
  <c r="T357" i="464"/>
  <c r="U356" i="464"/>
  <c r="T356" i="464"/>
  <c r="U355" i="464"/>
  <c r="T355" i="464"/>
  <c r="U354" i="464"/>
  <c r="T354" i="464"/>
  <c r="U353" i="464"/>
  <c r="T353" i="464"/>
  <c r="U352" i="464"/>
  <c r="T352" i="464"/>
  <c r="U351" i="464"/>
  <c r="T351" i="464"/>
  <c r="U350" i="464"/>
  <c r="T350" i="464"/>
  <c r="U349" i="464"/>
  <c r="T349" i="464"/>
  <c r="U348" i="464"/>
  <c r="T348" i="464"/>
  <c r="U347" i="464"/>
  <c r="T347" i="464"/>
  <c r="U346" i="464"/>
  <c r="T346" i="464"/>
  <c r="U345" i="464"/>
  <c r="T345" i="464"/>
  <c r="U344" i="464"/>
  <c r="T344" i="464"/>
  <c r="U343" i="464"/>
  <c r="T343" i="464"/>
  <c r="U342" i="464"/>
  <c r="T342" i="464"/>
  <c r="U341" i="464"/>
  <c r="T341" i="464"/>
  <c r="U340" i="464"/>
  <c r="T340" i="464"/>
  <c r="U339" i="464"/>
  <c r="T339" i="464"/>
  <c r="U338" i="464"/>
  <c r="T338" i="464"/>
  <c r="U337" i="464"/>
  <c r="T337" i="464"/>
  <c r="U336" i="464"/>
  <c r="T336" i="464"/>
  <c r="U335" i="464"/>
  <c r="T335" i="464"/>
  <c r="U334" i="464"/>
  <c r="T334" i="464"/>
  <c r="U333" i="464"/>
  <c r="T333" i="464"/>
  <c r="U332" i="464"/>
  <c r="T332" i="464"/>
  <c r="U331" i="464"/>
  <c r="T331" i="464"/>
  <c r="U330" i="464"/>
  <c r="T330" i="464"/>
  <c r="U329" i="464"/>
  <c r="T329" i="464"/>
  <c r="U328" i="464"/>
  <c r="T328" i="464"/>
  <c r="U327" i="464"/>
  <c r="T327" i="464"/>
  <c r="U326" i="464"/>
  <c r="T326" i="464"/>
  <c r="U325" i="464"/>
  <c r="T325" i="464"/>
  <c r="U324" i="464"/>
  <c r="T324" i="464"/>
  <c r="U323" i="464"/>
  <c r="T323" i="464"/>
  <c r="U322" i="464"/>
  <c r="T322" i="464"/>
  <c r="U321" i="464"/>
  <c r="T321" i="464"/>
  <c r="U320" i="464"/>
  <c r="T320" i="464"/>
  <c r="U319" i="464"/>
  <c r="T319" i="464"/>
  <c r="U318" i="464"/>
  <c r="T318" i="464"/>
  <c r="U317" i="464"/>
  <c r="T317" i="464"/>
  <c r="U316" i="464"/>
  <c r="T316" i="464"/>
  <c r="U315" i="464"/>
  <c r="T315" i="464"/>
  <c r="U314" i="464"/>
  <c r="T314" i="464"/>
  <c r="U313" i="464"/>
  <c r="T313" i="464"/>
  <c r="U312" i="464"/>
  <c r="T312" i="464"/>
  <c r="U311" i="464"/>
  <c r="T311" i="464"/>
  <c r="U310" i="464"/>
  <c r="T310" i="464"/>
  <c r="U309" i="464"/>
  <c r="T309" i="464"/>
  <c r="U308" i="464"/>
  <c r="T308" i="464"/>
  <c r="U307" i="464"/>
  <c r="T307" i="464"/>
  <c r="U306" i="464"/>
  <c r="T306" i="464"/>
  <c r="U305" i="464"/>
  <c r="T305" i="464"/>
  <c r="U304" i="464"/>
  <c r="T304" i="464"/>
  <c r="U303" i="464"/>
  <c r="T303" i="464"/>
  <c r="U302" i="464"/>
  <c r="T302" i="464"/>
  <c r="U301" i="464"/>
  <c r="T301" i="464"/>
  <c r="U300" i="464"/>
  <c r="T300" i="464"/>
  <c r="U299" i="464"/>
  <c r="T299" i="464"/>
  <c r="U298" i="464"/>
  <c r="T298" i="464"/>
  <c r="U297" i="464"/>
  <c r="T297" i="464"/>
  <c r="U296" i="464"/>
  <c r="T296" i="464"/>
  <c r="U295" i="464"/>
  <c r="T295" i="464"/>
  <c r="U294" i="464"/>
  <c r="T294" i="464"/>
  <c r="U293" i="464"/>
  <c r="T293" i="464"/>
  <c r="U292" i="464"/>
  <c r="T292" i="464"/>
  <c r="U291" i="464"/>
  <c r="T291" i="464"/>
  <c r="U290" i="464"/>
  <c r="T290" i="464"/>
  <c r="U289" i="464"/>
  <c r="T289" i="464"/>
  <c r="U288" i="464"/>
  <c r="T288" i="464"/>
  <c r="U287" i="464"/>
  <c r="T287" i="464"/>
  <c r="U286" i="464"/>
  <c r="T286" i="464"/>
  <c r="U285" i="464"/>
  <c r="T285" i="464"/>
  <c r="U284" i="464"/>
  <c r="T284" i="464"/>
  <c r="U283" i="464"/>
  <c r="T283" i="464"/>
  <c r="U282" i="464"/>
  <c r="T282" i="464"/>
  <c r="U281" i="464"/>
  <c r="T281" i="464"/>
  <c r="U280" i="464"/>
  <c r="T280" i="464"/>
  <c r="U279" i="464"/>
  <c r="T279" i="464"/>
  <c r="U278" i="464"/>
  <c r="T278" i="464"/>
  <c r="U277" i="464"/>
  <c r="T277" i="464"/>
  <c r="U276" i="464"/>
  <c r="T276" i="464"/>
  <c r="U275" i="464"/>
  <c r="T275" i="464"/>
  <c r="U274" i="464"/>
  <c r="T274" i="464"/>
  <c r="U273" i="464"/>
  <c r="T273" i="464"/>
  <c r="U272" i="464"/>
  <c r="T272" i="464"/>
  <c r="U271" i="464"/>
  <c r="T271" i="464"/>
  <c r="U270" i="464"/>
  <c r="T270" i="464"/>
  <c r="U269" i="464"/>
  <c r="T269" i="464"/>
  <c r="U268" i="464"/>
  <c r="T268" i="464"/>
  <c r="U267" i="464"/>
  <c r="T267" i="464"/>
  <c r="U266" i="464"/>
  <c r="T266" i="464"/>
  <c r="U265" i="464"/>
  <c r="T265" i="464"/>
  <c r="U264" i="464"/>
  <c r="T264" i="464"/>
  <c r="U263" i="464"/>
  <c r="T263" i="464"/>
  <c r="U262" i="464"/>
  <c r="T262" i="464"/>
  <c r="U261" i="464"/>
  <c r="T261" i="464"/>
  <c r="U260" i="464"/>
  <c r="T260" i="464"/>
  <c r="U259" i="464"/>
  <c r="T259" i="464"/>
  <c r="U258" i="464"/>
  <c r="T258" i="464"/>
  <c r="U257" i="464"/>
  <c r="T257" i="464"/>
  <c r="U256" i="464"/>
  <c r="T256" i="464"/>
  <c r="U255" i="464"/>
  <c r="T255" i="464"/>
  <c r="U254" i="464"/>
  <c r="T254" i="464"/>
  <c r="U253" i="464"/>
  <c r="T253" i="464"/>
  <c r="U252" i="464"/>
  <c r="T252" i="464"/>
  <c r="U251" i="464"/>
  <c r="T251" i="464"/>
  <c r="U250" i="464"/>
  <c r="T250" i="464"/>
  <c r="U249" i="464"/>
  <c r="T249" i="464"/>
  <c r="U248" i="464"/>
  <c r="T248" i="464"/>
  <c r="U247" i="464"/>
  <c r="T247" i="464"/>
  <c r="U246" i="464"/>
  <c r="T246" i="464"/>
  <c r="U245" i="464"/>
  <c r="T245" i="464"/>
  <c r="U244" i="464"/>
  <c r="T244" i="464"/>
  <c r="U243" i="464"/>
  <c r="T243" i="464"/>
  <c r="U242" i="464"/>
  <c r="T242" i="464"/>
  <c r="U241" i="464"/>
  <c r="T241" i="464"/>
  <c r="U240" i="464"/>
  <c r="T240" i="464"/>
  <c r="U239" i="464"/>
  <c r="T239" i="464"/>
  <c r="U238" i="464"/>
  <c r="T238" i="464"/>
  <c r="U237" i="464"/>
  <c r="T237" i="464"/>
  <c r="U236" i="464"/>
  <c r="T236" i="464"/>
  <c r="U235" i="464"/>
  <c r="T235" i="464"/>
  <c r="U234" i="464"/>
  <c r="T234" i="464"/>
  <c r="U233" i="464"/>
  <c r="T233" i="464"/>
  <c r="U232" i="464"/>
  <c r="T232" i="464"/>
  <c r="U231" i="464"/>
  <c r="T231" i="464"/>
  <c r="U230" i="464"/>
  <c r="T230" i="464"/>
  <c r="U229" i="464"/>
  <c r="T229" i="464"/>
  <c r="U228" i="464"/>
  <c r="T228" i="464"/>
  <c r="U227" i="464"/>
  <c r="T227" i="464"/>
  <c r="U226" i="464"/>
  <c r="T226" i="464"/>
  <c r="U225" i="464"/>
  <c r="T225" i="464"/>
  <c r="U224" i="464"/>
  <c r="T224" i="464"/>
  <c r="U223" i="464"/>
  <c r="T223" i="464"/>
  <c r="U222" i="464"/>
  <c r="T222" i="464"/>
  <c r="U221" i="464"/>
  <c r="T221" i="464"/>
  <c r="U220" i="464"/>
  <c r="T220" i="464"/>
  <c r="U219" i="464"/>
  <c r="T219" i="464"/>
  <c r="U218" i="464"/>
  <c r="T218" i="464"/>
  <c r="U217" i="464"/>
  <c r="T217" i="464"/>
  <c r="U216" i="464"/>
  <c r="T216" i="464"/>
  <c r="U215" i="464"/>
  <c r="T215" i="464"/>
  <c r="U214" i="464"/>
  <c r="T214" i="464"/>
  <c r="U213" i="464"/>
  <c r="T213" i="464"/>
  <c r="U212" i="464"/>
  <c r="T212" i="464"/>
  <c r="U211" i="464"/>
  <c r="T211" i="464"/>
  <c r="U210" i="464"/>
  <c r="T210" i="464"/>
  <c r="U209" i="464"/>
  <c r="T209" i="464"/>
  <c r="U208" i="464"/>
  <c r="T208" i="464"/>
  <c r="U207" i="464"/>
  <c r="T207" i="464"/>
  <c r="U206" i="464"/>
  <c r="T206" i="464"/>
  <c r="U205" i="464"/>
  <c r="T205" i="464"/>
  <c r="U204" i="464"/>
  <c r="T204" i="464"/>
  <c r="U203" i="464"/>
  <c r="T203" i="464"/>
  <c r="U202" i="464"/>
  <c r="T202" i="464"/>
  <c r="U201" i="464"/>
  <c r="T201" i="464"/>
  <c r="U200" i="464"/>
  <c r="T200" i="464"/>
  <c r="U199" i="464"/>
  <c r="T199" i="464"/>
  <c r="U198" i="464"/>
  <c r="T198" i="464"/>
  <c r="U197" i="464"/>
  <c r="T197" i="464"/>
  <c r="U196" i="464"/>
  <c r="T196" i="464"/>
  <c r="U195" i="464"/>
  <c r="T195" i="464"/>
  <c r="U194" i="464"/>
  <c r="T194" i="464"/>
  <c r="U193" i="464"/>
  <c r="T193" i="464"/>
  <c r="U192" i="464"/>
  <c r="T192" i="464"/>
  <c r="U191" i="464"/>
  <c r="T191" i="464"/>
  <c r="U190" i="464"/>
  <c r="T190" i="464"/>
  <c r="U189" i="464"/>
  <c r="T189" i="464"/>
  <c r="U188" i="464"/>
  <c r="T188" i="464"/>
  <c r="U187" i="464"/>
  <c r="T187" i="464"/>
  <c r="U186" i="464"/>
  <c r="T186" i="464"/>
  <c r="U185" i="464"/>
  <c r="T185" i="464"/>
  <c r="U184" i="464"/>
  <c r="T184" i="464"/>
  <c r="U183" i="464"/>
  <c r="T183" i="464"/>
  <c r="U182" i="464"/>
  <c r="T182" i="464"/>
  <c r="U181" i="464"/>
  <c r="T181" i="464"/>
  <c r="U180" i="464"/>
  <c r="T180" i="464"/>
  <c r="U179" i="464"/>
  <c r="T179" i="464"/>
  <c r="U178" i="464"/>
  <c r="T178" i="464"/>
  <c r="U177" i="464"/>
  <c r="T177" i="464"/>
  <c r="U176" i="464"/>
  <c r="T176" i="464"/>
  <c r="U175" i="464"/>
  <c r="T175" i="464"/>
  <c r="U174" i="464"/>
  <c r="T174" i="464"/>
  <c r="U173" i="464"/>
  <c r="T173" i="464"/>
  <c r="U172" i="464"/>
  <c r="T172" i="464"/>
  <c r="U171" i="464"/>
  <c r="T171" i="464"/>
  <c r="U170" i="464"/>
  <c r="T170" i="464"/>
  <c r="U169" i="464"/>
  <c r="T169" i="464"/>
  <c r="U168" i="464"/>
  <c r="T168" i="464"/>
  <c r="U167" i="464"/>
  <c r="T167" i="464"/>
  <c r="U166" i="464"/>
  <c r="T166" i="464"/>
  <c r="U165" i="464"/>
  <c r="T165" i="464"/>
  <c r="U164" i="464"/>
  <c r="T164" i="464"/>
  <c r="U163" i="464"/>
  <c r="T163" i="464"/>
  <c r="U162" i="464"/>
  <c r="T162" i="464"/>
  <c r="U161" i="464"/>
  <c r="T161" i="464"/>
  <c r="U160" i="464"/>
  <c r="T160" i="464"/>
  <c r="U159" i="464"/>
  <c r="T159" i="464"/>
  <c r="U158" i="464"/>
  <c r="T158" i="464"/>
  <c r="U157" i="464"/>
  <c r="T157" i="464"/>
  <c r="U156" i="464"/>
  <c r="T156" i="464"/>
  <c r="U155" i="464"/>
  <c r="T155" i="464"/>
  <c r="U154" i="464"/>
  <c r="T154" i="464"/>
  <c r="U153" i="464"/>
  <c r="T153" i="464"/>
  <c r="U152" i="464"/>
  <c r="T152" i="464"/>
  <c r="U151" i="464"/>
  <c r="T151" i="464"/>
  <c r="U150" i="464"/>
  <c r="T150" i="464"/>
  <c r="U149" i="464"/>
  <c r="T149" i="464"/>
  <c r="U148" i="464"/>
  <c r="T148" i="464"/>
  <c r="U147" i="464"/>
  <c r="T147" i="464"/>
  <c r="U146" i="464"/>
  <c r="T146" i="464"/>
  <c r="U145" i="464"/>
  <c r="T145" i="464"/>
  <c r="U144" i="464"/>
  <c r="T144" i="464"/>
  <c r="U143" i="464"/>
  <c r="T143" i="464"/>
  <c r="U142" i="464"/>
  <c r="T142" i="464"/>
  <c r="U141" i="464"/>
  <c r="T141" i="464"/>
  <c r="U140" i="464"/>
  <c r="T140" i="464"/>
  <c r="U139" i="464"/>
  <c r="T139" i="464"/>
  <c r="U138" i="464"/>
  <c r="T138" i="464"/>
  <c r="U137" i="464"/>
  <c r="T137" i="464"/>
  <c r="U136" i="464"/>
  <c r="T136" i="464"/>
  <c r="U135" i="464"/>
  <c r="T135" i="464"/>
  <c r="U134" i="464"/>
  <c r="T134" i="464"/>
  <c r="U133" i="464"/>
  <c r="T133" i="464"/>
  <c r="U132" i="464"/>
  <c r="T132" i="464"/>
  <c r="U131" i="464"/>
  <c r="T131" i="464"/>
  <c r="U130" i="464"/>
  <c r="T130" i="464"/>
  <c r="U129" i="464"/>
  <c r="T129" i="464"/>
  <c r="U128" i="464"/>
  <c r="T128" i="464"/>
  <c r="U127" i="464"/>
  <c r="T127" i="464"/>
  <c r="U126" i="464"/>
  <c r="T126" i="464"/>
  <c r="U125" i="464"/>
  <c r="T125" i="464"/>
  <c r="U124" i="464"/>
  <c r="T124" i="464"/>
  <c r="U123" i="464"/>
  <c r="T123" i="464"/>
  <c r="U122" i="464"/>
  <c r="T122" i="464"/>
  <c r="U121" i="464"/>
  <c r="T121" i="464"/>
  <c r="U120" i="464"/>
  <c r="T120" i="464"/>
  <c r="U119" i="464"/>
  <c r="T119" i="464"/>
  <c r="U118" i="464"/>
  <c r="T118" i="464"/>
  <c r="U117" i="464"/>
  <c r="T117" i="464"/>
  <c r="U116" i="464"/>
  <c r="T116" i="464"/>
  <c r="U115" i="464"/>
  <c r="T115" i="464"/>
  <c r="U114" i="464"/>
  <c r="T114" i="464"/>
  <c r="U113" i="464"/>
  <c r="T113" i="464"/>
  <c r="U112" i="464"/>
  <c r="T112" i="464"/>
  <c r="U111" i="464"/>
  <c r="T111" i="464"/>
  <c r="U110" i="464"/>
  <c r="T110" i="464"/>
  <c r="U109" i="464"/>
  <c r="T109" i="464"/>
  <c r="U108" i="464"/>
  <c r="T108" i="464"/>
  <c r="U107" i="464"/>
  <c r="T107" i="464"/>
  <c r="U106" i="464"/>
  <c r="T106" i="464"/>
  <c r="U105" i="464"/>
  <c r="T105" i="464"/>
  <c r="U104" i="464"/>
  <c r="T104" i="464"/>
  <c r="U103" i="464"/>
  <c r="T103" i="464"/>
  <c r="U102" i="464"/>
  <c r="T102" i="464"/>
  <c r="U101" i="464"/>
  <c r="T101" i="464"/>
  <c r="U100" i="464"/>
  <c r="T100" i="464"/>
  <c r="U99" i="464"/>
  <c r="T99" i="464"/>
  <c r="U98" i="464"/>
  <c r="T98" i="464"/>
  <c r="U97" i="464"/>
  <c r="T97" i="464"/>
  <c r="U96" i="464"/>
  <c r="T96" i="464"/>
  <c r="U95" i="464"/>
  <c r="T95" i="464"/>
  <c r="U94" i="464"/>
  <c r="T94" i="464"/>
  <c r="U93" i="464"/>
  <c r="T93" i="464"/>
  <c r="U92" i="464"/>
  <c r="T92" i="464"/>
  <c r="U91" i="464"/>
  <c r="T91" i="464"/>
  <c r="U90" i="464"/>
  <c r="T90" i="464"/>
  <c r="U89" i="464"/>
  <c r="T89" i="464"/>
  <c r="U88" i="464"/>
  <c r="T88" i="464"/>
  <c r="U87" i="464"/>
  <c r="T87" i="464"/>
  <c r="U86" i="464"/>
  <c r="T86" i="464"/>
  <c r="U85" i="464"/>
  <c r="T85" i="464"/>
  <c r="U84" i="464"/>
  <c r="T84" i="464"/>
  <c r="U83" i="464"/>
  <c r="T83" i="464"/>
  <c r="U82" i="464"/>
  <c r="T82" i="464"/>
  <c r="U81" i="464"/>
  <c r="T81" i="464"/>
  <c r="U80" i="464"/>
  <c r="T80" i="464"/>
  <c r="U79" i="464"/>
  <c r="T79" i="464"/>
  <c r="U78" i="464"/>
  <c r="T78" i="464"/>
  <c r="U77" i="464"/>
  <c r="T77" i="464"/>
  <c r="U76" i="464"/>
  <c r="T76" i="464"/>
  <c r="U75" i="464"/>
  <c r="T75" i="464"/>
  <c r="U74" i="464"/>
  <c r="T74" i="464"/>
  <c r="U73" i="464"/>
  <c r="T73" i="464"/>
  <c r="U72" i="464"/>
  <c r="T72" i="464"/>
  <c r="U71" i="464"/>
  <c r="T71" i="464"/>
  <c r="U70" i="464"/>
  <c r="T70" i="464"/>
  <c r="U69" i="464"/>
  <c r="T69" i="464"/>
  <c r="U68" i="464"/>
  <c r="T68" i="464"/>
  <c r="U67" i="464"/>
  <c r="T67" i="464"/>
  <c r="U66" i="464"/>
  <c r="T66" i="464"/>
  <c r="U65" i="464"/>
  <c r="T65" i="464"/>
  <c r="U64" i="464"/>
  <c r="T64" i="464"/>
  <c r="U63" i="464"/>
  <c r="T63" i="464"/>
  <c r="U62" i="464"/>
  <c r="T62" i="464"/>
  <c r="U61" i="464"/>
  <c r="T61" i="464"/>
  <c r="U60" i="464"/>
  <c r="T60" i="464"/>
  <c r="U59" i="464"/>
  <c r="T59" i="464"/>
  <c r="U58" i="464"/>
  <c r="T58" i="464"/>
  <c r="U57" i="464"/>
  <c r="T57" i="464"/>
  <c r="U56" i="464"/>
  <c r="T56" i="464"/>
  <c r="U55" i="464"/>
  <c r="T55" i="464"/>
  <c r="U54" i="464"/>
  <c r="T54" i="464"/>
  <c r="U53" i="464"/>
  <c r="T53" i="464"/>
  <c r="U52" i="464"/>
  <c r="T52" i="464"/>
  <c r="U51" i="464"/>
  <c r="T51" i="464"/>
  <c r="U50" i="464"/>
  <c r="T50" i="464"/>
  <c r="U49" i="464"/>
  <c r="T49" i="464"/>
  <c r="U48" i="464"/>
  <c r="T48" i="464"/>
  <c r="U47" i="464"/>
  <c r="T47" i="464"/>
  <c r="U46" i="464"/>
  <c r="T46" i="464"/>
  <c r="U45" i="464"/>
  <c r="T45" i="464"/>
  <c r="U44" i="464"/>
  <c r="T44" i="464"/>
  <c r="U43" i="464"/>
  <c r="T43" i="464"/>
  <c r="U42" i="464"/>
  <c r="T42" i="464"/>
  <c r="U41" i="464"/>
  <c r="T41" i="464"/>
  <c r="U40" i="464"/>
  <c r="T40" i="464"/>
  <c r="U39" i="464"/>
  <c r="T39" i="464"/>
  <c r="U38" i="464"/>
  <c r="T38" i="464"/>
  <c r="AT37" i="464"/>
  <c r="U37" i="464"/>
  <c r="T37" i="464"/>
  <c r="AT36" i="464"/>
  <c r="U36" i="464"/>
  <c r="T36" i="464"/>
  <c r="AT35" i="464"/>
  <c r="U35" i="464"/>
  <c r="T35" i="464"/>
  <c r="AT34" i="464"/>
  <c r="U34" i="464"/>
  <c r="T34" i="464"/>
  <c r="AT33" i="464"/>
  <c r="U33" i="464"/>
  <c r="T33" i="464"/>
  <c r="AT32" i="464"/>
  <c r="U32" i="464"/>
  <c r="T32" i="464"/>
  <c r="AT31" i="464"/>
  <c r="AR31" i="464"/>
  <c r="AR32" i="464" s="1"/>
  <c r="AR33" i="464" s="1"/>
  <c r="AR34" i="464" s="1"/>
  <c r="AR35" i="464" s="1"/>
  <c r="AR36" i="464" s="1"/>
  <c r="AR37" i="464" s="1"/>
  <c r="AR38" i="464" s="1"/>
  <c r="AR39" i="464" s="1"/>
  <c r="AR40" i="464" s="1"/>
  <c r="AR41" i="464" s="1"/>
  <c r="U31" i="464"/>
  <c r="T31" i="464"/>
  <c r="AT30" i="464"/>
  <c r="AR30" i="464"/>
  <c r="U30" i="464"/>
  <c r="T30" i="464"/>
  <c r="AT29" i="464"/>
  <c r="U29" i="464"/>
  <c r="T29" i="464"/>
  <c r="U28" i="464"/>
  <c r="T28" i="464"/>
  <c r="U27" i="464"/>
  <c r="T27" i="464"/>
  <c r="U26" i="464"/>
  <c r="T26" i="464"/>
  <c r="AT37" i="463"/>
  <c r="AT36" i="463"/>
  <c r="AT35" i="463"/>
  <c r="AT34" i="463"/>
  <c r="AT33" i="463"/>
  <c r="AT32" i="463"/>
  <c r="AT31" i="463"/>
  <c r="AR31" i="463"/>
  <c r="AR32" i="463" s="1"/>
  <c r="AR33" i="463" s="1"/>
  <c r="AR34" i="463" s="1"/>
  <c r="AR35" i="463" s="1"/>
  <c r="AR36" i="463" s="1"/>
  <c r="AR37" i="463" s="1"/>
  <c r="AR38" i="463" s="1"/>
  <c r="AR39" i="463" s="1"/>
  <c r="AR40" i="463" s="1"/>
  <c r="AR41" i="463" s="1"/>
  <c r="AT30" i="463"/>
  <c r="AR30" i="463"/>
  <c r="AT29" i="463"/>
  <c r="F58" i="114"/>
  <c r="F57" i="114"/>
  <c r="F56" i="114"/>
  <c r="F55" i="114"/>
  <c r="F54" i="114"/>
  <c r="G58" i="114"/>
  <c r="G57" i="114"/>
  <c r="G56" i="114"/>
  <c r="G55" i="114"/>
  <c r="G54" i="114"/>
  <c r="E54" i="114"/>
  <c r="E58" i="114"/>
  <c r="E57" i="114"/>
  <c r="E56" i="114"/>
  <c r="E55" i="114"/>
  <c r="S58" i="114"/>
  <c r="S57" i="114"/>
  <c r="S56" i="114"/>
  <c r="S55" i="114"/>
  <c r="S54" i="114"/>
  <c r="O58" i="114"/>
  <c r="O57" i="114"/>
  <c r="O56" i="114"/>
  <c r="O55" i="114"/>
  <c r="O54" i="114"/>
  <c r="L58" i="114"/>
  <c r="L57" i="114"/>
  <c r="L56" i="114"/>
  <c r="L55" i="114"/>
  <c r="L54" i="114"/>
  <c r="I58" i="114"/>
  <c r="I57" i="114"/>
  <c r="I56" i="114"/>
  <c r="I55" i="114"/>
  <c r="I54" i="114"/>
  <c r="C53" i="114"/>
  <c r="C52" i="114"/>
  <c r="C51" i="114"/>
  <c r="C50" i="114"/>
  <c r="C49" i="114"/>
  <c r="C48" i="114"/>
  <c r="C47" i="114"/>
  <c r="C46" i="114"/>
  <c r="C45" i="114"/>
  <c r="C44" i="114"/>
  <c r="C43" i="114"/>
  <c r="C42" i="114"/>
  <c r="C41" i="114"/>
  <c r="C40" i="114"/>
  <c r="C39" i="114"/>
  <c r="C38" i="114"/>
  <c r="C37" i="114"/>
  <c r="C36" i="114"/>
  <c r="C35" i="114"/>
  <c r="C34" i="114"/>
  <c r="C33" i="114"/>
  <c r="C32" i="114"/>
  <c r="C31" i="114"/>
  <c r="C30" i="114"/>
  <c r="C29" i="114"/>
  <c r="C28" i="114"/>
  <c r="P54" i="460" l="1"/>
  <c r="P53" i="460"/>
  <c r="P52" i="460"/>
  <c r="P51" i="460"/>
  <c r="P50" i="460"/>
  <c r="P49" i="460"/>
  <c r="P48" i="460"/>
  <c r="P47" i="460"/>
  <c r="P46" i="460"/>
  <c r="Y45" i="460"/>
  <c r="P45" i="460"/>
  <c r="Y44" i="460"/>
  <c r="P44" i="460"/>
  <c r="Y43" i="460"/>
  <c r="P43" i="460"/>
  <c r="Y42" i="460"/>
  <c r="P42" i="460"/>
  <c r="Y41" i="460"/>
  <c r="P41" i="460"/>
  <c r="Y40" i="460"/>
  <c r="P40" i="460"/>
  <c r="Y39" i="460"/>
  <c r="P39" i="460"/>
  <c r="Y38" i="460"/>
  <c r="P38" i="460"/>
  <c r="Y37" i="460"/>
  <c r="P37" i="460"/>
  <c r="Y36" i="460"/>
  <c r="P36" i="460"/>
  <c r="Y35" i="460"/>
  <c r="P35" i="460"/>
  <c r="Y34" i="460"/>
  <c r="P34" i="460"/>
  <c r="Y33" i="460"/>
  <c r="P33" i="460"/>
  <c r="Y32" i="460"/>
  <c r="P32" i="460"/>
  <c r="Y31" i="460"/>
  <c r="P31" i="460"/>
  <c r="M1081" i="456"/>
  <c r="M1066" i="456"/>
  <c r="M1033" i="456"/>
  <c r="M1028" i="456"/>
  <c r="M1027" i="456"/>
  <c r="M1012" i="456"/>
  <c r="M979" i="456"/>
  <c r="M880" i="456"/>
  <c r="M866" i="456"/>
  <c r="M835" i="456"/>
  <c r="M834" i="456"/>
  <c r="M833" i="456"/>
  <c r="M819" i="456"/>
  <c r="M788" i="456"/>
  <c r="M692" i="456"/>
  <c r="M682" i="456"/>
  <c r="M651" i="456"/>
  <c r="M650" i="456"/>
  <c r="M649" i="456"/>
  <c r="M635" i="456"/>
  <c r="M605" i="456"/>
  <c r="M509" i="456"/>
  <c r="M495" i="456"/>
  <c r="M464" i="456"/>
  <c r="M463" i="456"/>
  <c r="M462" i="456"/>
  <c r="M448" i="456"/>
  <c r="M417" i="456"/>
  <c r="M323" i="456"/>
  <c r="M322" i="456"/>
  <c r="M285" i="456"/>
  <c r="M283" i="456"/>
  <c r="M282" i="456"/>
  <c r="M281" i="456"/>
  <c r="M240" i="456"/>
  <c r="M164" i="456"/>
  <c r="M163" i="456"/>
  <c r="M162" i="456"/>
  <c r="M140" i="456"/>
  <c r="M139" i="456"/>
  <c r="M138" i="456"/>
  <c r="M137" i="456"/>
  <c r="M136" i="456"/>
  <c r="M135" i="456"/>
  <c r="M134" i="456"/>
  <c r="M133" i="456"/>
  <c r="M132" i="456"/>
  <c r="M131" i="456"/>
  <c r="M130" i="456"/>
  <c r="M129" i="456"/>
  <c r="M128" i="456"/>
  <c r="M127" i="456"/>
  <c r="M126" i="456"/>
  <c r="M125" i="456"/>
  <c r="M124" i="456"/>
  <c r="M123" i="456"/>
  <c r="M122" i="456"/>
  <c r="M121" i="456"/>
  <c r="M120" i="456"/>
  <c r="M119" i="456"/>
  <c r="M118" i="456"/>
  <c r="M117" i="456"/>
  <c r="M116" i="456"/>
  <c r="M115" i="456"/>
  <c r="M114" i="456"/>
  <c r="M113" i="456"/>
  <c r="M112" i="456"/>
  <c r="M111" i="456"/>
  <c r="M110" i="456"/>
  <c r="M109" i="456"/>
  <c r="M108" i="456"/>
  <c r="M107" i="456"/>
  <c r="M106" i="456"/>
  <c r="M105" i="456"/>
  <c r="M104" i="456"/>
  <c r="M103" i="456"/>
  <c r="M102" i="456"/>
  <c r="M101" i="456"/>
  <c r="M100" i="456"/>
  <c r="M99" i="456"/>
  <c r="M98" i="456"/>
  <c r="M97" i="456"/>
  <c r="M96" i="456"/>
  <c r="M95" i="456"/>
  <c r="M94" i="456"/>
  <c r="M93" i="456"/>
  <c r="M92" i="456"/>
  <c r="M91" i="456"/>
  <c r="M90" i="456"/>
  <c r="M89" i="456"/>
  <c r="M88" i="456"/>
  <c r="M87" i="456"/>
  <c r="M86" i="456"/>
  <c r="M85" i="456"/>
  <c r="M84" i="456"/>
  <c r="M83" i="456"/>
  <c r="M82" i="456"/>
  <c r="M81" i="456"/>
  <c r="M80" i="456"/>
  <c r="M79" i="456"/>
  <c r="M78" i="456"/>
  <c r="M77" i="456"/>
  <c r="M76" i="456"/>
  <c r="M75" i="456"/>
  <c r="M74" i="456"/>
  <c r="M73" i="456"/>
  <c r="M72" i="456"/>
  <c r="M71" i="456"/>
  <c r="M70" i="456"/>
  <c r="M69" i="456"/>
  <c r="M68" i="456"/>
  <c r="M67" i="456"/>
  <c r="M66" i="456"/>
  <c r="M65" i="456"/>
  <c r="M64" i="456"/>
  <c r="M63" i="456"/>
  <c r="M62" i="456"/>
  <c r="M61" i="456"/>
  <c r="M60" i="456"/>
  <c r="M59" i="456"/>
  <c r="M58" i="456"/>
  <c r="M57" i="456"/>
  <c r="M56" i="456"/>
  <c r="M55" i="456"/>
  <c r="M54" i="456"/>
  <c r="M53" i="456"/>
  <c r="M52" i="456"/>
  <c r="M51" i="456"/>
  <c r="M50" i="456"/>
  <c r="M49" i="456"/>
  <c r="M48" i="456"/>
  <c r="M47" i="456"/>
  <c r="M46" i="456"/>
  <c r="M45" i="456"/>
  <c r="M44" i="456"/>
  <c r="M43" i="456"/>
  <c r="M42" i="456"/>
  <c r="M41" i="456"/>
  <c r="M40" i="456"/>
  <c r="M39" i="456"/>
  <c r="M38" i="456"/>
  <c r="M37" i="456"/>
  <c r="M36" i="456"/>
  <c r="M35" i="456"/>
  <c r="A35" i="456"/>
  <c r="M913" i="456" s="1"/>
  <c r="M34" i="456"/>
  <c r="M33" i="456"/>
  <c r="H33" i="456"/>
  <c r="H34" i="456" s="1"/>
  <c r="H35" i="456" s="1"/>
  <c r="H36" i="456" s="1"/>
  <c r="H37" i="456" s="1"/>
  <c r="H38" i="456" s="1"/>
  <c r="H39" i="456" s="1"/>
  <c r="H40" i="456" s="1"/>
  <c r="H41" i="456" s="1"/>
  <c r="H42" i="456" s="1"/>
  <c r="H43" i="456" s="1"/>
  <c r="H44" i="456" s="1"/>
  <c r="H45" i="456" s="1"/>
  <c r="H46" i="456" s="1"/>
  <c r="H47" i="456" s="1"/>
  <c r="H48" i="456" s="1"/>
  <c r="H49" i="456" s="1"/>
  <c r="H50" i="456" s="1"/>
  <c r="M32" i="456"/>
  <c r="M31" i="456"/>
  <c r="H31" i="456"/>
  <c r="H32" i="456" s="1"/>
  <c r="M30" i="456"/>
  <c r="M29" i="456"/>
  <c r="M165" i="456" l="1"/>
  <c r="M1082" i="456"/>
  <c r="M169" i="456"/>
  <c r="M698" i="456"/>
  <c r="M355" i="456"/>
  <c r="M194" i="456"/>
  <c r="M368" i="456"/>
  <c r="M555" i="456"/>
  <c r="M739" i="456"/>
  <c r="M927" i="456"/>
  <c r="M206" i="456"/>
  <c r="M369" i="456"/>
  <c r="M557" i="456"/>
  <c r="M740" i="456"/>
  <c r="M928" i="456"/>
  <c r="M324" i="456"/>
  <c r="M881" i="456"/>
  <c r="M511" i="456"/>
  <c r="M1098" i="456"/>
  <c r="M1097" i="456"/>
  <c r="M1096" i="456"/>
  <c r="M1080" i="456"/>
  <c r="M1064" i="456"/>
  <c r="M1048" i="456"/>
  <c r="M1032" i="456"/>
  <c r="M1016" i="456"/>
  <c r="M1000" i="456"/>
  <c r="M984" i="456"/>
  <c r="M968" i="456"/>
  <c r="M952" i="456"/>
  <c r="M936" i="456"/>
  <c r="M920" i="456"/>
  <c r="M904" i="456"/>
  <c r="M888" i="456"/>
  <c r="M872" i="456"/>
  <c r="M856" i="456"/>
  <c r="M840" i="456"/>
  <c r="M824" i="456"/>
  <c r="M808" i="456"/>
  <c r="M792" i="456"/>
  <c r="M776" i="456"/>
  <c r="M760" i="456"/>
  <c r="M744" i="456"/>
  <c r="M728" i="456"/>
  <c r="M712" i="456"/>
  <c r="M696" i="456"/>
  <c r="M680" i="456"/>
  <c r="M664" i="456"/>
  <c r="M648" i="456"/>
  <c r="M632" i="456"/>
  <c r="M616" i="456"/>
  <c r="M600" i="456"/>
  <c r="M584" i="456"/>
  <c r="M568" i="456"/>
  <c r="M552" i="456"/>
  <c r="M536" i="456"/>
  <c r="M520" i="456"/>
  <c r="M504" i="456"/>
  <c r="M488" i="456"/>
  <c r="M472" i="456"/>
  <c r="M456" i="456"/>
  <c r="M440" i="456"/>
  <c r="M424" i="456"/>
  <c r="M408" i="456"/>
  <c r="M392" i="456"/>
  <c r="M376" i="456"/>
  <c r="M360" i="456"/>
  <c r="M344" i="456"/>
  <c r="M328" i="456"/>
  <c r="M312" i="456"/>
  <c r="M296" i="456"/>
  <c r="M280" i="456"/>
  <c r="M264" i="456"/>
  <c r="M248" i="456"/>
  <c r="M232" i="456"/>
  <c r="M216" i="456"/>
  <c r="M200" i="456"/>
  <c r="M184" i="456"/>
  <c r="M168" i="456"/>
  <c r="M152" i="456"/>
  <c r="M1061" i="456"/>
  <c r="M1029" i="456"/>
  <c r="M997" i="456"/>
  <c r="M965" i="456"/>
  <c r="M917" i="456"/>
  <c r="M885" i="456"/>
  <c r="M837" i="456"/>
  <c r="M789" i="456"/>
  <c r="M757" i="456"/>
  <c r="M693" i="456"/>
  <c r="M677" i="456"/>
  <c r="M629" i="456"/>
  <c r="M581" i="456"/>
  <c r="M549" i="456"/>
  <c r="M501" i="456"/>
  <c r="M437" i="456"/>
  <c r="M405" i="456"/>
  <c r="M357" i="456"/>
  <c r="M309" i="456"/>
  <c r="M261" i="456"/>
  <c r="M213" i="456"/>
  <c r="M1095" i="456"/>
  <c r="M1079" i="456"/>
  <c r="M1063" i="456"/>
  <c r="M1047" i="456"/>
  <c r="M1031" i="456"/>
  <c r="M1015" i="456"/>
  <c r="M999" i="456"/>
  <c r="M983" i="456"/>
  <c r="M967" i="456"/>
  <c r="M951" i="456"/>
  <c r="M935" i="456"/>
  <c r="M919" i="456"/>
  <c r="M903" i="456"/>
  <c r="M887" i="456"/>
  <c r="M871" i="456"/>
  <c r="M855" i="456"/>
  <c r="M839" i="456"/>
  <c r="M823" i="456"/>
  <c r="M807" i="456"/>
  <c r="M791" i="456"/>
  <c r="M775" i="456"/>
  <c r="M759" i="456"/>
  <c r="M743" i="456"/>
  <c r="M727" i="456"/>
  <c r="M711" i="456"/>
  <c r="M695" i="456"/>
  <c r="M679" i="456"/>
  <c r="M663" i="456"/>
  <c r="M647" i="456"/>
  <c r="M631" i="456"/>
  <c r="M615" i="456"/>
  <c r="M599" i="456"/>
  <c r="M583" i="456"/>
  <c r="M567" i="456"/>
  <c r="M551" i="456"/>
  <c r="M535" i="456"/>
  <c r="M519" i="456"/>
  <c r="M503" i="456"/>
  <c r="M487" i="456"/>
  <c r="M471" i="456"/>
  <c r="M455" i="456"/>
  <c r="M439" i="456"/>
  <c r="M423" i="456"/>
  <c r="M407" i="456"/>
  <c r="M391" i="456"/>
  <c r="M375" i="456"/>
  <c r="M359" i="456"/>
  <c r="M343" i="456"/>
  <c r="M327" i="456"/>
  <c r="M311" i="456"/>
  <c r="M295" i="456"/>
  <c r="M279" i="456"/>
  <c r="M263" i="456"/>
  <c r="M247" i="456"/>
  <c r="M231" i="456"/>
  <c r="M215" i="456"/>
  <c r="M199" i="456"/>
  <c r="M183" i="456"/>
  <c r="M167" i="456"/>
  <c r="M151" i="456"/>
  <c r="M294" i="456"/>
  <c r="M230" i="456"/>
  <c r="M198" i="456"/>
  <c r="M182" i="456"/>
  <c r="M150" i="456"/>
  <c r="M1077" i="456"/>
  <c r="M1013" i="456"/>
  <c r="M981" i="456"/>
  <c r="M949" i="456"/>
  <c r="M901" i="456"/>
  <c r="M853" i="456"/>
  <c r="M805" i="456"/>
  <c r="M741" i="456"/>
  <c r="M709" i="456"/>
  <c r="M645" i="456"/>
  <c r="M597" i="456"/>
  <c r="M533" i="456"/>
  <c r="M485" i="456"/>
  <c r="M453" i="456"/>
  <c r="M389" i="456"/>
  <c r="M341" i="456"/>
  <c r="M293" i="456"/>
  <c r="M245" i="456"/>
  <c r="M1094" i="456"/>
  <c r="M1078" i="456"/>
  <c r="M1062" i="456"/>
  <c r="M1046" i="456"/>
  <c r="M1030" i="456"/>
  <c r="M1014" i="456"/>
  <c r="M998" i="456"/>
  <c r="M982" i="456"/>
  <c r="M966" i="456"/>
  <c r="M950" i="456"/>
  <c r="M934" i="456"/>
  <c r="M918" i="456"/>
  <c r="M902" i="456"/>
  <c r="M886" i="456"/>
  <c r="M870" i="456"/>
  <c r="M854" i="456"/>
  <c r="M838" i="456"/>
  <c r="M822" i="456"/>
  <c r="M806" i="456"/>
  <c r="M790" i="456"/>
  <c r="M774" i="456"/>
  <c r="M758" i="456"/>
  <c r="M742" i="456"/>
  <c r="M726" i="456"/>
  <c r="M710" i="456"/>
  <c r="M694" i="456"/>
  <c r="M678" i="456"/>
  <c r="M662" i="456"/>
  <c r="M646" i="456"/>
  <c r="M630" i="456"/>
  <c r="M614" i="456"/>
  <c r="M598" i="456"/>
  <c r="M582" i="456"/>
  <c r="M566" i="456"/>
  <c r="M550" i="456"/>
  <c r="M534" i="456"/>
  <c r="M518" i="456"/>
  <c r="M502" i="456"/>
  <c r="M486" i="456"/>
  <c r="M470" i="456"/>
  <c r="M454" i="456"/>
  <c r="M438" i="456"/>
  <c r="M422" i="456"/>
  <c r="M406" i="456"/>
  <c r="M390" i="456"/>
  <c r="M374" i="456"/>
  <c r="M358" i="456"/>
  <c r="M342" i="456"/>
  <c r="M326" i="456"/>
  <c r="M310" i="456"/>
  <c r="M278" i="456"/>
  <c r="M262" i="456"/>
  <c r="M246" i="456"/>
  <c r="M214" i="456"/>
  <c r="M166" i="456"/>
  <c r="M1045" i="456"/>
  <c r="M933" i="456"/>
  <c r="M869" i="456"/>
  <c r="M821" i="456"/>
  <c r="M773" i="456"/>
  <c r="M725" i="456"/>
  <c r="M661" i="456"/>
  <c r="M613" i="456"/>
  <c r="M565" i="456"/>
  <c r="M517" i="456"/>
  <c r="M469" i="456"/>
  <c r="M421" i="456"/>
  <c r="M373" i="456"/>
  <c r="M325" i="456"/>
  <c r="M277" i="456"/>
  <c r="M229" i="456"/>
  <c r="M1093" i="456"/>
  <c r="M1092" i="456"/>
  <c r="M1107" i="456"/>
  <c r="M1106" i="456"/>
  <c r="M1105" i="456"/>
  <c r="M1104" i="456"/>
  <c r="M1103" i="456"/>
  <c r="M1102" i="456"/>
  <c r="M1101" i="456"/>
  <c r="M1100" i="456"/>
  <c r="M1084" i="456"/>
  <c r="M1068" i="456"/>
  <c r="M1052" i="456"/>
  <c r="M1036" i="456"/>
  <c r="M1020" i="456"/>
  <c r="M1004" i="456"/>
  <c r="M988" i="456"/>
  <c r="M972" i="456"/>
  <c r="M956" i="456"/>
  <c r="M940" i="456"/>
  <c r="M924" i="456"/>
  <c r="M908" i="456"/>
  <c r="M892" i="456"/>
  <c r="M876" i="456"/>
  <c r="M860" i="456"/>
  <c r="M844" i="456"/>
  <c r="M828" i="456"/>
  <c r="M812" i="456"/>
  <c r="M796" i="456"/>
  <c r="M780" i="456"/>
  <c r="M764" i="456"/>
  <c r="M748" i="456"/>
  <c r="M732" i="456"/>
  <c r="M716" i="456"/>
  <c r="M700" i="456"/>
  <c r="M684" i="456"/>
  <c r="M668" i="456"/>
  <c r="M652" i="456"/>
  <c r="M636" i="456"/>
  <c r="M620" i="456"/>
  <c r="M604" i="456"/>
  <c r="M588" i="456"/>
  <c r="M572" i="456"/>
  <c r="M556" i="456"/>
  <c r="M540" i="456"/>
  <c r="M524" i="456"/>
  <c r="M508" i="456"/>
  <c r="M492" i="456"/>
  <c r="M476" i="456"/>
  <c r="M460" i="456"/>
  <c r="M444" i="456"/>
  <c r="M428" i="456"/>
  <c r="M412" i="456"/>
  <c r="M396" i="456"/>
  <c r="M380" i="456"/>
  <c r="M364" i="456"/>
  <c r="M348" i="456"/>
  <c r="M332" i="456"/>
  <c r="M316" i="456"/>
  <c r="M300" i="456"/>
  <c r="M284" i="456"/>
  <c r="M268" i="456"/>
  <c r="M252" i="456"/>
  <c r="M236" i="456"/>
  <c r="M220" i="456"/>
  <c r="M204" i="456"/>
  <c r="M188" i="456"/>
  <c r="M172" i="456"/>
  <c r="M156" i="456"/>
  <c r="M1083" i="456"/>
  <c r="M1067" i="456"/>
  <c r="M1051" i="456"/>
  <c r="M1035" i="456"/>
  <c r="M1019" i="456"/>
  <c r="M1003" i="456"/>
  <c r="M987" i="456"/>
  <c r="M971" i="456"/>
  <c r="M955" i="456"/>
  <c r="M939" i="456"/>
  <c r="M1099" i="456"/>
  <c r="M1076" i="456"/>
  <c r="M1054" i="456"/>
  <c r="M1026" i="456"/>
  <c r="M1002" i="456"/>
  <c r="M976" i="456"/>
  <c r="M948" i="456"/>
  <c r="M926" i="456"/>
  <c r="M900" i="456"/>
  <c r="M879" i="456"/>
  <c r="M857" i="456"/>
  <c r="M832" i="456"/>
  <c r="M810" i="456"/>
  <c r="M785" i="456"/>
  <c r="M763" i="456"/>
  <c r="M738" i="456"/>
  <c r="M717" i="456"/>
  <c r="M691" i="456"/>
  <c r="M670" i="456"/>
  <c r="M644" i="456"/>
  <c r="M623" i="456"/>
  <c r="M601" i="456"/>
  <c r="M576" i="456"/>
  <c r="M554" i="456"/>
  <c r="M529" i="456"/>
  <c r="M507" i="456"/>
  <c r="M482" i="456"/>
  <c r="M461" i="456"/>
  <c r="M435" i="456"/>
  <c r="M414" i="456"/>
  <c r="M388" i="456"/>
  <c r="M367" i="456"/>
  <c r="M345" i="456"/>
  <c r="M320" i="456"/>
  <c r="M298" i="456"/>
  <c r="M273" i="456"/>
  <c r="M251" i="456"/>
  <c r="M226" i="456"/>
  <c r="M205" i="456"/>
  <c r="M181" i="456"/>
  <c r="M161" i="456"/>
  <c r="M141" i="456"/>
  <c r="M1049" i="456"/>
  <c r="M922" i="456"/>
  <c r="M829" i="456"/>
  <c r="M756" i="456"/>
  <c r="M688" i="456"/>
  <c r="M619" i="456"/>
  <c r="M547" i="456"/>
  <c r="M479" i="456"/>
  <c r="M432" i="456"/>
  <c r="M338" i="456"/>
  <c r="M270" i="456"/>
  <c r="M201" i="456"/>
  <c r="M158" i="456"/>
  <c r="M592" i="456"/>
  <c r="M430" i="456"/>
  <c r="M336" i="456"/>
  <c r="M242" i="456"/>
  <c r="M155" i="456"/>
  <c r="M942" i="456"/>
  <c r="M825" i="456"/>
  <c r="M706" i="456"/>
  <c r="M612" i="456"/>
  <c r="M522" i="456"/>
  <c r="M403" i="456"/>
  <c r="M313" i="456"/>
  <c r="M241" i="456"/>
  <c r="M154" i="456"/>
  <c r="M1091" i="456"/>
  <c r="M991" i="456"/>
  <c r="M867" i="456"/>
  <c r="M777" i="456"/>
  <c r="M683" i="456"/>
  <c r="M564" i="456"/>
  <c r="M474" i="456"/>
  <c r="M381" i="456"/>
  <c r="M1075" i="456"/>
  <c r="M1053" i="456"/>
  <c r="M1025" i="456"/>
  <c r="M1001" i="456"/>
  <c r="M975" i="456"/>
  <c r="M947" i="456"/>
  <c r="M925" i="456"/>
  <c r="M899" i="456"/>
  <c r="M878" i="456"/>
  <c r="M852" i="456"/>
  <c r="M831" i="456"/>
  <c r="M809" i="456"/>
  <c r="M784" i="456"/>
  <c r="M762" i="456"/>
  <c r="M737" i="456"/>
  <c r="M715" i="456"/>
  <c r="M690" i="456"/>
  <c r="M669" i="456"/>
  <c r="M643" i="456"/>
  <c r="M622" i="456"/>
  <c r="M596" i="456"/>
  <c r="M575" i="456"/>
  <c r="M553" i="456"/>
  <c r="M528" i="456"/>
  <c r="M506" i="456"/>
  <c r="M481" i="456"/>
  <c r="M459" i="456"/>
  <c r="M434" i="456"/>
  <c r="M413" i="456"/>
  <c r="M387" i="456"/>
  <c r="M366" i="456"/>
  <c r="M340" i="456"/>
  <c r="M319" i="456"/>
  <c r="M297" i="456"/>
  <c r="M272" i="456"/>
  <c r="M250" i="456"/>
  <c r="M225" i="456"/>
  <c r="M203" i="456"/>
  <c r="M180" i="456"/>
  <c r="M160" i="456"/>
  <c r="M1073" i="456"/>
  <c r="M995" i="456"/>
  <c r="M973" i="456"/>
  <c r="M897" i="456"/>
  <c r="M803" i="456"/>
  <c r="M735" i="456"/>
  <c r="M666" i="456"/>
  <c r="M594" i="456"/>
  <c r="M526" i="456"/>
  <c r="M457" i="456"/>
  <c r="M385" i="456"/>
  <c r="M317" i="456"/>
  <c r="M244" i="456"/>
  <c r="M523" i="456"/>
  <c r="M404" i="456"/>
  <c r="M289" i="456"/>
  <c r="M196" i="456"/>
  <c r="M1042" i="456"/>
  <c r="M992" i="456"/>
  <c r="M915" i="456"/>
  <c r="M847" i="456"/>
  <c r="M753" i="456"/>
  <c r="M659" i="456"/>
  <c r="M569" i="456"/>
  <c r="M475" i="456"/>
  <c r="M382" i="456"/>
  <c r="M288" i="456"/>
  <c r="M175" i="456"/>
  <c r="M1069" i="456"/>
  <c r="M963" i="456"/>
  <c r="M893" i="456"/>
  <c r="M799" i="456"/>
  <c r="M730" i="456"/>
  <c r="M637" i="456"/>
  <c r="M543" i="456"/>
  <c r="M427" i="456"/>
  <c r="M1074" i="456"/>
  <c r="M1050" i="456"/>
  <c r="M1024" i="456"/>
  <c r="M996" i="456"/>
  <c r="M974" i="456"/>
  <c r="M946" i="456"/>
  <c r="M923" i="456"/>
  <c r="M898" i="456"/>
  <c r="M877" i="456"/>
  <c r="M851" i="456"/>
  <c r="M830" i="456"/>
  <c r="M804" i="456"/>
  <c r="M783" i="456"/>
  <c r="M761" i="456"/>
  <c r="M736" i="456"/>
  <c r="M714" i="456"/>
  <c r="M689" i="456"/>
  <c r="M667" i="456"/>
  <c r="M642" i="456"/>
  <c r="M621" i="456"/>
  <c r="M595" i="456"/>
  <c r="M574" i="456"/>
  <c r="M548" i="456"/>
  <c r="M527" i="456"/>
  <c r="M505" i="456"/>
  <c r="M480" i="456"/>
  <c r="M458" i="456"/>
  <c r="M433" i="456"/>
  <c r="M411" i="456"/>
  <c r="M386" i="456"/>
  <c r="M365" i="456"/>
  <c r="M339" i="456"/>
  <c r="M318" i="456"/>
  <c r="M292" i="456"/>
  <c r="M271" i="456"/>
  <c r="M249" i="456"/>
  <c r="M224" i="456"/>
  <c r="M202" i="456"/>
  <c r="M179" i="456"/>
  <c r="M159" i="456"/>
  <c r="M1023" i="456"/>
  <c r="M945" i="456"/>
  <c r="M875" i="456"/>
  <c r="M850" i="456"/>
  <c r="M782" i="456"/>
  <c r="M713" i="456"/>
  <c r="M641" i="456"/>
  <c r="M573" i="456"/>
  <c r="M500" i="456"/>
  <c r="M410" i="456"/>
  <c r="M363" i="456"/>
  <c r="M291" i="456"/>
  <c r="M223" i="456"/>
  <c r="M178" i="456"/>
  <c r="M570" i="456"/>
  <c r="M451" i="456"/>
  <c r="M361" i="456"/>
  <c r="M267" i="456"/>
  <c r="M176" i="456"/>
  <c r="M1070" i="456"/>
  <c r="M868" i="456"/>
  <c r="M778" i="456"/>
  <c r="M685" i="456"/>
  <c r="M591" i="456"/>
  <c r="M497" i="456"/>
  <c r="M429" i="456"/>
  <c r="M335" i="456"/>
  <c r="M219" i="456"/>
  <c r="M1041" i="456"/>
  <c r="M941" i="456"/>
  <c r="M846" i="456"/>
  <c r="M752" i="456"/>
  <c r="M658" i="456"/>
  <c r="M590" i="456"/>
  <c r="M496" i="456"/>
  <c r="M402" i="456"/>
  <c r="M1072" i="456"/>
  <c r="M1044" i="456"/>
  <c r="M1022" i="456"/>
  <c r="M994" i="456"/>
  <c r="M970" i="456"/>
  <c r="M944" i="456"/>
  <c r="M921" i="456"/>
  <c r="M896" i="456"/>
  <c r="M874" i="456"/>
  <c r="M849" i="456"/>
  <c r="M827" i="456"/>
  <c r="M802" i="456"/>
  <c r="M781" i="456"/>
  <c r="M755" i="456"/>
  <c r="M734" i="456"/>
  <c r="M708" i="456"/>
  <c r="M687" i="456"/>
  <c r="M665" i="456"/>
  <c r="M640" i="456"/>
  <c r="M618" i="456"/>
  <c r="M593" i="456"/>
  <c r="M571" i="456"/>
  <c r="M546" i="456"/>
  <c r="M525" i="456"/>
  <c r="M499" i="456"/>
  <c r="M478" i="456"/>
  <c r="M452" i="456"/>
  <c r="M431" i="456"/>
  <c r="M409" i="456"/>
  <c r="M384" i="456"/>
  <c r="M362" i="456"/>
  <c r="M337" i="456"/>
  <c r="M315" i="456"/>
  <c r="M290" i="456"/>
  <c r="M269" i="456"/>
  <c r="M243" i="456"/>
  <c r="M222" i="456"/>
  <c r="M197" i="456"/>
  <c r="M177" i="456"/>
  <c r="M157" i="456"/>
  <c r="M1071" i="456"/>
  <c r="M1043" i="456"/>
  <c r="M1021" i="456"/>
  <c r="M993" i="456"/>
  <c r="M969" i="456"/>
  <c r="M943" i="456"/>
  <c r="M916" i="456"/>
  <c r="M895" i="456"/>
  <c r="M873" i="456"/>
  <c r="M848" i="456"/>
  <c r="M826" i="456"/>
  <c r="M801" i="456"/>
  <c r="M779" i="456"/>
  <c r="M754" i="456"/>
  <c r="M733" i="456"/>
  <c r="M707" i="456"/>
  <c r="M686" i="456"/>
  <c r="M660" i="456"/>
  <c r="M639" i="456"/>
  <c r="M617" i="456"/>
  <c r="M545" i="456"/>
  <c r="M498" i="456"/>
  <c r="M477" i="456"/>
  <c r="M383" i="456"/>
  <c r="M314" i="456"/>
  <c r="M221" i="456"/>
  <c r="M1018" i="456"/>
  <c r="M964" i="456"/>
  <c r="M894" i="456"/>
  <c r="M800" i="456"/>
  <c r="M731" i="456"/>
  <c r="M638" i="456"/>
  <c r="M544" i="456"/>
  <c r="M450" i="456"/>
  <c r="M356" i="456"/>
  <c r="M266" i="456"/>
  <c r="M195" i="456"/>
  <c r="M1017" i="456"/>
  <c r="M914" i="456"/>
  <c r="M820" i="456"/>
  <c r="M705" i="456"/>
  <c r="M611" i="456"/>
  <c r="M521" i="456"/>
  <c r="M449" i="456"/>
  <c r="M1065" i="456"/>
  <c r="M1011" i="456"/>
  <c r="M961" i="456"/>
  <c r="M912" i="456"/>
  <c r="M865" i="456"/>
  <c r="M818" i="456"/>
  <c r="M771" i="456"/>
  <c r="M724" i="456"/>
  <c r="M681" i="456"/>
  <c r="M634" i="456"/>
  <c r="M587" i="456"/>
  <c r="M541" i="456"/>
  <c r="M494" i="456"/>
  <c r="M447" i="456"/>
  <c r="M400" i="456"/>
  <c r="M354" i="456"/>
  <c r="M321" i="456"/>
  <c r="M276" i="456"/>
  <c r="M235" i="456"/>
  <c r="M192" i="456"/>
  <c r="M153" i="456"/>
  <c r="M562" i="456"/>
  <c r="M142" i="456"/>
  <c r="M1088" i="456"/>
  <c r="M932" i="456"/>
  <c r="M749" i="456"/>
  <c r="M608" i="456"/>
  <c r="M420" i="456"/>
  <c r="M255" i="456"/>
  <c r="M931" i="456"/>
  <c r="M794" i="456"/>
  <c r="M607" i="456"/>
  <c r="M419" i="456"/>
  <c r="M209" i="456"/>
  <c r="M930" i="456"/>
  <c r="M793" i="456"/>
  <c r="M653" i="456"/>
  <c r="M465" i="456"/>
  <c r="M286" i="456"/>
  <c r="M1060" i="456"/>
  <c r="M1010" i="456"/>
  <c r="M960" i="456"/>
  <c r="M911" i="456"/>
  <c r="M864" i="456"/>
  <c r="M817" i="456"/>
  <c r="M770" i="456"/>
  <c r="M723" i="456"/>
  <c r="M676" i="456"/>
  <c r="M633" i="456"/>
  <c r="M586" i="456"/>
  <c r="M539" i="456"/>
  <c r="M493" i="456"/>
  <c r="M446" i="456"/>
  <c r="M399" i="456"/>
  <c r="M353" i="456"/>
  <c r="M308" i="456"/>
  <c r="M275" i="456"/>
  <c r="M234" i="456"/>
  <c r="M191" i="456"/>
  <c r="M149" i="456"/>
  <c r="M609" i="456"/>
  <c r="M173" i="456"/>
  <c r="M1038" i="456"/>
  <c r="M986" i="456"/>
  <c r="M795" i="456"/>
  <c r="M655" i="456"/>
  <c r="M514" i="456"/>
  <c r="M333" i="456"/>
  <c r="M171" i="456"/>
  <c r="M1087" i="456"/>
  <c r="M884" i="456"/>
  <c r="M701" i="456"/>
  <c r="M560" i="456"/>
  <c r="M372" i="456"/>
  <c r="M254" i="456"/>
  <c r="M1086" i="456"/>
  <c r="M836" i="456"/>
  <c r="M606" i="456"/>
  <c r="M418" i="456"/>
  <c r="M253" i="456"/>
  <c r="M1059" i="456"/>
  <c r="M1009" i="456"/>
  <c r="M959" i="456"/>
  <c r="M910" i="456"/>
  <c r="M863" i="456"/>
  <c r="M816" i="456"/>
  <c r="M769" i="456"/>
  <c r="M722" i="456"/>
  <c r="M675" i="456"/>
  <c r="M628" i="456"/>
  <c r="M585" i="456"/>
  <c r="M538" i="456"/>
  <c r="M491" i="456"/>
  <c r="M445" i="456"/>
  <c r="M398" i="456"/>
  <c r="M352" i="456"/>
  <c r="M307" i="456"/>
  <c r="M274" i="456"/>
  <c r="M233" i="456"/>
  <c r="M190" i="456"/>
  <c r="M148" i="456"/>
  <c r="M1058" i="456"/>
  <c r="M1008" i="456"/>
  <c r="M958" i="456"/>
  <c r="M909" i="456"/>
  <c r="M862" i="456"/>
  <c r="M815" i="456"/>
  <c r="M768" i="456"/>
  <c r="M721" i="456"/>
  <c r="M674" i="456"/>
  <c r="M627" i="456"/>
  <c r="M580" i="456"/>
  <c r="M537" i="456"/>
  <c r="M490" i="456"/>
  <c r="M443" i="456"/>
  <c r="M397" i="456"/>
  <c r="M351" i="456"/>
  <c r="M306" i="456"/>
  <c r="M265" i="456"/>
  <c r="M228" i="456"/>
  <c r="M189" i="456"/>
  <c r="M147" i="456"/>
  <c r="M1005" i="456"/>
  <c r="M811" i="456"/>
  <c r="M718" i="456"/>
  <c r="M624" i="456"/>
  <c r="M530" i="456"/>
  <c r="M436" i="456"/>
  <c r="M347" i="456"/>
  <c r="M258" i="456"/>
  <c r="M185" i="456"/>
  <c r="M1040" i="456"/>
  <c r="M938" i="456"/>
  <c r="M845" i="456"/>
  <c r="M751" i="456"/>
  <c r="M657" i="456"/>
  <c r="M563" i="456"/>
  <c r="M473" i="456"/>
  <c r="M379" i="456"/>
  <c r="M302" i="456"/>
  <c r="M212" i="456"/>
  <c r="M143" i="456"/>
  <c r="M1039" i="456"/>
  <c r="M937" i="456"/>
  <c r="M843" i="456"/>
  <c r="M750" i="456"/>
  <c r="M656" i="456"/>
  <c r="M468" i="456"/>
  <c r="M378" i="456"/>
  <c r="M301" i="456"/>
  <c r="M211" i="456"/>
  <c r="M889" i="456"/>
  <c r="M702" i="456"/>
  <c r="M467" i="456"/>
  <c r="M299" i="456"/>
  <c r="M985" i="456"/>
  <c r="M841" i="456"/>
  <c r="M654" i="456"/>
  <c r="M466" i="456"/>
  <c r="M287" i="456"/>
  <c r="M980" i="456"/>
  <c r="M746" i="456"/>
  <c r="M512" i="456"/>
  <c r="M330" i="456"/>
  <c r="M1057" i="456"/>
  <c r="M1007" i="456"/>
  <c r="M957" i="456"/>
  <c r="M907" i="456"/>
  <c r="M861" i="456"/>
  <c r="M814" i="456"/>
  <c r="M767" i="456"/>
  <c r="M720" i="456"/>
  <c r="M673" i="456"/>
  <c r="M626" i="456"/>
  <c r="M579" i="456"/>
  <c r="M532" i="456"/>
  <c r="M489" i="456"/>
  <c r="M442" i="456"/>
  <c r="M395" i="456"/>
  <c r="M350" i="456"/>
  <c r="M305" i="456"/>
  <c r="M260" i="456"/>
  <c r="M227" i="456"/>
  <c r="M187" i="456"/>
  <c r="M146" i="456"/>
  <c r="M1056" i="456"/>
  <c r="M1006" i="456"/>
  <c r="M954" i="456"/>
  <c r="M906" i="456"/>
  <c r="M859" i="456"/>
  <c r="M813" i="456"/>
  <c r="M766" i="456"/>
  <c r="M719" i="456"/>
  <c r="M672" i="456"/>
  <c r="M625" i="456"/>
  <c r="M578" i="456"/>
  <c r="M531" i="456"/>
  <c r="M484" i="456"/>
  <c r="M441" i="456"/>
  <c r="M394" i="456"/>
  <c r="M349" i="456"/>
  <c r="M304" i="456"/>
  <c r="M259" i="456"/>
  <c r="M218" i="456"/>
  <c r="M186" i="456"/>
  <c r="M145" i="456"/>
  <c r="M1055" i="456"/>
  <c r="M953" i="456"/>
  <c r="M905" i="456"/>
  <c r="M858" i="456"/>
  <c r="M765" i="456"/>
  <c r="M671" i="456"/>
  <c r="M577" i="456"/>
  <c r="M483" i="456"/>
  <c r="M393" i="456"/>
  <c r="M303" i="456"/>
  <c r="M217" i="456"/>
  <c r="M144" i="456"/>
  <c r="M1090" i="456"/>
  <c r="M990" i="456"/>
  <c r="M891" i="456"/>
  <c r="M798" i="456"/>
  <c r="M704" i="456"/>
  <c r="M610" i="456"/>
  <c r="M516" i="456"/>
  <c r="M426" i="456"/>
  <c r="M346" i="456"/>
  <c r="M257" i="456"/>
  <c r="M174" i="456"/>
  <c r="M1089" i="456"/>
  <c r="M989" i="456"/>
  <c r="M890" i="456"/>
  <c r="M797" i="456"/>
  <c r="M703" i="456"/>
  <c r="M515" i="456"/>
  <c r="M425" i="456"/>
  <c r="M334" i="456"/>
  <c r="M256" i="456"/>
  <c r="M842" i="456"/>
  <c r="M561" i="456"/>
  <c r="M377" i="456"/>
  <c r="M210" i="456"/>
  <c r="M1037" i="456"/>
  <c r="M747" i="456"/>
  <c r="M513" i="456"/>
  <c r="M331" i="456"/>
  <c r="M170" i="456"/>
  <c r="M1034" i="456"/>
  <c r="M883" i="456"/>
  <c r="M699" i="456"/>
  <c r="M559" i="456"/>
  <c r="M371" i="456"/>
  <c r="M208" i="456"/>
  <c r="M697" i="456"/>
  <c r="M1085" i="456"/>
  <c r="M193" i="456"/>
  <c r="M729" i="456"/>
  <c r="M207" i="456"/>
  <c r="M558" i="456"/>
  <c r="M237" i="456"/>
  <c r="M589" i="456"/>
  <c r="M238" i="456"/>
  <c r="M602" i="456"/>
  <c r="M977" i="456"/>
  <c r="M510" i="456"/>
  <c r="M329" i="456"/>
  <c r="M882" i="456"/>
  <c r="M542" i="456"/>
  <c r="M370" i="456"/>
  <c r="M745" i="456"/>
  <c r="M929" i="456"/>
  <c r="M401" i="456"/>
  <c r="M772" i="456"/>
  <c r="M962" i="456"/>
  <c r="M415" i="456"/>
  <c r="M786" i="456"/>
  <c r="M239" i="456"/>
  <c r="M416" i="456"/>
  <c r="M603" i="456"/>
  <c r="M787" i="456"/>
  <c r="M978" i="456"/>
  <c r="E95" i="412" l="1"/>
  <c r="D95" i="412"/>
  <c r="F95" i="412" s="1"/>
  <c r="E83" i="412"/>
  <c r="D83" i="412"/>
  <c r="F83" i="412" s="1"/>
  <c r="D82" i="412"/>
  <c r="E71" i="412"/>
  <c r="D71" i="412"/>
  <c r="F71" i="412" s="1"/>
  <c r="E64" i="412"/>
  <c r="D64" i="412"/>
  <c r="X52" i="423"/>
  <c r="X51" i="423"/>
  <c r="X50" i="423"/>
  <c r="X48" i="423"/>
  <c r="X47" i="423"/>
  <c r="X32" i="423"/>
  <c r="X31" i="423"/>
  <c r="B86" i="376"/>
  <c r="E32" i="385"/>
  <c r="D30" i="385"/>
  <c r="D28" i="385"/>
  <c r="F35" i="384"/>
  <c r="L34" i="412" l="1"/>
  <c r="S35" i="452"/>
  <c r="R35" i="452"/>
  <c r="Q35" i="452"/>
  <c r="P35" i="452"/>
  <c r="O35" i="452"/>
  <c r="N35" i="452"/>
  <c r="M35" i="452"/>
  <c r="L35" i="452"/>
  <c r="K35" i="452"/>
  <c r="J35" i="452"/>
  <c r="I35" i="452"/>
  <c r="H35" i="452"/>
  <c r="G35" i="452"/>
  <c r="F35" i="452"/>
  <c r="E35" i="452"/>
  <c r="D35" i="452"/>
  <c r="C35" i="452"/>
  <c r="S30" i="452"/>
  <c r="R30" i="452"/>
  <c r="Q30" i="452"/>
  <c r="P30" i="452"/>
  <c r="O30" i="452"/>
  <c r="N30" i="452"/>
  <c r="M30" i="452"/>
  <c r="L30" i="452"/>
  <c r="K30" i="452"/>
  <c r="J30" i="452"/>
  <c r="I30" i="452"/>
  <c r="H30" i="452"/>
  <c r="G30" i="452"/>
  <c r="F30" i="452"/>
  <c r="E30" i="452"/>
  <c r="D30" i="452"/>
  <c r="C30" i="452"/>
  <c r="D44" i="451"/>
  <c r="C44" i="451"/>
  <c r="D43" i="451"/>
  <c r="E48" i="450"/>
  <c r="Z27" i="443"/>
  <c r="Z26" i="443"/>
  <c r="Z25" i="443"/>
  <c r="Y27" i="443"/>
  <c r="Y26" i="443"/>
  <c r="Y25" i="443"/>
  <c r="K57" i="434" l="1"/>
  <c r="J57" i="434"/>
  <c r="I57" i="434"/>
  <c r="H57" i="434"/>
  <c r="G57" i="434"/>
  <c r="F57" i="434"/>
  <c r="D57" i="434"/>
  <c r="C57" i="434"/>
  <c r="B48" i="434"/>
  <c r="B57" i="434" s="1"/>
  <c r="C37" i="434"/>
  <c r="B37" i="434"/>
  <c r="D37" i="434" s="1"/>
  <c r="C36" i="434"/>
  <c r="B36" i="434"/>
  <c r="D36" i="434" s="1"/>
  <c r="C35" i="434"/>
  <c r="B35" i="434"/>
  <c r="D35" i="434" s="1"/>
  <c r="C34" i="434"/>
  <c r="B34" i="434"/>
  <c r="D34" i="434" s="1"/>
  <c r="C33" i="434"/>
  <c r="B33" i="434"/>
  <c r="D33" i="434" s="1"/>
  <c r="Q16" i="434"/>
  <c r="P16" i="434"/>
  <c r="O16" i="434"/>
  <c r="N16" i="434"/>
  <c r="Q15" i="434"/>
  <c r="P15" i="434"/>
  <c r="O15" i="434"/>
  <c r="N15" i="434"/>
  <c r="Q14" i="434"/>
  <c r="P14" i="434"/>
  <c r="O14" i="434"/>
  <c r="N14" i="434"/>
  <c r="Q13" i="434"/>
  <c r="P13" i="434"/>
  <c r="O13" i="434"/>
  <c r="N13" i="434"/>
  <c r="Q12" i="434"/>
  <c r="P12" i="434"/>
  <c r="O12" i="434"/>
  <c r="N12" i="434"/>
  <c r="Q11" i="434"/>
  <c r="P11" i="434"/>
  <c r="O11" i="434"/>
  <c r="N11" i="434"/>
  <c r="Q10" i="434"/>
  <c r="P10" i="434"/>
  <c r="O10" i="434"/>
  <c r="N10" i="434"/>
  <c r="Q9" i="434"/>
  <c r="P9" i="434"/>
  <c r="O9" i="434"/>
  <c r="N9" i="434"/>
  <c r="Q8" i="434"/>
  <c r="P8" i="434"/>
  <c r="O8" i="434"/>
  <c r="N8" i="434"/>
  <c r="Q7" i="434"/>
  <c r="P7" i="434"/>
  <c r="O7" i="434"/>
  <c r="N7" i="434"/>
  <c r="B16" i="328"/>
  <c r="B34" i="388"/>
  <c r="Y34" i="388"/>
  <c r="X34" i="388"/>
  <c r="X54" i="423"/>
  <c r="X53" i="423"/>
  <c r="W49" i="423"/>
  <c r="V49" i="423"/>
  <c r="U49" i="423"/>
  <c r="T49" i="423"/>
  <c r="X49" i="423" s="1"/>
  <c r="S49" i="423"/>
  <c r="R49" i="423"/>
  <c r="W46" i="423"/>
  <c r="V46" i="423"/>
  <c r="U46" i="423"/>
  <c r="T46" i="423"/>
  <c r="X46" i="423" s="1"/>
  <c r="S46" i="423"/>
  <c r="R46" i="423"/>
  <c r="X38" i="423"/>
  <c r="X37" i="423"/>
  <c r="X36" i="423"/>
  <c r="X35" i="423"/>
  <c r="X34" i="423"/>
  <c r="X33" i="423"/>
  <c r="W33" i="423"/>
  <c r="V33" i="423"/>
  <c r="U33" i="423"/>
  <c r="T33" i="423"/>
  <c r="S33" i="423"/>
  <c r="R33" i="423"/>
  <c r="W30" i="423"/>
  <c r="V30" i="423"/>
  <c r="U30" i="423"/>
  <c r="T30" i="423"/>
  <c r="X30" i="423" s="1"/>
  <c r="S30" i="423"/>
  <c r="R30" i="423"/>
  <c r="E94" i="412" l="1"/>
  <c r="D94" i="412"/>
  <c r="E93" i="412"/>
  <c r="D93" i="412"/>
  <c r="E92" i="412"/>
  <c r="D92" i="412"/>
  <c r="E91" i="412"/>
  <c r="D91" i="412"/>
  <c r="E90" i="412"/>
  <c r="D90" i="412"/>
  <c r="E89" i="412"/>
  <c r="D89" i="412"/>
  <c r="E88" i="412"/>
  <c r="D88" i="412"/>
  <c r="E82" i="412"/>
  <c r="F82" i="412"/>
  <c r="E81" i="412"/>
  <c r="D81" i="412"/>
  <c r="E80" i="412"/>
  <c r="D80" i="412"/>
  <c r="F80" i="412" s="1"/>
  <c r="E79" i="412"/>
  <c r="D79" i="412"/>
  <c r="F79" i="412" s="1"/>
  <c r="E78" i="412"/>
  <c r="D78" i="412"/>
  <c r="F78" i="412" s="1"/>
  <c r="E77" i="412"/>
  <c r="D77" i="412"/>
  <c r="E76" i="412"/>
  <c r="D76" i="412"/>
  <c r="F76" i="412" s="1"/>
  <c r="E70" i="412"/>
  <c r="D70" i="412"/>
  <c r="C70" i="412"/>
  <c r="C82" i="412" s="1"/>
  <c r="C94" i="412" s="1"/>
  <c r="A70" i="412"/>
  <c r="A71" i="412" s="1"/>
  <c r="E69" i="412"/>
  <c r="D69" i="412"/>
  <c r="C69" i="412"/>
  <c r="C81" i="412" s="1"/>
  <c r="C93" i="412" s="1"/>
  <c r="A69" i="412"/>
  <c r="A81" i="412" s="1"/>
  <c r="A93" i="412" s="1"/>
  <c r="E68" i="412"/>
  <c r="D68" i="412"/>
  <c r="C68" i="412"/>
  <c r="C80" i="412" s="1"/>
  <c r="C92" i="412" s="1"/>
  <c r="A68" i="412"/>
  <c r="A80" i="412" s="1"/>
  <c r="A92" i="412" s="1"/>
  <c r="E67" i="412"/>
  <c r="D67" i="412"/>
  <c r="C67" i="412"/>
  <c r="C79" i="412" s="1"/>
  <c r="C91" i="412" s="1"/>
  <c r="A67" i="412"/>
  <c r="A79" i="412" s="1"/>
  <c r="A91" i="412" s="1"/>
  <c r="E66" i="412"/>
  <c r="D66" i="412"/>
  <c r="C66" i="412"/>
  <c r="C78" i="412" s="1"/>
  <c r="C90" i="412" s="1"/>
  <c r="A66" i="412"/>
  <c r="A78" i="412" s="1"/>
  <c r="A90" i="412" s="1"/>
  <c r="E65" i="412"/>
  <c r="D65" i="412"/>
  <c r="C65" i="412"/>
  <c r="C77" i="412" s="1"/>
  <c r="C89" i="412" s="1"/>
  <c r="A65" i="412"/>
  <c r="A77" i="412" s="1"/>
  <c r="A89" i="412" s="1"/>
  <c r="F64" i="412"/>
  <c r="C64" i="412"/>
  <c r="A64" i="412"/>
  <c r="A76" i="412" s="1"/>
  <c r="A88" i="412" s="1"/>
  <c r="F77" i="412" l="1"/>
  <c r="F91" i="412"/>
  <c r="F94" i="412"/>
  <c r="F88" i="412"/>
  <c r="F67" i="412"/>
  <c r="F81" i="412"/>
  <c r="F66" i="412"/>
  <c r="F70" i="412"/>
  <c r="F92" i="412"/>
  <c r="F68" i="412"/>
  <c r="F65" i="412"/>
  <c r="F90" i="412"/>
  <c r="F69" i="412"/>
  <c r="F89" i="412"/>
  <c r="F93" i="412"/>
  <c r="L35" i="412"/>
  <c r="C76" i="412"/>
  <c r="A82" i="412"/>
  <c r="C71" i="412"/>
  <c r="A83" i="412" l="1"/>
  <c r="A94" i="412"/>
  <c r="A95" i="412" s="1"/>
  <c r="C83" i="412"/>
  <c r="C88" i="412"/>
  <c r="C95" i="412" s="1"/>
  <c r="J37" i="389" l="1"/>
  <c r="I37" i="389"/>
  <c r="H37" i="389"/>
  <c r="F37" i="389"/>
  <c r="G37" i="389"/>
  <c r="E37" i="389"/>
  <c r="C37" i="389"/>
  <c r="D37" i="389"/>
  <c r="B37" i="389"/>
  <c r="K32" i="389"/>
  <c r="K45" i="389" s="1"/>
  <c r="J32" i="389"/>
  <c r="J43" i="389" s="1"/>
  <c r="I32" i="389"/>
  <c r="I44" i="389" s="1"/>
  <c r="H32" i="389"/>
  <c r="H45" i="389" s="1"/>
  <c r="F32" i="389"/>
  <c r="F45" i="389" s="1"/>
  <c r="G32" i="389"/>
  <c r="G43" i="389" s="1"/>
  <c r="E32" i="389"/>
  <c r="E44" i="389" s="1"/>
  <c r="C32" i="389"/>
  <c r="C40" i="389" s="1"/>
  <c r="D32" i="389"/>
  <c r="D45" i="389" s="1"/>
  <c r="B32" i="389"/>
  <c r="B43" i="389" s="1"/>
  <c r="W34" i="388"/>
  <c r="V34" i="388"/>
  <c r="U34" i="388"/>
  <c r="T34" i="388"/>
  <c r="S34" i="388"/>
  <c r="R34" i="388"/>
  <c r="Q34" i="388"/>
  <c r="P34" i="388"/>
  <c r="O34" i="388"/>
  <c r="N34" i="388"/>
  <c r="M34" i="388"/>
  <c r="L34" i="388"/>
  <c r="K34" i="388"/>
  <c r="J34" i="388"/>
  <c r="I34" i="388"/>
  <c r="H34" i="388"/>
  <c r="G34" i="388"/>
  <c r="F34" i="388"/>
  <c r="E34" i="388"/>
  <c r="D34" i="388"/>
  <c r="C34" i="388"/>
  <c r="K38" i="389" l="1"/>
  <c r="K40" i="389"/>
  <c r="J38" i="389"/>
  <c r="J40" i="389"/>
  <c r="F38" i="389"/>
  <c r="F42" i="389"/>
  <c r="D40" i="389"/>
  <c r="D42" i="389"/>
  <c r="D44" i="389"/>
  <c r="B38" i="389"/>
  <c r="H38" i="389"/>
  <c r="H43" i="389"/>
  <c r="C43" i="389"/>
  <c r="C41" i="389"/>
  <c r="B44" i="389"/>
  <c r="H41" i="389"/>
  <c r="C39" i="389"/>
  <c r="B42" i="389"/>
  <c r="C44" i="389"/>
  <c r="G44" i="389"/>
  <c r="H39" i="389"/>
  <c r="B40" i="389"/>
  <c r="C42" i="389"/>
  <c r="F44" i="389"/>
  <c r="H44" i="389"/>
  <c r="J44" i="389"/>
  <c r="D38" i="389"/>
  <c r="G40" i="389"/>
  <c r="H42" i="389"/>
  <c r="K44" i="389"/>
  <c r="C38" i="389"/>
  <c r="F40" i="389"/>
  <c r="J42" i="389"/>
  <c r="C45" i="389"/>
  <c r="G42" i="389"/>
  <c r="G38" i="389"/>
  <c r="H40" i="389"/>
  <c r="K42" i="389"/>
  <c r="I39" i="389"/>
  <c r="I41" i="389"/>
  <c r="E43" i="389"/>
  <c r="E45" i="389"/>
  <c r="B45" i="389"/>
  <c r="G45" i="389"/>
  <c r="J45" i="389"/>
  <c r="E39" i="389"/>
  <c r="E41" i="389"/>
  <c r="I43" i="389"/>
  <c r="I45" i="389"/>
  <c r="B39" i="389"/>
  <c r="G39" i="389"/>
  <c r="J39" i="389"/>
  <c r="B41" i="389"/>
  <c r="G41" i="389"/>
  <c r="J41" i="389"/>
  <c r="E38" i="389"/>
  <c r="I38" i="389"/>
  <c r="D39" i="389"/>
  <c r="F39" i="389"/>
  <c r="K39" i="389"/>
  <c r="E40" i="389"/>
  <c r="I40" i="389"/>
  <c r="D41" i="389"/>
  <c r="F41" i="389"/>
  <c r="K41" i="389"/>
  <c r="E42" i="389"/>
  <c r="I42" i="389"/>
  <c r="D43" i="389"/>
  <c r="F43" i="389"/>
  <c r="K43" i="389"/>
  <c r="F36" i="384" l="1"/>
  <c r="F34" i="384"/>
  <c r="F33" i="384"/>
  <c r="F32" i="384"/>
  <c r="F31" i="384"/>
  <c r="F30" i="384"/>
  <c r="F29" i="384"/>
  <c r="F28" i="384"/>
  <c r="H92" i="376" l="1"/>
  <c r="G92" i="376"/>
  <c r="F92" i="376"/>
  <c r="E92" i="376"/>
  <c r="D92" i="376"/>
  <c r="B92" i="376"/>
  <c r="H91" i="376"/>
  <c r="G91" i="376"/>
  <c r="F91" i="376"/>
  <c r="E91" i="376"/>
  <c r="D91" i="376"/>
  <c r="B91" i="376"/>
  <c r="H90" i="376"/>
  <c r="G90" i="376"/>
  <c r="F90" i="376"/>
  <c r="E90" i="376"/>
  <c r="D90" i="376"/>
  <c r="B90" i="376"/>
  <c r="H89" i="376"/>
  <c r="G89" i="376"/>
  <c r="F89" i="376"/>
  <c r="E89" i="376"/>
  <c r="D89" i="376"/>
  <c r="B89" i="376"/>
  <c r="H88" i="376"/>
  <c r="G88" i="376"/>
  <c r="F88" i="376"/>
  <c r="E88" i="376"/>
  <c r="D88" i="376"/>
  <c r="B88" i="376"/>
  <c r="H87" i="376"/>
  <c r="G87" i="376"/>
  <c r="F87" i="376"/>
  <c r="E87" i="376"/>
  <c r="D87" i="376"/>
  <c r="B87" i="376"/>
  <c r="H86" i="376"/>
  <c r="G86" i="376"/>
  <c r="F86" i="376"/>
  <c r="E86" i="376"/>
  <c r="D86" i="376"/>
  <c r="E16" i="328"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mabolinger</author>
  </authors>
  <commentList>
    <comment ref="M27" authorId="0" shapeId="0" xr:uid="{8990F3E2-FAA5-4CF7-92E8-94655860E440}">
      <text>
        <r>
          <rPr>
            <sz val="9"/>
            <color indexed="81"/>
            <rFont val="Tahoma"/>
            <family val="2"/>
          </rPr>
          <t>Alaska, Hawaii, Puerto Rico</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J Rand</author>
    <author>JRand</author>
  </authors>
  <commentList>
    <comment ref="B35" authorId="0" shapeId="0" xr:uid="{087825F4-DB8B-4F3E-BB2A-6E4897DA76A0}">
      <text>
        <r>
          <rPr>
            <b/>
            <sz val="9"/>
            <color indexed="81"/>
            <rFont val="Tahoma"/>
            <family val="2"/>
          </rPr>
          <t>J Rand:</t>
        </r>
        <r>
          <rPr>
            <sz val="9"/>
            <color indexed="81"/>
            <rFont val="Tahoma"/>
            <family val="2"/>
          </rPr>
          <t xml:space="preserve">
Note: this total is estimated using gen:storage ratios for regions where storage capacity is not provided.</t>
        </r>
      </text>
    </comment>
    <comment ref="C35" authorId="1" shapeId="0" xr:uid="{BE6C1CFC-5CB7-4740-A08B-17267A0EC2B3}">
      <text>
        <r>
          <rPr>
            <b/>
            <sz val="9"/>
            <color indexed="81"/>
            <rFont val="Tahoma"/>
            <family val="2"/>
          </rPr>
          <t>JRand:</t>
        </r>
        <r>
          <rPr>
            <sz val="9"/>
            <color indexed="81"/>
            <rFont val="Tahoma"/>
            <family val="2"/>
          </rPr>
          <t xml:space="preserve">
Note: includes "other storage" as of 3/20/21</t>
        </r>
      </text>
    </comment>
  </commentList>
</comments>
</file>

<file path=xl/sharedStrings.xml><?xml version="1.0" encoding="utf-8"?>
<sst xmlns="http://schemas.openxmlformats.org/spreadsheetml/2006/main" count="3484" uniqueCount="1019">
  <si>
    <t>Average</t>
  </si>
  <si>
    <t>PJM</t>
  </si>
  <si>
    <t>ERCOT</t>
  </si>
  <si>
    <t>SPP</t>
  </si>
  <si>
    <t>Levelized</t>
  </si>
  <si>
    <t>MISO</t>
  </si>
  <si>
    <t>NYISO</t>
  </si>
  <si>
    <t>ISO-NE</t>
  </si>
  <si>
    <t>Percentile</t>
  </si>
  <si>
    <t>10th</t>
  </si>
  <si>
    <t>90th</t>
  </si>
  <si>
    <t>CAISO</t>
  </si>
  <si>
    <t>Penetration</t>
  </si>
  <si>
    <t>Wind</t>
  </si>
  <si>
    <t>(GW)</t>
  </si>
  <si>
    <t>Denmark</t>
  </si>
  <si>
    <t>Portugal</t>
  </si>
  <si>
    <t>Ireland</t>
  </si>
  <si>
    <t>Spain</t>
  </si>
  <si>
    <t>Germany</t>
  </si>
  <si>
    <t>Sweden</t>
  </si>
  <si>
    <t>Austria</t>
  </si>
  <si>
    <t>Netherlands</t>
  </si>
  <si>
    <t>Poland</t>
  </si>
  <si>
    <t>Turkey</t>
  </si>
  <si>
    <t>Italy</t>
  </si>
  <si>
    <t>Canada</t>
  </si>
  <si>
    <t>United States</t>
  </si>
  <si>
    <t>France</t>
  </si>
  <si>
    <t>Australia</t>
  </si>
  <si>
    <t>Brazil</t>
  </si>
  <si>
    <t>India</t>
  </si>
  <si>
    <t>China</t>
  </si>
  <si>
    <t>Mexico</t>
  </si>
  <si>
    <t>Historical</t>
  </si>
  <si>
    <t>Projected</t>
  </si>
  <si>
    <t>Growth</t>
  </si>
  <si>
    <t>Additions</t>
  </si>
  <si>
    <t>Belgium</t>
  </si>
  <si>
    <t>PPA Price</t>
  </si>
  <si>
    <t>Energy Value</t>
  </si>
  <si>
    <t>Wind Energy</t>
  </si>
  <si>
    <t>Capacity Value</t>
  </si>
  <si>
    <t>2024e</t>
  </si>
  <si>
    <t>Forecast</t>
  </si>
  <si>
    <t xml:space="preserve">negative </t>
  </si>
  <si>
    <t>error</t>
  </si>
  <si>
    <t xml:space="preserve">positive </t>
  </si>
  <si>
    <t>Region</t>
  </si>
  <si>
    <t>average</t>
  </si>
  <si>
    <t>Annual Capacity</t>
  </si>
  <si>
    <t>Cumulative Capacity</t>
  </si>
  <si>
    <t>United Kingdom</t>
  </si>
  <si>
    <t>Rest of World</t>
  </si>
  <si>
    <t>TOTAL</t>
  </si>
  <si>
    <t xml:space="preserve"> 345 kV</t>
  </si>
  <si>
    <t xml:space="preserve"> 500 kV</t>
  </si>
  <si>
    <t xml:space="preserve"> ≤ 230 kV</t>
  </si>
  <si>
    <t>HI</t>
  </si>
  <si>
    <t>Kaheawa Wind Power II LLC</t>
  </si>
  <si>
    <t>IL</t>
  </si>
  <si>
    <t>NM</t>
  </si>
  <si>
    <t>PA</t>
  </si>
  <si>
    <t>SD</t>
  </si>
  <si>
    <t>TX</t>
  </si>
  <si>
    <t>WV</t>
  </si>
  <si>
    <t>State</t>
  </si>
  <si>
    <t>Project name</t>
  </si>
  <si>
    <t>Domestic wind manufacturing capability vs. U.S. wind power capacity installations</t>
  </si>
  <si>
    <t>na</t>
  </si>
  <si>
    <t>Reported wind turbine transaction prices over time</t>
  </si>
  <si>
    <t>Regional wholesale market value of wind and average levelized long-term wind PPA prices over time</t>
  </si>
  <si>
    <t>Miles of transmission projects completed, by year and voltage</t>
  </si>
  <si>
    <t>Wind online date</t>
  </si>
  <si>
    <t>Solar online date</t>
  </si>
  <si>
    <t>n/a</t>
  </si>
  <si>
    <t>Duration (hrs)</t>
  </si>
  <si>
    <t>Wind capacity (MW)</t>
  </si>
  <si>
    <t>Solar capacity (MW)</t>
  </si>
  <si>
    <t>Technology</t>
  </si>
  <si>
    <t>penetration</t>
  </si>
  <si>
    <t>value factor</t>
  </si>
  <si>
    <t>Notes:</t>
  </si>
  <si>
    <t>total value</t>
  </si>
  <si>
    <t>Storage capacity (MW)</t>
  </si>
  <si>
    <t>Storage details</t>
  </si>
  <si>
    <t>Storage:generator ratio</t>
  </si>
  <si>
    <t>Storage online date</t>
  </si>
  <si>
    <t>energy value</t>
  </si>
  <si>
    <t>capacity value</t>
  </si>
  <si>
    <t>Nameplate Capacity Additions (GW)</t>
  </si>
  <si>
    <t>Solar</t>
  </si>
  <si>
    <t>Gas</t>
  </si>
  <si>
    <t>Coal</t>
  </si>
  <si>
    <t>Total</t>
  </si>
  <si>
    <t>Wind % of Total</t>
  </si>
  <si>
    <t>West</t>
  </si>
  <si>
    <t>Natural Gas</t>
  </si>
  <si>
    <t>Value factor of wind energy</t>
  </si>
  <si>
    <t>DE</t>
  </si>
  <si>
    <t>MA</t>
  </si>
  <si>
    <t>MD</t>
  </si>
  <si>
    <t>NH</t>
  </si>
  <si>
    <t>NJ</t>
  </si>
  <si>
    <t>CT</t>
  </si>
  <si>
    <t>ME</t>
  </si>
  <si>
    <t>OH</t>
  </si>
  <si>
    <t>RI</t>
  </si>
  <si>
    <t>National</t>
  </si>
  <si>
    <t>Historical renewable energy certificate (REC) prices</t>
  </si>
  <si>
    <t>Order Date</t>
  </si>
  <si>
    <t xml:space="preserve"> Vestas global average</t>
  </si>
  <si>
    <t xml:space="preserve"> Nordex global average</t>
  </si>
  <si>
    <t xml:space="preserve"> U.S. turbine orders</t>
  </si>
  <si>
    <t xml:space="preserve"> SGRE global average</t>
  </si>
  <si>
    <t>Greece</t>
  </si>
  <si>
    <t>Lithuania</t>
  </si>
  <si>
    <t>Estonia</t>
  </si>
  <si>
    <t>Croatia</t>
  </si>
  <si>
    <t>Finland</t>
  </si>
  <si>
    <t>Source: Berkeley Lab</t>
  </si>
  <si>
    <t>Annual Capacity Additions (GW)</t>
  </si>
  <si>
    <t>Houston-Galveston, TX</t>
  </si>
  <si>
    <t>Tampa, FL</t>
  </si>
  <si>
    <t>FL</t>
  </si>
  <si>
    <t>Laredo, TX</t>
  </si>
  <si>
    <t>LA</t>
  </si>
  <si>
    <t>MI</t>
  </si>
  <si>
    <t>El Paso, TX</t>
  </si>
  <si>
    <t>MT</t>
  </si>
  <si>
    <t>Vietnam</t>
  </si>
  <si>
    <t>New Orleans, LA</t>
  </si>
  <si>
    <t>CA</t>
  </si>
  <si>
    <t>Detroit, MI</t>
  </si>
  <si>
    <t>OR</t>
  </si>
  <si>
    <t>Great Falls, MT</t>
  </si>
  <si>
    <t>Los Angeles, CA</t>
  </si>
  <si>
    <t>NY</t>
  </si>
  <si>
    <t>Chicago, IL</t>
  </si>
  <si>
    <t>MN</t>
  </si>
  <si>
    <t>Cleveland, OH</t>
  </si>
  <si>
    <t>MO</t>
  </si>
  <si>
    <t>New York City, NY</t>
  </si>
  <si>
    <t>Serbia</t>
  </si>
  <si>
    <t>Minneapolis, MN</t>
  </si>
  <si>
    <t>Japan</t>
  </si>
  <si>
    <t>San Diego, CA</t>
  </si>
  <si>
    <t>VA</t>
  </si>
  <si>
    <t>AL</t>
  </si>
  <si>
    <t>Philadelphia, PA</t>
  </si>
  <si>
    <t>ND</t>
  </si>
  <si>
    <t>Taiwan</t>
  </si>
  <si>
    <t>Norfolk, VA</t>
  </si>
  <si>
    <t>SC</t>
  </si>
  <si>
    <t>Mobile, AL</t>
  </si>
  <si>
    <t>GA</t>
  </si>
  <si>
    <t>Ogdensburg, NY</t>
  </si>
  <si>
    <t>WA</t>
  </si>
  <si>
    <t>PR</t>
  </si>
  <si>
    <t>WI</t>
  </si>
  <si>
    <t>Charleston, SC</t>
  </si>
  <si>
    <t>Savannah, GA</t>
  </si>
  <si>
    <t>AK</t>
  </si>
  <si>
    <t>VT</t>
  </si>
  <si>
    <t>AZ</t>
  </si>
  <si>
    <t>Baltimore, MD</t>
  </si>
  <si>
    <t>Buffalo, NY</t>
  </si>
  <si>
    <t>Towers</t>
  </si>
  <si>
    <t>Asia</t>
  </si>
  <si>
    <t>North America</t>
  </si>
  <si>
    <t>Europe</t>
  </si>
  <si>
    <t>Other</t>
  </si>
  <si>
    <t>Wind blades and hubs</t>
  </si>
  <si>
    <t>South America</t>
  </si>
  <si>
    <t>country</t>
  </si>
  <si>
    <t>import percentage</t>
  </si>
  <si>
    <t>Origins of U.S. imports of selected wind turbine equipment</t>
  </si>
  <si>
    <t xml:space="preserve"> (estimated for 2006−2010)</t>
  </si>
  <si>
    <t>Other wind-related equipment</t>
  </si>
  <si>
    <t xml:space="preserve"> (estimated for 2006−2011)</t>
  </si>
  <si>
    <t>Wind generators and generator parts</t>
  </si>
  <si>
    <t>Wind towers</t>
  </si>
  <si>
    <t>(estimated for 2014−2019)</t>
  </si>
  <si>
    <t>Source: Marex Spectron</t>
  </si>
  <si>
    <t>Estimated imports of wind-powered generating sets, nacelles, towers, generators and generator parts, and blades and hubs</t>
  </si>
  <si>
    <t>Wind Towers</t>
  </si>
  <si>
    <t>2025e</t>
  </si>
  <si>
    <t>Sources: Berkeley Lab, annual financial reports, forecast providers</t>
  </si>
  <si>
    <t>Level10 PPA Price Index</t>
  </si>
  <si>
    <t>Other renewable</t>
  </si>
  <si>
    <t>Other non-renewable</t>
  </si>
  <si>
    <t>1998-99</t>
  </si>
  <si>
    <t>2007</t>
  </si>
  <si>
    <t>2009</t>
  </si>
  <si>
    <t>2011</t>
  </si>
  <si>
    <t>2013</t>
  </si>
  <si>
    <t>2015</t>
  </si>
  <si>
    <t>2017</t>
  </si>
  <si>
    <t>Average Nameplate Capacity (left scale)</t>
  </si>
  <si>
    <t>Average Rotor Diameter (right scale)</t>
  </si>
  <si>
    <t>Average Hub Height (right scale)</t>
  </si>
  <si>
    <t>Capacity</t>
  </si>
  <si>
    <t>&lt;2.0 MW</t>
  </si>
  <si>
    <t>2.0−2.75 MW</t>
  </si>
  <si>
    <t>2.75−3.5 MW</t>
  </si>
  <si>
    <t>≥3.5 MW</t>
  </si>
  <si>
    <t>90−100 m</t>
  </si>
  <si>
    <t>&lt;100 m</t>
  </si>
  <si>
    <t>≥130 m</t>
  </si>
  <si>
    <t>'98−99</t>
  </si>
  <si>
    <t>'02−03</t>
  </si>
  <si>
    <t>≥200−250</t>
  </si>
  <si>
    <t>≥250−300</t>
  </si>
  <si>
    <t>≥300−350</t>
  </si>
  <si>
    <t>≥350</t>
  </si>
  <si>
    <t>'00−01</t>
  </si>
  <si>
    <t>'04−05</t>
  </si>
  <si>
    <t>Trends in turbine specific power</t>
  </si>
  <si>
    <t>Pending</t>
  </si>
  <si>
    <t>Proposed</t>
  </si>
  <si>
    <t>label</t>
  </si>
  <si>
    <t>Hub height</t>
  </si>
  <si>
    <t>Rotor diameter</t>
  </si>
  <si>
    <t xml:space="preserve">Average turbine nameplate capacity, hub height, and rotor diameter for land-based wind </t>
  </si>
  <si>
    <t>Trends in turbine nameplate capacity, hub height, and rotor diameter</t>
  </si>
  <si>
    <t>Wind speed</t>
  </si>
  <si>
    <t>Wind resource quality</t>
  </si>
  <si>
    <t>Total height</t>
  </si>
  <si>
    <t>Hub Height</t>
  </si>
  <si>
    <t>Original</t>
  </si>
  <si>
    <t>Retrofitted</t>
  </si>
  <si>
    <t>Rotor Diameter</t>
  </si>
  <si>
    <t>Specific Power</t>
  </si>
  <si>
    <t>Annual and cumulative growth in U.S. wind power capacity </t>
  </si>
  <si>
    <t>Cumulative</t>
  </si>
  <si>
    <t>Annual</t>
  </si>
  <si>
    <t>US</t>
  </si>
  <si>
    <t>in the</t>
  </si>
  <si>
    <t>All 50 States (plus Puerto Rico)</t>
  </si>
  <si>
    <t>Cumulative MW</t>
  </si>
  <si>
    <t>Annual MW</t>
  </si>
  <si>
    <t>In-State Generation</t>
  </si>
  <si>
    <t>In-State Sales</t>
  </si>
  <si>
    <t>Texas</t>
  </si>
  <si>
    <t>Iowa</t>
  </si>
  <si>
    <t>Kansas</t>
  </si>
  <si>
    <t>IA</t>
  </si>
  <si>
    <t>Illinois</t>
  </si>
  <si>
    <t>Oklahoma</t>
  </si>
  <si>
    <t>North Dakota</t>
  </si>
  <si>
    <t>OK</t>
  </si>
  <si>
    <t>South Dakota</t>
  </si>
  <si>
    <t>KS</t>
  </si>
  <si>
    <t>California</t>
  </si>
  <si>
    <t>New Mexico</t>
  </si>
  <si>
    <t>Maine</t>
  </si>
  <si>
    <t>Nebraska</t>
  </si>
  <si>
    <t>Michigan</t>
  </si>
  <si>
    <t>Minnesota</t>
  </si>
  <si>
    <t>Wyoming</t>
  </si>
  <si>
    <t>Colorado</t>
  </si>
  <si>
    <t>CO</t>
  </si>
  <si>
    <t>Oregon</t>
  </si>
  <si>
    <t>Washington</t>
  </si>
  <si>
    <t>Indiana</t>
  </si>
  <si>
    <t>Vermont</t>
  </si>
  <si>
    <t>IN</t>
  </si>
  <si>
    <t>Idaho</t>
  </si>
  <si>
    <t>Montana</t>
  </si>
  <si>
    <t>NE</t>
  </si>
  <si>
    <t>New York</t>
  </si>
  <si>
    <t>WY</t>
  </si>
  <si>
    <t>Alaska</t>
  </si>
  <si>
    <t>Hawaii</t>
  </si>
  <si>
    <t>ID</t>
  </si>
  <si>
    <t>Rest of U.S.</t>
  </si>
  <si>
    <t>UT</t>
  </si>
  <si>
    <t>NC</t>
  </si>
  <si>
    <t>NV</t>
  </si>
  <si>
    <t>TN</t>
  </si>
  <si>
    <t>AR</t>
  </si>
  <si>
    <t>KY</t>
  </si>
  <si>
    <t>MS</t>
  </si>
  <si>
    <t>Vestas</t>
  </si>
  <si>
    <t>Siemens (pre-2017)</t>
  </si>
  <si>
    <t>Gamesa (pre-2017)</t>
  </si>
  <si>
    <t>SGRE</t>
  </si>
  <si>
    <t>Acciona (pre-2016)</t>
  </si>
  <si>
    <t>Nordex (pre-2016)</t>
  </si>
  <si>
    <t>Goldwind</t>
  </si>
  <si>
    <t>Turbine OEM global profitability over time</t>
  </si>
  <si>
    <t>EBITDA</t>
  </si>
  <si>
    <t>Gamesa/SGRE</t>
  </si>
  <si>
    <t>Nordex</t>
  </si>
  <si>
    <t>EBIT</t>
  </si>
  <si>
    <t>Through Year</t>
  </si>
  <si>
    <t>GW</t>
  </si>
  <si>
    <t>Percent of Total</t>
  </si>
  <si>
    <t>IOU</t>
  </si>
  <si>
    <t>POU</t>
  </si>
  <si>
    <t>IPP</t>
  </si>
  <si>
    <t>Undisclosed</t>
  </si>
  <si>
    <t>Power Marketer</t>
  </si>
  <si>
    <t>Retail</t>
  </si>
  <si>
    <t>On-Site</t>
  </si>
  <si>
    <t>Merchant/Quasi-Merchant</t>
  </si>
  <si>
    <t>Capacity-</t>
  </si>
  <si>
    <t>Weighted</t>
  </si>
  <si>
    <t>Fleet-wide</t>
  </si>
  <si>
    <t>COD</t>
  </si>
  <si>
    <t>Project</t>
  </si>
  <si>
    <t>Sample</t>
  </si>
  <si>
    <t>Factor</t>
  </si>
  <si>
    <t>Code</t>
  </si>
  <si>
    <t>Projects</t>
  </si>
  <si>
    <t>1998-</t>
  </si>
  <si>
    <t>Note: In order to have all three indices be directionally consistent with their influence on capacity factor, this figure indexes the inverse of specific power (i.e., a decline in specific power causes the index to increase rather than decrease).</t>
  </si>
  <si>
    <t>Weighted-</t>
  </si>
  <si>
    <t>Index of</t>
  </si>
  <si>
    <t>the Inverse</t>
  </si>
  <si>
    <t>Built</t>
  </si>
  <si>
    <t>Built Wind</t>
  </si>
  <si>
    <t>of Built</t>
  </si>
  <si>
    <t>Turbine</t>
  </si>
  <si>
    <t>Resource</t>
  </si>
  <si>
    <t>Specific</t>
  </si>
  <si>
    <t>Hub</t>
  </si>
  <si>
    <t>Quality</t>
  </si>
  <si>
    <t>Power</t>
  </si>
  <si>
    <t>Height</t>
  </si>
  <si>
    <t>2000-01</t>
  </si>
  <si>
    <t>2002-03</t>
  </si>
  <si>
    <t>2004-05</t>
  </si>
  <si>
    <t>Average Capacity Factor</t>
  </si>
  <si>
    <t>Wind Resource Quality</t>
  </si>
  <si>
    <t>Specific Power Range</t>
  </si>
  <si>
    <t>Lower</t>
  </si>
  <si>
    <t>Medium</t>
  </si>
  <si>
    <t>Higher</t>
  </si>
  <si>
    <r>
      <t>≥ 400 W/m</t>
    </r>
    <r>
      <rPr>
        <vertAlign val="superscript"/>
        <sz val="10"/>
        <rFont val="Arial"/>
        <family val="2"/>
      </rPr>
      <t>2</t>
    </r>
  </si>
  <si>
    <r>
      <t>&lt; 400 W/m</t>
    </r>
    <r>
      <rPr>
        <vertAlign val="superscript"/>
        <sz val="10"/>
        <rFont val="Arial"/>
        <family val="2"/>
      </rPr>
      <t>2</t>
    </r>
  </si>
  <si>
    <r>
      <t>≥ 350 W/m</t>
    </r>
    <r>
      <rPr>
        <vertAlign val="superscript"/>
        <sz val="10"/>
        <rFont val="Arial"/>
        <family val="2"/>
      </rPr>
      <t>2</t>
    </r>
  </si>
  <si>
    <r>
      <t>&lt; 350 W/m</t>
    </r>
    <r>
      <rPr>
        <vertAlign val="superscript"/>
        <sz val="10"/>
        <rFont val="Arial"/>
        <family val="2"/>
      </rPr>
      <t>2</t>
    </r>
  </si>
  <si>
    <r>
      <t>≥ 300 W/m</t>
    </r>
    <r>
      <rPr>
        <vertAlign val="superscript"/>
        <sz val="10"/>
        <rFont val="Arial"/>
        <family val="2"/>
      </rPr>
      <t>2</t>
    </r>
  </si>
  <si>
    <r>
      <t>&lt; 300 W/m</t>
    </r>
    <r>
      <rPr>
        <vertAlign val="superscript"/>
        <sz val="10"/>
        <rFont val="Arial"/>
        <family val="2"/>
      </rPr>
      <t>2</t>
    </r>
  </si>
  <si>
    <r>
      <t>≥ 250 W/m</t>
    </r>
    <r>
      <rPr>
        <vertAlign val="superscript"/>
        <sz val="10"/>
        <rFont val="Arial"/>
        <family val="2"/>
      </rPr>
      <t>2</t>
    </r>
  </si>
  <si>
    <r>
      <t>&lt; 250 W/m</t>
    </r>
    <r>
      <rPr>
        <vertAlign val="superscript"/>
        <sz val="10"/>
        <rFont val="Arial"/>
        <family val="2"/>
      </rPr>
      <t>2</t>
    </r>
  </si>
  <si>
    <t>Projects in Sample</t>
  </si>
  <si>
    <t>MW in Sample</t>
  </si>
  <si>
    <t>Wind curtailment and penetration rates by ISO</t>
  </si>
  <si>
    <t>Sources: ERCOT, MISO, CAISO, NYISO, PJM, ISO-NE, SPP</t>
  </si>
  <si>
    <t>Curtailment</t>
  </si>
  <si>
    <t>%</t>
  </si>
  <si>
    <t>Year</t>
  </si>
  <si>
    <t xml:space="preserve"> </t>
  </si>
  <si>
    <t>Inter-annual variability in the wind resource by region and nationally</t>
  </si>
  <si>
    <t>Full Sample</t>
  </si>
  <si>
    <t>Indexed Capacity Factor (Year 2=100%)</t>
  </si>
  <si>
    <t>Median</t>
  </si>
  <si>
    <t>Years</t>
  </si>
  <si>
    <t>25th</t>
  </si>
  <si>
    <t>50th</t>
  </si>
  <si>
    <t>75th</t>
  </si>
  <si>
    <t>Post-COD</t>
  </si>
  <si>
    <t>Sources: AWS Truepower, National Renewable Energy Laboratory (NREL)</t>
  </si>
  <si>
    <t>Wind energy penetration in subset of top global wind markets</t>
  </si>
  <si>
    <t>Installed Capacity (MW)</t>
  </si>
  <si>
    <t>Location of wind turbine and component manufacturing facilities</t>
  </si>
  <si>
    <t>Sources: OEM annual reports and financial statements</t>
  </si>
  <si>
    <t>Latest-year annual data (MW):</t>
  </si>
  <si>
    <t>Turbine OEM</t>
  </si>
  <si>
    <t>Pecent of total</t>
  </si>
  <si>
    <t>Percent of total</t>
  </si>
  <si>
    <t>U.S.</t>
  </si>
  <si>
    <t>Changes in project-level capacity factors as projects age</t>
  </si>
  <si>
    <t>Number of Turbines with Change</t>
  </si>
  <si>
    <t>Average Pre-Retrofit</t>
  </si>
  <si>
    <t>Average Change</t>
  </si>
  <si>
    <t>Number of Turbines Undergoing Any Change in Year</t>
  </si>
  <si>
    <r>
      <t xml:space="preserve">Note: Table above shows changes for </t>
    </r>
    <r>
      <rPr>
        <i/>
        <u/>
        <sz val="10"/>
        <rFont val="Arial"/>
        <family val="2"/>
      </rPr>
      <t>only</t>
    </r>
    <r>
      <rPr>
        <i/>
        <sz val="10"/>
        <rFont val="Arial"/>
        <family val="2"/>
      </rPr>
      <t xml:space="preserve"> turbines that received that change, rather than for all turbines that received any change, as is shown in the figure and the table to the left.</t>
    </r>
  </si>
  <si>
    <t>Standalone</t>
  </si>
  <si>
    <t>Hybrid</t>
  </si>
  <si>
    <t>Storage</t>
  </si>
  <si>
    <t>Nuclear</t>
  </si>
  <si>
    <t>Source: Berkeley Lab review of interconnection queues</t>
  </si>
  <si>
    <t>Capacity (MW)</t>
  </si>
  <si>
    <t>West (non-ISO)</t>
  </si>
  <si>
    <t>Southeast (non-ISO)</t>
  </si>
  <si>
    <t>ISO</t>
  </si>
  <si>
    <t>Fossil online date</t>
  </si>
  <si>
    <t>Fossil capacity (MW)</t>
  </si>
  <si>
    <t>Kotzebue Hybrid</t>
  </si>
  <si>
    <t>LIB</t>
  </si>
  <si>
    <t>Harbec Energy</t>
  </si>
  <si>
    <t>Worthington</t>
  </si>
  <si>
    <t>Lamar Plant</t>
  </si>
  <si>
    <t>Carleton College</t>
  </si>
  <si>
    <t>Wild Horse</t>
  </si>
  <si>
    <t>Mountain Lake</t>
  </si>
  <si>
    <t>Notrees Windpower Hybrid</t>
  </si>
  <si>
    <t>Rolling Thunder Wind Farm Hybrid</t>
  </si>
  <si>
    <t>Pyron Wind Farm LLC Hybrid</t>
  </si>
  <si>
    <t>Inadale Wind Farm LLC Hybrid</t>
  </si>
  <si>
    <t>Deer Island Treatment Plant</t>
  </si>
  <si>
    <t>Geneseo</t>
  </si>
  <si>
    <t>Laurel Mountain Hybrid</t>
  </si>
  <si>
    <t>Kingman 1</t>
  </si>
  <si>
    <t>Auwahi Wind Energy Hybrid</t>
  </si>
  <si>
    <t>Texas Dispatchable Wind 1</t>
  </si>
  <si>
    <t>CAES</t>
  </si>
  <si>
    <t>Waxdale</t>
  </si>
  <si>
    <t>Snake River</t>
  </si>
  <si>
    <t>Red Horse 2</t>
  </si>
  <si>
    <t>TAC-Distributed Energy Resource Hybrid</t>
  </si>
  <si>
    <t>Lake Region Community Hybrid, LLC</t>
  </si>
  <si>
    <t># projects</t>
  </si>
  <si>
    <t>Gen 1 (MW)</t>
  </si>
  <si>
    <t>Gen 2 (MW)</t>
  </si>
  <si>
    <t>Gen 3 (MW)</t>
  </si>
  <si>
    <t>Total Gen (MW)</t>
  </si>
  <si>
    <t>Storage energy (MWh)</t>
  </si>
  <si>
    <t>Wind+Storage</t>
  </si>
  <si>
    <t>Wind+PV+Storage</t>
  </si>
  <si>
    <t>Wind+PV</t>
  </si>
  <si>
    <t>PV+Storage</t>
  </si>
  <si>
    <t>Fossil+Storage</t>
  </si>
  <si>
    <t>Hydro+Storage</t>
  </si>
  <si>
    <t>PV</t>
  </si>
  <si>
    <t>Fossil</t>
  </si>
  <si>
    <t>List of hybrid / co-located projects that include wind power</t>
  </si>
  <si>
    <t>Wind hybrid / co-located projects over time</t>
  </si>
  <si>
    <t>Online wind hybrid / co-located projects: wind+storage, wind+other generator(s), wind+other generator(s)+storage</t>
  </si>
  <si>
    <t>Online wind hybrid / co-located projects compared to other online hybrid / co-located plants</t>
  </si>
  <si>
    <t>Online generator+storage hybrid / co-located projects: wind+storage, PV+storage, fossil+storage</t>
  </si>
  <si>
    <t>Online hybrid / co-located projects (all configuarions)</t>
  </si>
  <si>
    <t>Storage ratio</t>
  </si>
  <si>
    <t>Total capacity (MW)</t>
  </si>
  <si>
    <t>Storage: generator ratio</t>
  </si>
  <si>
    <t>Installed wind power project costs over time</t>
  </si>
  <si>
    <t>Sources: Berkeley Lab</t>
  </si>
  <si>
    <t>MW</t>
  </si>
  <si>
    <t>Size Bin</t>
  </si>
  <si>
    <t>Commercial</t>
  </si>
  <si>
    <t>Operation</t>
  </si>
  <si>
    <t>Date</t>
  </si>
  <si>
    <t xml:space="preserve">Source: Berkeley Lab; some data points suppressed to protect confidentiality </t>
  </si>
  <si>
    <t>Median annual O&amp;M costs by project age and commercial operation date</t>
  </si>
  <si>
    <t>Years Since Commercial Operation Date</t>
  </si>
  <si>
    <t>Commercial Operation Date</t>
  </si>
  <si>
    <t>n/a = insufficient data</t>
  </si>
  <si>
    <t>Sample Size</t>
  </si>
  <si>
    <t>Source: Berkeley Lab; medians shown only for groups of two or more projects, and only projects &gt;5 MW are included.</t>
  </si>
  <si>
    <t>Levelized wind PPA prices by PPA execution date and region (full sample)</t>
  </si>
  <si>
    <t>Levelized wind PPA prices by PPA execution date and region (recent sample)</t>
  </si>
  <si>
    <t>PPA Execution Date</t>
  </si>
  <si>
    <t>Generation-weighted average levelized wind PPA prices by PPA execution date and region</t>
  </si>
  <si>
    <t>PPA</t>
  </si>
  <si>
    <t>Nationwide</t>
  </si>
  <si>
    <t>Execution</t>
  </si>
  <si>
    <t>Average PPA</t>
  </si>
  <si>
    <t>1996-99</t>
  </si>
  <si>
    <t>Wind PPA prices and natural gas fuel cost projections by calendar year over time</t>
  </si>
  <si>
    <t>10th Percentile</t>
  </si>
  <si>
    <t>50th Percentile (Median)</t>
  </si>
  <si>
    <t>90th Percentile</t>
  </si>
  <si>
    <t>Diff</t>
  </si>
  <si>
    <t>Min</t>
  </si>
  <si>
    <t>Reference Case</t>
  </si>
  <si>
    <t>Max</t>
  </si>
  <si>
    <t>Levelized wind and solar PPA prices and levelized gas price projections</t>
  </si>
  <si>
    <t>Levelized Gas</t>
  </si>
  <si>
    <t>Price Projection</t>
  </si>
  <si>
    <t>Estimated levelized cost of wind energy by commercial operation date</t>
  </si>
  <si>
    <t>Battery</t>
  </si>
  <si>
    <t>Other Storage</t>
  </si>
  <si>
    <t>Standalone Storage</t>
  </si>
  <si>
    <t xml:space="preserve">Hybrid </t>
  </si>
  <si>
    <t>Nat. Gas</t>
  </si>
  <si>
    <t>Notes: (1) Hybrid plants involving multiple generator types (e.g., wind+PV+storage, or just wind+PV) show up in all generator categories, presuming the capacity is known</t>
  </si>
  <si>
    <t>Wind Capacity in Hybrids (MW)</t>
  </si>
  <si>
    <t>Solar Capacity in Hybrids (MW)</t>
  </si>
  <si>
    <t>Wind+
Storage</t>
  </si>
  <si>
    <t>Wind+
Solar</t>
  </si>
  <si>
    <t>Wind+
Solar+
Storage</t>
  </si>
  <si>
    <t>Solar+
Storage</t>
  </si>
  <si>
    <t>Solar+
Wind</t>
  </si>
  <si>
    <t>Solar+
Wind+
Storage</t>
  </si>
  <si>
    <t xml:space="preserve">calendar </t>
  </si>
  <si>
    <t>Newer: Post-2007</t>
  </si>
  <si>
    <t>Wholesale market value: energy and capacity</t>
  </si>
  <si>
    <t>Wind power capacity additions: historical installations and projected growth by various independent analysts</t>
  </si>
  <si>
    <t>$/kW-yr</t>
  </si>
  <si>
    <t xml:space="preserve">(projects </t>
  </si>
  <si>
    <t>O&amp;M data)</t>
  </si>
  <si>
    <t/>
  </si>
  <si>
    <t>Older: Pre-2008</t>
  </si>
  <si>
    <t>ISONE</t>
  </si>
  <si>
    <t>Profile</t>
  </si>
  <si>
    <t>Total change</t>
  </si>
  <si>
    <t xml:space="preserve">SPP </t>
  </si>
  <si>
    <t xml:space="preserve">CAISO </t>
  </si>
  <si>
    <t xml:space="preserve">ISO-NE </t>
  </si>
  <si>
    <t xml:space="preserve">MISO </t>
  </si>
  <si>
    <t xml:space="preserve">NYISO </t>
  </si>
  <si>
    <t xml:space="preserve">ERCOT </t>
  </si>
  <si>
    <t>Wind value</t>
  </si>
  <si>
    <t>in</t>
  </si>
  <si>
    <t xml:space="preserve">Lawrence Berkeley National Laboratory </t>
  </si>
  <si>
    <r>
      <t xml:space="preserve">1 </t>
    </r>
    <r>
      <rPr>
        <sz val="12"/>
        <color rgb="FF404040"/>
        <rFont val="Arial"/>
        <family val="2"/>
      </rPr>
      <t>Corresponding authors</t>
    </r>
  </si>
  <si>
    <t xml:space="preserve">Disclaimer </t>
  </si>
  <si>
    <t>Acknowledgments</t>
  </si>
  <si>
    <t xml:space="preserve">For additional details and related products, see: windreport.lbl.gov   
</t>
  </si>
  <si>
    <t>Contact the authors: Ryan Wiser (rhwiser@lbl.gov), Mark Bolinger (mabolinger@lbl.gov)</t>
  </si>
  <si>
    <t>Purpose, Scope, and Data</t>
  </si>
  <si>
    <t>Outline of Data File</t>
  </si>
  <si>
    <t>Gamesa in 2016 and earlier, SGRE in 2017 and after</t>
  </si>
  <si>
    <t xml:space="preserve">Storage ratio defined as storage capacity divided by total generator capacity. </t>
  </si>
  <si>
    <t>Source: EIA, FERC, Berkeley Lab</t>
  </si>
  <si>
    <t>Average:
right axis</t>
  </si>
  <si>
    <t>Note: Smallest bubble sizes reflect smallest-volume PPAs (&lt;5 MW), whereas largest reflect largest-volume PPAs (&gt;500 MW)</t>
  </si>
  <si>
    <t xml:space="preserve">Note: Actual nacelle assembly, tower production, and blades production would be expected to be below maximum production capacity. </t>
  </si>
  <si>
    <t>Note: States shaded in white have no projects in full sample (left) or in newer sample (right)</t>
  </si>
  <si>
    <t xml:space="preserve"> (2) penetration is wind penetration in energy terms pre curtailment</t>
  </si>
  <si>
    <t>Value factor by region with wind penetration (value factor = market value of wind in proportion to that of a generalized flat-block, i.e., 24x7 average price across all pricing nodes in region)</t>
  </si>
  <si>
    <t>LCOE</t>
  </si>
  <si>
    <t>Levelized wind PPA prices by PPA execution date and consolidated region (full sample)</t>
  </si>
  <si>
    <t>Levelized wind PPA prices by PPA execution date and consolidated region (recent sample)</t>
  </si>
  <si>
    <t>Central</t>
  </si>
  <si>
    <t>East</t>
  </si>
  <si>
    <t>Source: Berkeley Lab, FERC</t>
  </si>
  <si>
    <t>Note: West = CAISO, West (non-ISO); Central = MISO, SPP, ERCOT; East = PJM, NYISO, ISO-NE, Southeast (non-ISO)</t>
  </si>
  <si>
    <t>Pacific Wind LLC</t>
  </si>
  <si>
    <t>Kawailoa Wind</t>
  </si>
  <si>
    <t>•  Installation data and trends</t>
  </si>
  <si>
    <t>•  Industry data and trends</t>
  </si>
  <si>
    <t>•  Technology data and trends</t>
  </si>
  <si>
    <t>•  Performance data and trends</t>
  </si>
  <si>
    <t>•  Cost data and trends</t>
  </si>
  <si>
    <t>•  Power sales price and levelized cost data and trends</t>
  </si>
  <si>
    <t>U.S. wind power installations by state</t>
  </si>
  <si>
    <t>•  Wind capacity forecasts</t>
  </si>
  <si>
    <t xml:space="preserve">This work was funded by the Wind Energy Technologies Office, Office of Energy Efficiency and Renewable Energy of the U.S. Department of Energy under Contract No. DE-AC02-05CH11231. The authors are solely responsible for any omissions or errors contained herein. </t>
  </si>
  <si>
    <t>25th percentile</t>
  </si>
  <si>
    <t>Source: Berkeley Lab analysis of data from USA Trade Online, https://usatrade.census.gov</t>
  </si>
  <si>
    <t>Argentina</t>
  </si>
  <si>
    <t>Wilmington, NC</t>
  </si>
  <si>
    <t>Wind-powered generating sets and nacelles</t>
  </si>
  <si>
    <t>Sources: Berkeley Lab, FERC, EIA</t>
  </si>
  <si>
    <t>Notes: Hybrid storage capacity is estimated using storage:generator ratios from projects that provide separate capacity data;</t>
  </si>
  <si>
    <t>Notes: (1) Wind capacity includes onshore and offshore for all years, but offshore is only broken out starting in 2020.</t>
  </si>
  <si>
    <t>(3) Hybrid generator capacity is included in all generator categories.</t>
  </si>
  <si>
    <t>Offshore Wind</t>
  </si>
  <si>
    <t>West non-ISO</t>
  </si>
  <si>
    <t>Southeast non-ISO</t>
  </si>
  <si>
    <t>All Regions</t>
  </si>
  <si>
    <r>
      <rPr>
        <b/>
        <sz val="10"/>
        <rFont val="Arial"/>
        <family val="2"/>
      </rPr>
      <t>Onshore</t>
    </r>
    <r>
      <rPr>
        <sz val="10"/>
        <rFont val="Arial"/>
        <family val="2"/>
      </rPr>
      <t xml:space="preserve"> Wind</t>
    </r>
  </si>
  <si>
    <r>
      <rPr>
        <b/>
        <sz val="10"/>
        <rFont val="Arial"/>
        <family val="2"/>
      </rPr>
      <t>Offshore</t>
    </r>
    <r>
      <rPr>
        <sz val="10"/>
        <rFont val="Arial"/>
        <family val="2"/>
      </rPr>
      <t xml:space="preserve"> Wind</t>
    </r>
  </si>
  <si>
    <t>% of Proposed Capacity Hybridizing in Each Region</t>
  </si>
  <si>
    <t>*Note: Hybrid storage capacity is estimated using</t>
  </si>
  <si>
    <t>storage:generator ratios from projects that provide</t>
  </si>
  <si>
    <t>separate capacity data</t>
  </si>
  <si>
    <t>*Note: Hybrid storage capacity is estimated using storage:generator ratios from projects that provide separate capacity data</t>
  </si>
  <si>
    <t>Source: ERA, Berkeley Lab; methodology behind the index of inter-annual variability is explained in report appendix</t>
  </si>
  <si>
    <t>*U.S. Total also includes AK and HI, in addition to the regions listed</t>
  </si>
  <si>
    <t>Noncontiguous US</t>
  </si>
  <si>
    <t>Meyersdale Battery</t>
  </si>
  <si>
    <t>Jersey-Atlantic Wind Farm</t>
  </si>
  <si>
    <t>Grand Ridge Battery Projects</t>
  </si>
  <si>
    <t>NRG Elbow Creek Energy Storage Project</t>
  </si>
  <si>
    <t>FPL Energy Illinois Wind LLC Hybrid</t>
  </si>
  <si>
    <t>Osage (IA)</t>
  </si>
  <si>
    <t>Beech Ridge Energy Storage</t>
  </si>
  <si>
    <t>PPL Frey Farm Landfill Wind</t>
  </si>
  <si>
    <t>Macho Springs Power I</t>
  </si>
  <si>
    <t>Sand Point</t>
  </si>
  <si>
    <t>Blue Summit Storage, LLC</t>
  </si>
  <si>
    <t>Casa Mesa Wind Energy Center Hybrid</t>
  </si>
  <si>
    <t>Biomass+Storage</t>
  </si>
  <si>
    <t>Nuclear+Fossil</t>
  </si>
  <si>
    <t>Wind profile at all power plants</t>
  </si>
  <si>
    <t>Wind profile at wind plants</t>
  </si>
  <si>
    <t>Wind profile at wind plants adjusted for curtailment</t>
  </si>
  <si>
    <t>Congestion</t>
  </si>
  <si>
    <t>This work was prepared as an account of work sponsored by an agency of the United States government. Neither the United States government nor any agency thereof, nor any of their employees, makes any warranty, express or implied, or assumes any legal liability or responsibility for the accuracy, completeness, or usefulness of any information, apparatus, product, or process disclosed, or represents that its use would not infringe privately owned rights. Reference herein to any specific commercial product, process, or service by trade name, trademark, manufacturer, or otherwise does not necessarily constitute or imply its endorsement, recommendation, or favoring by the United States government or any agency thereof. The views and opinions of authors expressed herein do not necessarily state or reflect those of the United States government or any agency thereof.</t>
  </si>
  <si>
    <t>Missouri</t>
  </si>
  <si>
    <t>Source: ACP</t>
  </si>
  <si>
    <t>Under Construction (Under Const.)</t>
  </si>
  <si>
    <t>Advanced Development (Adv. Dev.)</t>
  </si>
  <si>
    <t>Under const.</t>
  </si>
  <si>
    <t>Adv. dev.</t>
  </si>
  <si>
    <t>•  Cost and value comparisons</t>
  </si>
  <si>
    <t xml:space="preserve"> Pollutant</t>
  </si>
  <si>
    <t xml:space="preserve"> Region</t>
  </si>
  <si>
    <t xml:space="preserve"> Wind MWh</t>
  </si>
  <si>
    <t>CO2</t>
  </si>
  <si>
    <t>Mid-Atlantic</t>
  </si>
  <si>
    <t>Cost</t>
  </si>
  <si>
    <t>Value</t>
  </si>
  <si>
    <t>Midwest</t>
  </si>
  <si>
    <t>New_England</t>
  </si>
  <si>
    <t>Health</t>
  </si>
  <si>
    <t>New_York</t>
  </si>
  <si>
    <t xml:space="preserve">Climate </t>
  </si>
  <si>
    <t>Grid</t>
  </si>
  <si>
    <t xml:space="preserve"> low $/MWh</t>
  </si>
  <si>
    <t xml:space="preserve"> central $/MWh</t>
  </si>
  <si>
    <t xml:space="preserve"> high $/MWh</t>
  </si>
  <si>
    <t>SO2</t>
  </si>
  <si>
    <t>NOx</t>
  </si>
  <si>
    <t>AQ $/MWh</t>
  </si>
  <si>
    <t>CO2 $/MWh</t>
  </si>
  <si>
    <t>Total Bens $/MWh</t>
  </si>
  <si>
    <t>Land-Based Wind Market Report</t>
  </si>
  <si>
    <t>Wind-powered generating sets and parts, including nacelles</t>
  </si>
  <si>
    <t>(wind-powered generating sets and parts, towers, generators and generator parts, blades and hubs, and nacelles)</t>
  </si>
  <si>
    <t>Q3</t>
  </si>
  <si>
    <t>Q4</t>
  </si>
  <si>
    <t>Q1</t>
  </si>
  <si>
    <t>Q2</t>
  </si>
  <si>
    <t>Sources: ACP, Berkeley Lab</t>
  </si>
  <si>
    <t>Sources: ACP, EIA</t>
  </si>
  <si>
    <t>Source: Berkeley Lab estimates based on ACP</t>
  </si>
  <si>
    <t xml:space="preserve">Sources: GWEC, ACP </t>
  </si>
  <si>
    <t>Sources: ACP, Berkeley Lab, turbine manufacturers</t>
  </si>
  <si>
    <t>Sources: ACP, independent analyst projections</t>
  </si>
  <si>
    <t>180−200</t>
  </si>
  <si>
    <t>Notes: Line widths are proportional to amount of imports, by country. Figure does not intend to depict the destination of these imports, by state.</t>
  </si>
  <si>
    <t>Note: Size of bubble reflects contract capacity.</t>
  </si>
  <si>
    <t xml:space="preserve">Note: Wind-related trade codes and definitions are not consistent over the full time period.  </t>
  </si>
  <si>
    <t>Sources: ACP, Berkeley Lab, AWS Truepower, FAA Obstacle Evaluation / Airport Airspace Analysis files</t>
  </si>
  <si>
    <t>Sources: ACP, U.S. Wind Turbine Database, AWS Truepower, Berkeley Lab</t>
  </si>
  <si>
    <t>Sources: ACP, FAA Obstacle Evaluation / Airport Airspace Analysis files, Berkeley Lab</t>
  </si>
  <si>
    <t>Sources: FAA Obstacle Evaluation / Airport Airspace Analysis files, AWS Truepower, ACP, Berkeley Lab</t>
  </si>
  <si>
    <t xml:space="preserve">Note: Estimates not provided for Southeast due to small number of wind plants in that region. </t>
  </si>
  <si>
    <t>Sources: ACP, independent analyst projections, Berkeley Lab</t>
  </si>
  <si>
    <t>2026e</t>
  </si>
  <si>
    <t>Sources: Berkeley Lab, Hitachi, ISOs</t>
  </si>
  <si>
    <t>Wind-powered generating sets and nacelles (nacelles for 2020-present only)</t>
  </si>
  <si>
    <t xml:space="preserve">Canada </t>
  </si>
  <si>
    <t>Norway</t>
  </si>
  <si>
    <t>type</t>
  </si>
  <si>
    <t>year</t>
  </si>
  <si>
    <t>standalone (GW)</t>
  </si>
  <si>
    <t>hybrid (GW)</t>
  </si>
  <si>
    <t>(2) Hybrid storage capacity is estimated using storage:generator ratios from projects that provide separate capacity data; storage capacity in hybrids was not estimated for years prior to 2020.</t>
  </si>
  <si>
    <t>Hybrid Storage</t>
  </si>
  <si>
    <t>Levelized wind PPA prices by PPA execution date and consolidated region (partial sample)</t>
  </si>
  <si>
    <t>Comparison of average LBNL and LevelTen prices</t>
  </si>
  <si>
    <t>Source: Berkeley Lab, FERC, LevelTen</t>
  </si>
  <si>
    <t>LBNL</t>
  </si>
  <si>
    <t>LevelTen</t>
  </si>
  <si>
    <t>Nominal</t>
  </si>
  <si>
    <t>$/MWh</t>
  </si>
  <si>
    <t>m/s, 100m</t>
  </si>
  <si>
    <t>m/s, 100m FAA</t>
  </si>
  <si>
    <t>index, 100m</t>
  </si>
  <si>
    <t>index, 100m FAA</t>
  </si>
  <si>
    <t>Relative contribution of resource types in annual capacity additions</t>
  </si>
  <si>
    <t>Capacity Type</t>
  </si>
  <si>
    <t>U.S.
Total</t>
  </si>
  <si>
    <t>Note: Figure includes FAA data on under construction, advanced development, pending. and proposed turbines</t>
  </si>
  <si>
    <t>at 100m</t>
  </si>
  <si>
    <r>
      <t>≥ 200 W/m</t>
    </r>
    <r>
      <rPr>
        <vertAlign val="superscript"/>
        <sz val="10"/>
        <rFont val="Arial"/>
        <family val="2"/>
      </rPr>
      <t>2</t>
    </r>
  </si>
  <si>
    <r>
      <t>&lt; 200 W/m</t>
    </r>
    <r>
      <rPr>
        <vertAlign val="superscript"/>
        <sz val="10"/>
        <rFont val="Arial"/>
        <family val="2"/>
      </rPr>
      <t>2</t>
    </r>
  </si>
  <si>
    <t>Regional boundaries overlaid on a map of average annual wind speed at 100 meters</t>
  </si>
  <si>
    <t>Sources: Berkeley Lab, ABB, ISOs</t>
  </si>
  <si>
    <t>Northwest Ohio Wind</t>
  </si>
  <si>
    <t>Red Lake Falls Community Hybrid</t>
  </si>
  <si>
    <t>Fossil+PV</t>
  </si>
  <si>
    <t>Fossil+Hydro</t>
  </si>
  <si>
    <t>Fossil+Wind</t>
  </si>
  <si>
    <t>Fossil+PV+Storage</t>
  </si>
  <si>
    <t>Fossil+Wind+PV</t>
  </si>
  <si>
    <t>Fossil+Wind+Storage</t>
  </si>
  <si>
    <t>Fossil+Wind+PV+Storage</t>
  </si>
  <si>
    <t>Biomass+Hydro</t>
  </si>
  <si>
    <t>Biomass+PV</t>
  </si>
  <si>
    <t>Nuclear+Hydro</t>
  </si>
  <si>
    <t>Geothermal+PV</t>
  </si>
  <si>
    <t>Geothermal+PV+CSP</t>
  </si>
  <si>
    <t>International rankings of total wind power capacity</t>
  </si>
  <si>
    <t>Average forecast capacity additions</t>
  </si>
  <si>
    <t>Nacelle manufacturing capacity</t>
  </si>
  <si>
    <t>Tower production capacity</t>
  </si>
  <si>
    <t xml:space="preserve">Blade production capacity </t>
  </si>
  <si>
    <t>Actual wind capacity additions</t>
  </si>
  <si>
    <t>Annual amount of partially repowered wind power capacity and number of turbines</t>
  </si>
  <si>
    <t>Original capacity (MW)</t>
  </si>
  <si>
    <t>Added capacity (MW)</t>
  </si>
  <si>
    <t>Number of turbines (#)</t>
  </si>
  <si>
    <t>Repower year</t>
  </si>
  <si>
    <t xml:space="preserve">Wind </t>
  </si>
  <si>
    <t>storage capacity in hybrids was not estimated for years prior to 2020; offshore wind was not separately identified prior to 2020.</t>
  </si>
  <si>
    <t>nominal dollars</t>
  </si>
  <si>
    <t>2027e</t>
  </si>
  <si>
    <t>Source: FERC monthly infrastru\cture reports</t>
  </si>
  <si>
    <t>2012 PJM curtailment is based on PJM's Monthly Lost Opportunity Cost (LOC) report, and likely underestimates curtailment</t>
  </si>
  <si>
    <t>2013 PJM curtailment is based on PJM's Monthly Lost Opportunity Cost (LOC) report, and likely underestimates curtailment</t>
  </si>
  <si>
    <t>2014 PJM curtailment is based on PJM's Monthly Lost Opportunity Cost (LOC) report, and likely underestimates curtailment</t>
  </si>
  <si>
    <t>2015 PJM curtailment is based on PJM's Monthly Lost Opportunity Cost (LOC) report, and likely underestimates curtailment</t>
  </si>
  <si>
    <t>2016 PJM curtailment is based on PJM's Monthly Lost Opportunity Cost (LOC) report, and likely underestimates curtailment</t>
  </si>
  <si>
    <t>2017-2021 curtailment is from https://pjm.com/-/media/committees-groups/committees/oc/2022/20220222-special/20220222-item-04-wind-and-solar-curtailment-metrics.ashx</t>
  </si>
  <si>
    <t>2022 PJM curtailment is based on PJM's Monthly Lost Opportunity Cost (LOC) report, and likely underestimates curtailment</t>
  </si>
  <si>
    <t xml:space="preserve">                   </t>
  </si>
  <si>
    <t>Levelized wind PPA prices by PPA execution date and region (partial sample)</t>
  </si>
  <si>
    <t>Sources: Berkeley Lab, Hitachi, ISOs, Level10</t>
  </si>
  <si>
    <t>100−115 m</t>
  </si>
  <si>
    <t>115−130 m</t>
  </si>
  <si>
    <t>Wind resource quality by year of installation at 100 meters and turbine hub height</t>
  </si>
  <si>
    <t>m/s, hub height</t>
  </si>
  <si>
    <t>End capacity (MW)</t>
  </si>
  <si>
    <t>1998-2005</t>
  </si>
  <si>
    <t>2006-2013</t>
  </si>
  <si>
    <t>Renewables&amp;Storage % of Total</t>
  </si>
  <si>
    <t>U.S.
Total*</t>
  </si>
  <si>
    <t>Wind + Solar</t>
  </si>
  <si>
    <t>Wind hybrid / co-located projects over time (MW)</t>
  </si>
  <si>
    <t>Wind hybrid / co-located projects by state (MW)</t>
  </si>
  <si>
    <t>Wind hybrid / co-located projects by region (MW)</t>
  </si>
  <si>
    <t>Hybrid Wind Capacity (MW)</t>
  </si>
  <si>
    <t>Wheatridge Hybrid</t>
  </si>
  <si>
    <t>Source: EIA 860 2022 Early Release, Berkeley Lab</t>
  </si>
  <si>
    <t>for each generator type. (2) Hybrid storage capacity is estimated using storage:generator ratios from projects that provide separate capacity data.</t>
  </si>
  <si>
    <t>Sources: Berkeley Lab, EIA Form 930</t>
  </si>
  <si>
    <t xml:space="preserve">Notes: </t>
  </si>
  <si>
    <t>National health and climate benefits are based on total generation from each region</t>
  </si>
  <si>
    <t>Cost, or LCOE, is based on the costs of newly built plants where LCOE data is available</t>
  </si>
  <si>
    <t>Grid value is based on data from the 7 major wholesale markets areas (ISO/RTOs)</t>
  </si>
  <si>
    <t>Generation-</t>
  </si>
  <si>
    <t>2017-</t>
  </si>
  <si>
    <r>
      <t>≥ 260 W/m</t>
    </r>
    <r>
      <rPr>
        <vertAlign val="superscript"/>
        <sz val="10"/>
        <rFont val="Arial"/>
        <family val="2"/>
      </rPr>
      <t>2</t>
    </r>
  </si>
  <si>
    <r>
      <t>&lt; 260 W/m</t>
    </r>
    <r>
      <rPr>
        <vertAlign val="superscript"/>
        <sz val="10"/>
        <rFont val="Arial"/>
        <family val="2"/>
      </rPr>
      <t>2</t>
    </r>
  </si>
  <si>
    <r>
      <t>≥ 240 W/m</t>
    </r>
    <r>
      <rPr>
        <vertAlign val="superscript"/>
        <sz val="10"/>
        <rFont val="Arial"/>
        <family val="2"/>
      </rPr>
      <t>2</t>
    </r>
  </si>
  <si>
    <r>
      <t>&lt; 240 W/m</t>
    </r>
    <r>
      <rPr>
        <vertAlign val="superscript"/>
        <sz val="10"/>
        <rFont val="Arial"/>
        <family val="2"/>
      </rPr>
      <t>2</t>
    </r>
  </si>
  <si>
    <r>
      <t>≥ 220 W/m</t>
    </r>
    <r>
      <rPr>
        <vertAlign val="superscript"/>
        <sz val="10"/>
        <rFont val="Arial"/>
        <family val="2"/>
      </rPr>
      <t>2</t>
    </r>
  </si>
  <si>
    <r>
      <t>&lt; 220 W/m</t>
    </r>
    <r>
      <rPr>
        <vertAlign val="superscript"/>
        <sz val="10"/>
        <rFont val="Arial"/>
        <family val="2"/>
      </rPr>
      <t>2</t>
    </r>
  </si>
  <si>
    <t>≥ 260 W/m2</t>
  </si>
  <si>
    <t>&lt; 260 W/m2</t>
  </si>
  <si>
    <t>≥ 240 W/m2</t>
  </si>
  <si>
    <t>&lt; 240 W/m2</t>
  </si>
  <si>
    <t>≥ 220 W/m2</t>
  </si>
  <si>
    <t>&lt; 220 W/m2</t>
  </si>
  <si>
    <t>≥ 200 W/m2</t>
  </si>
  <si>
    <t>&lt; 200 W/m2</t>
  </si>
  <si>
    <t>Total emission benefits (central estimates)</t>
  </si>
  <si>
    <t>Total emission benefits (low estimates)</t>
  </si>
  <si>
    <t>Total emission benefits (high estimates)</t>
  </si>
  <si>
    <t>LCOE of wind power plants by region: 2021 and 2022 plants</t>
  </si>
  <si>
    <t xml:space="preserve"> (1) value factor is average combined wind energy and capacity value in each ISO region relative to that of a flat 24x7 output profile located in that same ISO; generalized 24x7 output profile is average price across all pricing nodes in region
</t>
  </si>
  <si>
    <t>Flat profile at all power plants</t>
  </si>
  <si>
    <t>Flat profile</t>
  </si>
  <si>
    <t>&lt;150 m</t>
  </si>
  <si>
    <t>150-175 m</t>
  </si>
  <si>
    <t>175-200 m</t>
  </si>
  <si>
    <t>200-225 m</t>
  </si>
  <si>
    <t>&gt;225 m</t>
  </si>
  <si>
    <t>Market Share (%)</t>
  </si>
  <si>
    <t>2024 Edition</t>
  </si>
  <si>
    <t>August 2024</t>
  </si>
  <si>
    <t>Copyright and License</t>
  </si>
  <si>
    <t>2028e</t>
  </si>
  <si>
    <t xml:space="preserve">These data fall under Copyright (c) 202, The Regents of the University of California, through Lawrence Berkeley National Laboratory (subject to receipt of any required approvals from the U.S. Department of Energy). All rights reserved. This work is openly licensed via CC BY 4.0: https://creativecommons.org/licenses/by/4.0/ </t>
  </si>
  <si>
    <t>LevelTen Energy wind PPA price indices</t>
  </si>
  <si>
    <t xml:space="preserve">Note: Above data are presented in real levelized 2023$, converted from reported nominal dollars from </t>
  </si>
  <si>
    <t>Note: Above data are as reported by LevelTen Energy, in nominal dollars</t>
  </si>
  <si>
    <t>LevelTen Energy using methods described in full report</t>
  </si>
  <si>
    <t>Source: LevelTen Energy</t>
  </si>
  <si>
    <t>year 2023</t>
  </si>
  <si>
    <t>Market-Averaged Continental</t>
  </si>
  <si>
    <t>Continental</t>
  </si>
  <si>
    <t>2023 $/MWh (levelized PPA prices, in real $)</t>
  </si>
  <si>
    <r>
      <t>Ryan Wiser</t>
    </r>
    <r>
      <rPr>
        <vertAlign val="superscript"/>
        <sz val="18"/>
        <color rgb="FF404040"/>
        <rFont val="Arial"/>
        <family val="2"/>
      </rPr>
      <t>1</t>
    </r>
    <r>
      <rPr>
        <sz val="18"/>
        <color rgb="FF404040"/>
        <rFont val="Arial"/>
        <family val="2"/>
      </rPr>
      <t>, Dev Millstein</t>
    </r>
    <r>
      <rPr>
        <vertAlign val="superscript"/>
        <sz val="18"/>
        <color rgb="FF404040"/>
        <rFont val="Arial"/>
        <family val="2"/>
      </rPr>
      <t>1</t>
    </r>
    <r>
      <rPr>
        <sz val="18"/>
        <color rgb="FF404040"/>
        <rFont val="Arial"/>
        <family val="2"/>
      </rPr>
      <t xml:space="preserve">, Ben Hoen, Mark Bolinger, Will Gorman, Joe Rand, </t>
    </r>
  </si>
  <si>
    <t>Luxembourg</t>
  </si>
  <si>
    <t>Costa Rica</t>
  </si>
  <si>
    <t>Chile</t>
  </si>
  <si>
    <t>New Zealand</t>
  </si>
  <si>
    <t>Source: IEA Monthly Electricity Statistics</t>
  </si>
  <si>
    <t>(2023 $/kW)</t>
  </si>
  <si>
    <t>2023 Wind Generation as a Percentage of:</t>
  </si>
  <si>
    <t>Annual (2023)</t>
  </si>
  <si>
    <t>Cumulative (end of 2023)</t>
  </si>
  <si>
    <t>at end of 2023</t>
  </si>
  <si>
    <t>in 2023</t>
  </si>
  <si>
    <t>Arizona</t>
  </si>
  <si>
    <t>Wisconsin</t>
  </si>
  <si>
    <t>Pennsylvania</t>
  </si>
  <si>
    <t>Annual U.S. market share of wind turbine manufacturers by MW, 2005–2023</t>
  </si>
  <si>
    <t>Cumulative and 2023 wind power capacity categorized by owner type</t>
  </si>
  <si>
    <t>Cumulative and 2023 wind power capacity categorized by power off-take arrangement</t>
  </si>
  <si>
    <t>GE Vernova</t>
  </si>
  <si>
    <t>Julie Kemp, Eric O'Shaughnessy, Ben Paulos, Joachim Seel</t>
  </si>
  <si>
    <t>Sources: EIA, ACP</t>
  </si>
  <si>
    <t>Capacity Additions (GW): 2014-2023</t>
  </si>
  <si>
    <t>Percent of Capacity Additions: 2014-2023</t>
  </si>
  <si>
    <t>Capacity additions by region over last ten years: 2014-2023</t>
  </si>
  <si>
    <t>(2023, GW)</t>
  </si>
  <si>
    <t>(end of 2023, GW)</t>
  </si>
  <si>
    <t>Generation capacity in selected interconnection queues from 2014 to 2023, by resource type</t>
  </si>
  <si>
    <t>Capacity in selected interconnection queues from 2014 to 2023, by resource type and region</t>
  </si>
  <si>
    <t>Wind power capacity in selected interconnection queues at end of 2023, by region</t>
  </si>
  <si>
    <t>end of 2023</t>
  </si>
  <si>
    <t>Hybrid power plants in selected interconnection queues at end of 2023, including wind and solar hybrid configurations</t>
  </si>
  <si>
    <t>Total capacity in 51 queues at end of 2023</t>
  </si>
  <si>
    <t>Total capacity in queues at end of 2023, by region</t>
  </si>
  <si>
    <t>Hydro</t>
  </si>
  <si>
    <t>Geothermal</t>
  </si>
  <si>
    <t>Wind and solar hybrid / co-located capacity in queues at end of 2023, by configuration</t>
  </si>
  <si>
    <t>Gas+Solar+
Battery</t>
  </si>
  <si>
    <t>Solar+Gas</t>
  </si>
  <si>
    <t>Solar+Hydro</t>
  </si>
  <si>
    <t>Billion US$2023</t>
  </si>
  <si>
    <t xml:space="preserve"> (2012-2023)</t>
  </si>
  <si>
    <t xml:space="preserve"> (2012−2023)</t>
  </si>
  <si>
    <t>-</t>
  </si>
  <si>
    <t>Summary map of tracked wind-specific imports into the United States in 2023: top-10 countries of origin and states of entry (million 2023$)</t>
  </si>
  <si>
    <t xml:space="preserve">  </t>
  </si>
  <si>
    <t>Total wind-specific exports to U.S.
(million 2023 US$)</t>
  </si>
  <si>
    <t>Total wind-specific imports by U.S. districts of entry
(million 2023 US$)</t>
  </si>
  <si>
    <t>Total wind-specific imports by U.S. state
(million 2023 US$)</t>
  </si>
  <si>
    <t>Boston, MA</t>
  </si>
  <si>
    <t>Providence, RI</t>
  </si>
  <si>
    <t>San Francisco, CA</t>
  </si>
  <si>
    <t>Korea, South</t>
  </si>
  <si>
    <t>Seattle, WA</t>
  </si>
  <si>
    <t xml:space="preserve">Other </t>
  </si>
  <si>
    <t>Total Imports (Billion US$2023)</t>
  </si>
  <si>
    <t>Top 5 import countries for 2023</t>
  </si>
  <si>
    <t>South Korea</t>
  </si>
  <si>
    <t>Sources: Berkeley Lab, EIA</t>
  </si>
  <si>
    <t>Capacity-Weighted Average Cost (2023$/kW)</t>
  </si>
  <si>
    <t>Annual Cost Sample</t>
  </si>
  <si>
    <t>Installed wind power projects by region: 2022 and 2023 projects</t>
  </si>
  <si>
    <t>Market</t>
  </si>
  <si>
    <t>Installed wind power project costs by project size: 2022 and 2023 projects</t>
  </si>
  <si>
    <t>20-50</t>
  </si>
  <si>
    <t>50-100</t>
  </si>
  <si>
    <t>100-200</t>
  </si>
  <si>
    <t>&gt;200</t>
  </si>
  <si>
    <t>Galen Barbose, Anna Cheyette,  Naïm Darghouth, Seongeun Jeong,</t>
  </si>
  <si>
    <t>Average O&amp;M costs for available data years from 2000 to 2023, by COD</t>
  </si>
  <si>
    <t>with 2023</t>
  </si>
  <si>
    <t>with no 2023</t>
  </si>
  <si>
    <t>2014-2022</t>
  </si>
  <si>
    <t>2023 $/kW-year</t>
  </si>
  <si>
    <t>Wind (and solar) generation as a proportion of load by region</t>
  </si>
  <si>
    <t>Non-ISO</t>
  </si>
  <si>
    <t>Southeast</t>
  </si>
  <si>
    <t>Sources: EIA, Hitachi, MISO, CAISO, SPP, NYISO, PJM, ISO-NE, ERCOT, Berkeley Lab</t>
  </si>
  <si>
    <t>2014-23
SPP</t>
  </si>
  <si>
    <t>2023 %</t>
  </si>
  <si>
    <t>2007-23
ERCOT</t>
  </si>
  <si>
    <t>2009-23
MISO</t>
  </si>
  <si>
    <t>2015-23
CAISO</t>
  </si>
  <si>
    <t>2012-23
NYISO</t>
  </si>
  <si>
    <t>2014-23
ISO-NE</t>
  </si>
  <si>
    <t>2012-23
PJM</t>
  </si>
  <si>
    <t>2007-23
Total</t>
  </si>
  <si>
    <t>2023 PJM curtailment is based on PJM's Monthly Lost Opportunity Cost (LOC) report, and likely underestimates curtailment</t>
  </si>
  <si>
    <t>&lt;90 m</t>
  </si>
  <si>
    <t>100−110 m</t>
  </si>
  <si>
    <t>≥110 m</t>
  </si>
  <si>
    <t>Total turbine height trends based on to-be-built projects via FAA applications, and compared to FAA heights for 2023 installations (note: blade tip height, not hub height)</t>
  </si>
  <si>
    <t>2023 projects</t>
  </si>
  <si>
    <t>proposed in-service by August 2026: high probability of completion</t>
  </si>
  <si>
    <t>Latest year increase</t>
  </si>
  <si>
    <t>Increase since 1998-99</t>
  </si>
  <si>
    <t xml:space="preserve">Notes: Turbines used in this figure have been screened to remove offshore turbines and those &gt;1000ft. Wind speed at hub height is determined using a straightline average between AWS Truepower wind speed estimates at 80 and 100m. The wind resource quality index is based on site estimates of gross capacity factor at 100 meters, with values indexed to projects built in 1998—1999; this quality index controls for site elevation and wind speed distributions but assumes a common turbine power curve. </t>
  </si>
  <si>
    <t>00-01</t>
  </si>
  <si>
    <t>04-05</t>
  </si>
  <si>
    <t>2019</t>
  </si>
  <si>
    <t>2021</t>
  </si>
  <si>
    <t>2023</t>
  </si>
  <si>
    <t>2023 $/MWh</t>
  </si>
  <si>
    <t>Aggregate wind PPA prices among 37 PPAs executed 2020-2022 (2023 $/MWh)</t>
  </si>
  <si>
    <t>STEO (06/24) + AEO 2023 Gas Price Projection (converted from $/MMBtu to 2023 $/MWh using the heat rates implied by AEO 2023 modeling output)</t>
  </si>
  <si>
    <t>Location of tall tower and low specific power turbine installations</t>
  </si>
  <si>
    <t>2023 retrofitted turbine changes in average hub height, rotor diameter, capacity, and specific power</t>
  </si>
  <si>
    <t>Note: Average changes above are derived from all turbines that received any retrofit change (n=348)</t>
  </si>
  <si>
    <t>2023 Changes</t>
  </si>
  <si>
    <t>(All in 2023$)</t>
  </si>
  <si>
    <t>Wholsale value (2023$/MWh)</t>
  </si>
  <si>
    <t>National average market value of wind in 2023 relative to a generalized flat output profile</t>
  </si>
  <si>
    <t>2023 Wind</t>
  </si>
  <si>
    <t>(2023 $/MWh)</t>
  </si>
  <si>
    <t>Wholesale market value of wind in 2023, by region and plant, and compared to Level10 wind PPA prices</t>
  </si>
  <si>
    <t>Regional average market value of wind in 2023 relative to a generalized flat output profile ($/MWh)</t>
  </si>
  <si>
    <t>Regional average market value in 2023 relative to a generalized flat profile (percentage changes)</t>
  </si>
  <si>
    <t>Level10 PPA Prices 2023 Average</t>
  </si>
  <si>
    <t>Note: the values calculated here are based on the methodology developed in the peer reviewed article available at: https://doi.org/10.1016/j.crsus.2024.100105</t>
  </si>
  <si>
    <t>National Average</t>
  </si>
  <si>
    <t>Low and high estimates are based on the 5% and 95% range from a Monte Carlo simulation. The central estimate matches the "point" estimate for each input value.</t>
  </si>
  <si>
    <t>Health and climate benefits from wind generation in 2023</t>
  </si>
  <si>
    <t>Marginal health and climate benefits from wind generation by region in 2023</t>
  </si>
  <si>
    <t>Marginal emission benefits by region and pollutant for 2023 (in 2023$/MWh)</t>
  </si>
  <si>
    <t>Benefit versus costs (2023$/MWh)</t>
  </si>
  <si>
    <t>Marginal health, climate, and grid-value benefits from wind generation versus LCOE in 2023</t>
  </si>
  <si>
    <t>Benefit and cost estimates are calculated based on available data, and thus depend on different regional mixes of data from each other</t>
  </si>
  <si>
    <t>Mojave 16/17/18 BESS</t>
  </si>
  <si>
    <t>Tooele Army Depot(CSG)</t>
  </si>
  <si>
    <t>Rush Springs Energy Storage (BA)</t>
  </si>
  <si>
    <t>FLB</t>
  </si>
  <si>
    <t>High Lonesome Wind Power, LLC Hybrid</t>
  </si>
  <si>
    <t>Ranchland Wind Storage</t>
  </si>
  <si>
    <t>Azure Sky Wind Project, LLC Hybrid</t>
  </si>
  <si>
    <t>Sources: EIA 860 2023 Early Release, Berkeley Lab</t>
  </si>
  <si>
    <t>Wind hybrid / co-located projects by region at end of 2023</t>
  </si>
  <si>
    <t>Wind hybrid / co-located projects by state at end of 2023</t>
  </si>
  <si>
    <t>Online hybrid / co-located projects at end of 2023: subset of configurations</t>
  </si>
  <si>
    <t>Hybrid / co-located projects newly completed in 2023: subset of configurations</t>
  </si>
  <si>
    <t>Total end of 2023</t>
  </si>
  <si>
    <t>Newly installed in 2023</t>
  </si>
  <si>
    <t>Note: New is defined as when the project became a hybrid / co-located project (e.g., if a battery was added to an older plant in 2023 then it would be defined as new in 2023)</t>
  </si>
  <si>
    <t>Generator+storage hybrid / co-located projects by region at end of 2023</t>
  </si>
  <si>
    <t>Generator+storage hybrid / co-located projects by state at end of 2023</t>
  </si>
  <si>
    <t>Notes: Not included in the figure are 121 other hybrid / co-located projects with other configurations; details on those projects are provided below.</t>
  </si>
  <si>
    <t xml:space="preserve">Note: The "Southeast (non-ISO)" result is based on a limited sample of one to four plants, depending on the year. </t>
  </si>
  <si>
    <t>Summarize publicly available data on key trends in U.S. wind power sector. Focus on land-based wind turbines over 100 kW in size, however, sections on “Installation Trends”, “Industry Trends”, and “Future Outlook” often contain combined data inclusive of both offshore and land-based wind. Other sections exclusively focus on land-based wind. Separate DOE-funded data collection efforts on distributed and offshore wind. Focus on historical data, with some emphasis on the previous year. Data sources include EIA, FERC, SEC, ACP, etc.</t>
  </si>
  <si>
    <t>Generation-Weighted Levelized Cost (2023$/MWh)</t>
  </si>
  <si>
    <t>Annual LCOE Sample 
(# projects)</t>
  </si>
  <si>
    <t>Annual LCOE Sample 
(annual MW)</t>
  </si>
  <si>
    <t>Recent (2022-2023 projects) LCOE by Region</t>
  </si>
  <si>
    <t>Annual LCOE by Region</t>
  </si>
  <si>
    <t>Generation-Weighted Average LCOE (2023$/MWh)</t>
  </si>
  <si>
    <t>COD Year</t>
  </si>
  <si>
    <t>Calendar year 2023 capacity factors by commercial operation date</t>
  </si>
  <si>
    <t>Capacity Factor in 2023</t>
  </si>
  <si>
    <t>Average calendar year 2023 capacity factors by state</t>
  </si>
  <si>
    <t>2023 capacity factors and various drivers by commercial operation date</t>
  </si>
  <si>
    <t>Calendar year 2023 capacity factors by wind resource quality and specific power</t>
  </si>
  <si>
    <t>1998-2022 Projects</t>
  </si>
  <si>
    <t>2014-2022 Projects</t>
  </si>
  <si>
    <t xml:space="preserve">Note: Sample includes repowered and partially repowered projects, </t>
  </si>
  <si>
    <t>which are given a new COD after repowering</t>
  </si>
  <si>
    <t>2014-2023</t>
  </si>
  <si>
    <t>Indonesia</t>
  </si>
  <si>
    <t>Malaysia</t>
  </si>
  <si>
    <t>Switzerland</t>
  </si>
  <si>
    <t>Morocco</t>
  </si>
  <si>
    <t>Czech Republic</t>
  </si>
  <si>
    <t>Marshall Islands</t>
  </si>
  <si>
    <t>Slovakia</t>
  </si>
  <si>
    <t>Hungary</t>
  </si>
  <si>
    <t>Thailand</t>
  </si>
  <si>
    <t>Romania</t>
  </si>
  <si>
    <t>Israel</t>
  </si>
  <si>
    <t>Bulgaria</t>
  </si>
  <si>
    <t>Hong Kong</t>
  </si>
  <si>
    <t>Singapore</t>
  </si>
  <si>
    <t>Latvia</t>
  </si>
  <si>
    <t>United Arab Emirates</t>
  </si>
  <si>
    <t>Slovenia</t>
  </si>
  <si>
    <t>Suriname</t>
  </si>
  <si>
    <t>Bosnia and Herzegovina</t>
  </si>
  <si>
    <t>Russia</t>
  </si>
  <si>
    <t>St Kitts and Nevis</t>
  </si>
  <si>
    <t>Nicaragua</t>
  </si>
  <si>
    <t>Bhutan</t>
  </si>
  <si>
    <t>Ecuador</t>
  </si>
  <si>
    <t>Sri Lanka</t>
  </si>
  <si>
    <t>Vatican City</t>
  </si>
  <si>
    <t>South Africa</t>
  </si>
  <si>
    <t>Ukraine</t>
  </si>
  <si>
    <t>Mauritius</t>
  </si>
  <si>
    <t>Dominican Republic</t>
  </si>
  <si>
    <t>Burkina Faso</t>
  </si>
  <si>
    <t>Seychelles</t>
  </si>
  <si>
    <t>Belize</t>
  </si>
  <si>
    <t>Guatemala</t>
  </si>
  <si>
    <t>Tunisia</t>
  </si>
  <si>
    <t>Bahamas</t>
  </si>
  <si>
    <t>El Salvador</t>
  </si>
  <si>
    <t>Colombia</t>
  </si>
  <si>
    <t>Pakistan</t>
  </si>
  <si>
    <t>Philippines</t>
  </si>
  <si>
    <t>Brunei</t>
  </si>
  <si>
    <t>Peru</t>
  </si>
  <si>
    <t>Georgia</t>
  </si>
  <si>
    <t>Niger</t>
  </si>
  <si>
    <t>Norfolk Island</t>
  </si>
  <si>
    <t>French Polynesia</t>
  </si>
  <si>
    <t>Tokelau</t>
  </si>
  <si>
    <t>Panama</t>
  </si>
  <si>
    <t>Guinea</t>
  </si>
  <si>
    <t>Iceland</t>
  </si>
  <si>
    <t>Belarus</t>
  </si>
  <si>
    <t>Curacao</t>
  </si>
  <si>
    <t>Nepal</t>
  </si>
  <si>
    <t>Madagascar</t>
  </si>
  <si>
    <t>Venezuela</t>
  </si>
  <si>
    <t>Papua New Guinea</t>
  </si>
  <si>
    <t>Honduras</t>
  </si>
  <si>
    <t>Qatar</t>
  </si>
  <si>
    <t>Afghanistan</t>
  </si>
  <si>
    <t>Burma</t>
  </si>
  <si>
    <t>Mali</t>
  </si>
  <si>
    <t>Top-5</t>
  </si>
  <si>
    <t>All Others</t>
  </si>
  <si>
    <t xml:space="preserve">Wind equipment imports over time, by country: percent of total tracked wind-specific imports </t>
  </si>
  <si>
    <t>Source: U.S. Department of Energy, ACP</t>
  </si>
  <si>
    <t>Note: Size of bubble reflects contract capacity. Smallest bubble sizes reflect smallest-volume PPAs (&lt;5 MW), whereas largest reflect largest-volume PPAs (&gt;500 MW).</t>
  </si>
  <si>
    <t>Note: Size of bubble reflects contract capacity. Smallest bubble sizes reflect smallest-volume PPAs (&lt;5 MW), whereas largest reflect largest-volume PPAs (&gt;500 MW)</t>
  </si>
  <si>
    <t>Note: Size of bubble reflects contract capacity. Note: Smallest bubble sizes reflect smallest-volume PPAs (&lt;5 MW), whereas largest reflect largest-volume PPAs (&gt;500 MW)</t>
  </si>
  <si>
    <t>Offshore</t>
  </si>
  <si>
    <t>Land-based</t>
  </si>
  <si>
    <t>Total Wind</t>
  </si>
  <si>
    <t xml:space="preserve">Offshore </t>
  </si>
  <si>
    <t>Analyst #1</t>
  </si>
  <si>
    <t>Analyst #2</t>
  </si>
  <si>
    <t>Analyst #3</t>
  </si>
  <si>
    <t>Analyst #4</t>
  </si>
  <si>
    <t>Analyst #5</t>
  </si>
  <si>
    <t xml:space="preserve">Note: Wind resource quality is based on site estimates of gross capacity factor at 100 meters by AWS Truepower, using a single, common wind-turbine power curve. The “lower” category includes all projects with an estimated gross capacity factor of less than 45%; “medium” corresponds to ≥45%–52%; and “higher” ≥52%. </t>
  </si>
  <si>
    <t>Note: Note: Smallest bubble size reflects smallest wind project (&lt; 1 MW), whereas largest bubble size reflects largest wind project (&gt; 1,000 MW)</t>
  </si>
  <si>
    <t>Note: Smallest bubble size reflects smallest wind project (&lt; 1 MW), whereas largest bubble size reflects largest wind project (&gt; 1,000 MW)</t>
  </si>
  <si>
    <t>Notes: Other regions lack adequate data for inclusion. Bubbles reflect projects that range from roughly 2 MW to 1,000 MW.</t>
  </si>
  <si>
    <t>Notes: Other size bins lack adequate data for inclusion. Bubbles reflect projects that range from roughly 2 MW to 1,000 MW.</t>
  </si>
  <si>
    <t xml:space="preserve">Notes: Bubbles reflect projects that range from roughly 2 MW to 1,000 MW. Some individual outliers may be excluded from the graph. Regions not shown lack adequate data for inclusion. </t>
  </si>
  <si>
    <t xml:space="preserve"> Photo: Sunrise at King Plains Wind Farm in Garber, Oklahoma. Photo by Bryan Bechtold, NREL.</t>
  </si>
  <si>
    <t>Term (years)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</si>
</sst>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3">
    <numFmt numFmtId="5" formatCode="&quot;$&quot;#,##0_);\(&quot;$&quot;#,##0\)"/>
    <numFmt numFmtId="7" formatCode="&quot;$&quot;#,##0.00_);\(&quot;$&quot;#,##0.00\)"/>
    <numFmt numFmtId="44" formatCode="_(&quot;$&quot;* #,##0.00_);_(&quot;$&quot;* \(#,##0.00\);_(&quot;$&quot;* &quot;-&quot;??_);_(@_)"/>
    <numFmt numFmtId="43" formatCode="_(* #,##0.00_);_(* \(#,##0.00\);_(* &quot;-&quot;??_);_(@_)"/>
    <numFmt numFmtId="164" formatCode="0.0"/>
    <numFmt numFmtId="165" formatCode="0.000"/>
    <numFmt numFmtId="166" formatCode="0.0%"/>
    <numFmt numFmtId="167" formatCode="_(* #,##0_);_(* \(#,##0\);_(* &quot;-&quot;??_);_(@_)"/>
    <numFmt numFmtId="168" formatCode="0.000000"/>
    <numFmt numFmtId="169" formatCode="_(* #,##0.0_);_(* \(#,##0.0\);_(* &quot;-&quot;??_);_(@_)"/>
    <numFmt numFmtId="171" formatCode="[$-409]yyyy;@"/>
    <numFmt numFmtId="172" formatCode="mmm\-yyyy"/>
    <numFmt numFmtId="173" formatCode="#,##0.0000"/>
    <numFmt numFmtId="174" formatCode="&quot;1998-99&quot;"/>
    <numFmt numFmtId="175" formatCode="#,##0.0"/>
    <numFmt numFmtId="176" formatCode="&quot;2000-01&quot;"/>
    <numFmt numFmtId="177" formatCode="&quot;2002-03&quot;"/>
    <numFmt numFmtId="178" formatCode="&quot;2004-05&quot;"/>
    <numFmt numFmtId="179" formatCode="&quot;2006&quot;"/>
    <numFmt numFmtId="180" formatCode="&quot;2007&quot;"/>
    <numFmt numFmtId="181" formatCode="&quot;2008&quot;"/>
    <numFmt numFmtId="182" formatCode="&quot;2009&quot;"/>
    <numFmt numFmtId="183" formatCode="&quot;2010&quot;"/>
    <numFmt numFmtId="184" formatCode="&quot;2011&quot;"/>
    <numFmt numFmtId="185" formatCode="&quot;2012&quot;"/>
    <numFmt numFmtId="186" formatCode="&quot;2013&quot;"/>
    <numFmt numFmtId="187" formatCode="&quot;2014&quot;"/>
    <numFmt numFmtId="188" formatCode="&quot;2015&quot;"/>
    <numFmt numFmtId="189" formatCode="&quot;2016&quot;"/>
    <numFmt numFmtId="190" formatCode="&quot;2017&quot;"/>
    <numFmt numFmtId="191" formatCode="&quot;2018&quot;"/>
    <numFmt numFmtId="192" formatCode="#,##0\ &quot;MW&quot;"/>
    <numFmt numFmtId="193" formatCode="#,##0\ &quot;projects&quot;"/>
    <numFmt numFmtId="194" formatCode="&quot;$&quot;#,##0.0_);\(&quot;$&quot;#,##0.0\)"/>
    <numFmt numFmtId="195" formatCode="&quot;$&quot;#,##0.0"/>
    <numFmt numFmtId="196" formatCode="&quot;$&quot;#,##0"/>
    <numFmt numFmtId="198" formatCode="&quot;2019&quot;"/>
    <numFmt numFmtId="199" formatCode="_(&quot;$&quot;* #,##0_);_(&quot;$&quot;* \(#,##0\);_(&quot;$&quot;* &quot;-&quot;??_);_(@_)"/>
    <numFmt numFmtId="200" formatCode="&quot;2020&quot;"/>
    <numFmt numFmtId="201" formatCode="#,##0.000"/>
    <numFmt numFmtId="202" formatCode="0.00000%"/>
    <numFmt numFmtId="203" formatCode="&quot;$&quot;#,##0.00"/>
    <numFmt numFmtId="204" formatCode="0.0000000"/>
  </numFmts>
  <fonts count="97">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b/>
      <sz val="10"/>
      <name val="Arial"/>
      <family val="2"/>
    </font>
    <font>
      <b/>
      <sz val="11"/>
      <color indexed="8"/>
      <name val="Calibri"/>
      <family val="2"/>
    </font>
    <font>
      <sz val="10"/>
      <name val="Arial"/>
      <family val="2"/>
    </font>
    <font>
      <i/>
      <sz val="10"/>
      <name val="Arial"/>
      <family val="2"/>
    </font>
    <font>
      <b/>
      <sz val="10"/>
      <name val="Arial"/>
      <family val="2"/>
      <charset val="204"/>
    </font>
    <font>
      <sz val="11"/>
      <color theme="1"/>
      <name val="Calibri"/>
      <family val="2"/>
      <scheme val="minor"/>
    </font>
    <font>
      <sz val="12"/>
      <color theme="1"/>
      <name val="Calibri"/>
      <family val="2"/>
      <scheme val="minor"/>
    </font>
    <font>
      <b/>
      <i/>
      <sz val="10"/>
      <name val="Arial"/>
      <family val="2"/>
    </font>
    <font>
      <sz val="10"/>
      <name val="Arial"/>
      <family val="2"/>
    </font>
    <font>
      <b/>
      <sz val="11"/>
      <name val="Calibri"/>
      <family val="2"/>
      <scheme val="minor"/>
    </font>
    <font>
      <sz val="11"/>
      <name val="Calibri"/>
      <family val="2"/>
      <scheme val="minor"/>
    </font>
    <font>
      <sz val="10"/>
      <color indexed="8"/>
      <name val="Arial"/>
      <family val="2"/>
    </font>
    <font>
      <b/>
      <sz val="10"/>
      <color indexed="8"/>
      <name val="Arial"/>
      <family val="2"/>
    </font>
    <font>
      <b/>
      <sz val="11"/>
      <color indexed="8"/>
      <name val="Calibri"/>
      <family val="2"/>
      <scheme val="minor"/>
    </font>
    <font>
      <i/>
      <sz val="10"/>
      <color indexed="8"/>
      <name val="Arial"/>
      <family val="2"/>
    </font>
    <font>
      <u/>
      <sz val="10"/>
      <name val="Arial"/>
      <family val="2"/>
    </font>
    <font>
      <b/>
      <sz val="10"/>
      <color rgb="FFC00000"/>
      <name val="Arial"/>
      <family val="2"/>
    </font>
    <font>
      <sz val="10"/>
      <color theme="1"/>
      <name val="Arial"/>
      <family val="2"/>
    </font>
    <font>
      <sz val="11"/>
      <color rgb="FFFF0000"/>
      <name val="Calibri"/>
      <family val="2"/>
      <scheme val="minor"/>
    </font>
    <font>
      <b/>
      <sz val="11"/>
      <color theme="1"/>
      <name val="Calibri"/>
      <family val="2"/>
      <scheme val="minor"/>
    </font>
    <font>
      <sz val="11"/>
      <color theme="1"/>
      <name val="Arial"/>
      <family val="2"/>
    </font>
    <font>
      <b/>
      <sz val="11"/>
      <color theme="1"/>
      <name val="Arial"/>
      <family val="2"/>
    </font>
    <font>
      <i/>
      <sz val="10"/>
      <color theme="1"/>
      <name val="Arial"/>
      <family val="2"/>
    </font>
    <font>
      <sz val="11"/>
      <name val="Calibri"/>
      <family val="2"/>
    </font>
    <font>
      <u/>
      <sz val="10"/>
      <color theme="10"/>
      <name val="Arial"/>
      <family val="2"/>
    </font>
    <font>
      <u/>
      <sz val="10"/>
      <color theme="11"/>
      <name val="Arial"/>
      <family val="2"/>
    </font>
    <font>
      <sz val="8"/>
      <name val="Franklin Gothic Book"/>
      <family val="2"/>
    </font>
    <font>
      <i/>
      <sz val="11"/>
      <name val="Franklin Gothic Book"/>
      <family val="2"/>
    </font>
    <font>
      <sz val="10"/>
      <color theme="6" tint="-0.499984740745262"/>
      <name val="Arial"/>
      <family val="2"/>
    </font>
    <font>
      <vertAlign val="superscript"/>
      <sz val="10"/>
      <name val="Arial"/>
      <family val="2"/>
    </font>
    <font>
      <i/>
      <sz val="10"/>
      <color indexed="8"/>
      <name val="Calibri"/>
      <family val="2"/>
    </font>
    <font>
      <i/>
      <u/>
      <sz val="10"/>
      <name val="Arial"/>
      <family val="2"/>
    </font>
    <font>
      <i/>
      <sz val="11"/>
      <color theme="1"/>
      <name val="Calibri"/>
      <family val="2"/>
      <scheme val="minor"/>
    </font>
    <font>
      <b/>
      <sz val="10"/>
      <color theme="0"/>
      <name val="Arial"/>
      <family val="2"/>
    </font>
    <font>
      <b/>
      <u/>
      <sz val="10"/>
      <name val="Arial"/>
      <family val="2"/>
    </font>
    <font>
      <sz val="10"/>
      <color rgb="FF7030A0"/>
      <name val="Arial"/>
      <family val="2"/>
    </font>
    <font>
      <sz val="11"/>
      <color indexed="8"/>
      <name val="Calibri"/>
      <family val="2"/>
    </font>
    <font>
      <sz val="10"/>
      <color rgb="FFC89800"/>
      <name val="Arial"/>
      <family val="2"/>
    </font>
    <font>
      <u/>
      <sz val="10"/>
      <color theme="1"/>
      <name val="Arial"/>
      <family val="2"/>
    </font>
    <font>
      <u/>
      <sz val="11"/>
      <color theme="10"/>
      <name val="Calibri"/>
      <family val="2"/>
      <scheme val="minor"/>
    </font>
    <font>
      <b/>
      <sz val="12"/>
      <name val="Arial"/>
      <family val="2"/>
    </font>
    <font>
      <sz val="19"/>
      <color rgb="FF404040"/>
      <name val="Arial"/>
      <family val="2"/>
    </font>
    <font>
      <sz val="9"/>
      <color rgb="FF000000"/>
      <name val="Arial"/>
      <family val="2"/>
    </font>
    <font>
      <sz val="11"/>
      <name val="Arial"/>
      <family val="2"/>
    </font>
    <font>
      <vertAlign val="superscript"/>
      <sz val="12"/>
      <color rgb="FF404040"/>
      <name val="Arial"/>
      <family val="2"/>
    </font>
    <font>
      <sz val="12"/>
      <color rgb="FF404040"/>
      <name val="Arial"/>
      <family val="2"/>
    </font>
    <font>
      <sz val="14"/>
      <color theme="3"/>
      <name val="Arial"/>
      <family val="2"/>
    </font>
    <font>
      <sz val="18"/>
      <color rgb="FF404040"/>
      <name val="Arial"/>
      <family val="2"/>
    </font>
    <font>
      <vertAlign val="superscript"/>
      <sz val="18"/>
      <color rgb="FF404040"/>
      <name val="Arial"/>
      <family val="2"/>
    </font>
    <font>
      <b/>
      <sz val="10"/>
      <color rgb="FFFFFFFF"/>
      <name val="Arial"/>
      <family val="2"/>
    </font>
    <font>
      <sz val="10"/>
      <color rgb="FFFF0000"/>
      <name val="Arial"/>
      <family val="2"/>
    </font>
    <font>
      <sz val="9"/>
      <color indexed="81"/>
      <name val="Tahoma"/>
      <family val="2"/>
    </font>
    <font>
      <sz val="15"/>
      <color rgb="FF000000"/>
      <name val="Menlo"/>
      <family val="2"/>
    </font>
    <font>
      <b/>
      <sz val="40"/>
      <name val="Arial"/>
      <family val="2"/>
    </font>
    <font>
      <b/>
      <i/>
      <sz val="34"/>
      <name val="Arial"/>
      <family val="2"/>
    </font>
    <font>
      <sz val="16"/>
      <name val="Arial"/>
      <family val="2"/>
    </font>
    <font>
      <sz val="14"/>
      <name val="Arial"/>
      <family val="2"/>
    </font>
    <font>
      <sz val="9"/>
      <name val="Arial"/>
      <family val="2"/>
    </font>
    <font>
      <b/>
      <i/>
      <sz val="14"/>
      <color rgb="FFFF0000"/>
      <name val="Calibri"/>
      <family val="2"/>
      <scheme val="minor"/>
    </font>
    <font>
      <b/>
      <sz val="12"/>
      <color theme="1"/>
      <name val="Calibri"/>
      <family val="2"/>
      <scheme val="minor"/>
    </font>
    <font>
      <b/>
      <sz val="10"/>
      <color theme="1"/>
      <name val="Arial"/>
      <family val="2"/>
    </font>
    <font>
      <i/>
      <sz val="11"/>
      <color indexed="8"/>
      <name val="Calibri"/>
      <family val="2"/>
      <scheme val="minor"/>
    </font>
    <font>
      <b/>
      <sz val="10"/>
      <color rgb="FFFF0000"/>
      <name val="Arial"/>
      <family val="2"/>
    </font>
    <font>
      <sz val="11"/>
      <color rgb="FFFF0000"/>
      <name val="Calibri"/>
      <family val="2"/>
    </font>
    <font>
      <b/>
      <sz val="13"/>
      <name val="Arial"/>
      <family val="2"/>
    </font>
    <font>
      <sz val="13"/>
      <name val="Arial"/>
      <family val="2"/>
    </font>
    <font>
      <i/>
      <sz val="11"/>
      <name val="Calibri"/>
      <family val="2"/>
      <scheme val="minor"/>
    </font>
    <font>
      <i/>
      <sz val="11"/>
      <color indexed="8"/>
      <name val="Calibri"/>
      <family val="2"/>
    </font>
    <font>
      <sz val="10"/>
      <name val="Arial"/>
      <family val="2"/>
    </font>
    <font>
      <b/>
      <sz val="14"/>
      <color theme="5"/>
      <name val="Calibri"/>
      <family val="2"/>
      <scheme val="minor"/>
    </font>
    <font>
      <sz val="13"/>
      <color theme="1"/>
      <name val="Arial"/>
      <family val="2"/>
    </font>
    <font>
      <b/>
      <sz val="9"/>
      <name val="Arial"/>
      <family val="2"/>
    </font>
    <font>
      <b/>
      <sz val="9"/>
      <color indexed="81"/>
      <name val="Tahoma"/>
      <family val="2"/>
    </font>
    <font>
      <sz val="10"/>
      <name val="Arial"/>
      <family val="2"/>
    </font>
    <font>
      <b/>
      <sz val="14"/>
      <color theme="1"/>
      <name val="Calibri"/>
      <family val="2"/>
      <scheme val="minor"/>
    </font>
  </fonts>
  <fills count="9">
    <fill>
      <patternFill patternType="none"/>
    </fill>
    <fill>
      <patternFill patternType="gray125"/>
    </fill>
    <fill>
      <patternFill patternType="solid">
        <fgColor theme="0" tint="-0.14999847407452621"/>
        <bgColor indexed="64"/>
      </patternFill>
    </fill>
    <fill>
      <patternFill patternType="solid">
        <fgColor theme="6" tint="0.79998168889431442"/>
        <bgColor indexed="64"/>
      </patternFill>
    </fill>
    <fill>
      <patternFill patternType="solid">
        <fgColor theme="6" tint="-0.249977111117893"/>
        <bgColor indexed="64"/>
      </patternFill>
    </fill>
    <fill>
      <patternFill patternType="solid">
        <fgColor theme="0"/>
        <bgColor indexed="64"/>
      </patternFill>
    </fill>
    <fill>
      <patternFill patternType="solid">
        <fgColor rgb="FF76933C"/>
        <bgColor rgb="FF000000"/>
      </patternFill>
    </fill>
    <fill>
      <patternFill patternType="solid">
        <fgColor rgb="FFEBF1DE"/>
        <bgColor rgb="FF000000"/>
      </patternFill>
    </fill>
    <fill>
      <patternFill patternType="solid">
        <fgColor rgb="FFD2ECB4"/>
        <bgColor rgb="FF000000"/>
      </patternFill>
    </fill>
  </fills>
  <borders count="52">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right/>
      <top/>
      <bottom style="thin">
        <color auto="1"/>
      </bottom>
      <diagonal/>
    </border>
    <border>
      <left style="thin">
        <color auto="1"/>
      </left>
      <right/>
      <top style="thin">
        <color auto="1"/>
      </top>
      <bottom/>
      <diagonal/>
    </border>
    <border>
      <left style="thin">
        <color auto="1"/>
      </left>
      <right/>
      <top/>
      <bottom style="thin">
        <color auto="1"/>
      </bottom>
      <diagonal/>
    </border>
    <border>
      <left/>
      <right style="thin">
        <color auto="1"/>
      </right>
      <top/>
      <bottom style="thin">
        <color auto="1"/>
      </bottom>
      <diagonal/>
    </border>
    <border>
      <left style="thin">
        <color auto="1"/>
      </left>
      <right/>
      <top/>
      <bottom/>
      <diagonal/>
    </border>
    <border>
      <left/>
      <right style="thin">
        <color auto="1"/>
      </right>
      <top/>
      <bottom/>
      <diagonal/>
    </border>
    <border>
      <left style="medium">
        <color auto="1"/>
      </left>
      <right/>
      <top/>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right/>
      <top/>
      <bottom style="thin">
        <color theme="3"/>
      </bottom>
      <diagonal/>
    </border>
    <border>
      <left/>
      <right/>
      <top style="thin">
        <color theme="3"/>
      </top>
      <bottom style="thin">
        <color auto="1"/>
      </bottom>
      <diagonal/>
    </border>
    <border>
      <left/>
      <right style="thin">
        <color theme="3"/>
      </right>
      <top style="thin">
        <color theme="3"/>
      </top>
      <bottom style="thin">
        <color auto="1"/>
      </bottom>
      <diagonal/>
    </border>
    <border>
      <left style="thin">
        <color theme="3"/>
      </left>
      <right/>
      <top/>
      <bottom/>
      <diagonal/>
    </border>
    <border>
      <left/>
      <right style="thin">
        <color theme="3"/>
      </right>
      <top/>
      <bottom/>
      <diagonal/>
    </border>
    <border>
      <left style="thin">
        <color theme="3"/>
      </left>
      <right/>
      <top/>
      <bottom style="thin">
        <color theme="3"/>
      </bottom>
      <diagonal/>
    </border>
    <border>
      <left/>
      <right style="thin">
        <color theme="3"/>
      </right>
      <top/>
      <bottom style="thin">
        <color theme="3"/>
      </bottom>
      <diagonal/>
    </border>
    <border>
      <left style="medium">
        <color theme="6" tint="-0.24994659260841701"/>
      </left>
      <right/>
      <top style="medium">
        <color theme="6" tint="-0.24994659260841701"/>
      </top>
      <bottom/>
      <diagonal/>
    </border>
    <border>
      <left/>
      <right/>
      <top style="medium">
        <color theme="6" tint="-0.24994659260841701"/>
      </top>
      <bottom/>
      <diagonal/>
    </border>
    <border>
      <left/>
      <right style="medium">
        <color theme="6" tint="-0.24994659260841701"/>
      </right>
      <top style="medium">
        <color theme="6" tint="-0.24994659260841701"/>
      </top>
      <bottom/>
      <diagonal/>
    </border>
    <border>
      <left style="medium">
        <color theme="6" tint="-0.24994659260841701"/>
      </left>
      <right/>
      <top/>
      <bottom/>
      <diagonal/>
    </border>
    <border>
      <left/>
      <right style="medium">
        <color theme="6" tint="-0.24994659260841701"/>
      </right>
      <top/>
      <bottom/>
      <diagonal/>
    </border>
    <border>
      <left style="medium">
        <color theme="6" tint="-0.24994659260841701"/>
      </left>
      <right/>
      <top/>
      <bottom style="medium">
        <color theme="6" tint="-0.24994659260841701"/>
      </bottom>
      <diagonal/>
    </border>
    <border>
      <left/>
      <right/>
      <top/>
      <bottom style="medium">
        <color theme="6" tint="-0.24994659260841701"/>
      </bottom>
      <diagonal/>
    </border>
    <border>
      <left/>
      <right style="medium">
        <color theme="6" tint="-0.24994659260841701"/>
      </right>
      <top/>
      <bottom style="medium">
        <color theme="6" tint="-0.24994659260841701"/>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style="medium">
        <color indexed="64"/>
      </left>
      <right/>
      <top/>
      <bottom style="thin">
        <color auto="1"/>
      </bottom>
      <diagonal/>
    </border>
    <border>
      <left/>
      <right style="medium">
        <color indexed="64"/>
      </right>
      <top/>
      <bottom style="thin">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medium">
        <color indexed="64"/>
      </left>
      <right style="thin">
        <color auto="1"/>
      </right>
      <top/>
      <bottom/>
      <diagonal/>
    </border>
    <border>
      <left style="thin">
        <color auto="1"/>
      </left>
      <right style="medium">
        <color indexed="64"/>
      </right>
      <top/>
      <bottom/>
      <diagonal/>
    </border>
    <border>
      <left style="medium">
        <color indexed="64"/>
      </left>
      <right style="thin">
        <color auto="1"/>
      </right>
      <top/>
      <bottom style="medium">
        <color indexed="64"/>
      </bottom>
      <diagonal/>
    </border>
    <border>
      <left style="thin">
        <color auto="1"/>
      </left>
      <right style="thin">
        <color auto="1"/>
      </right>
      <top/>
      <bottom style="medium">
        <color indexed="64"/>
      </bottom>
      <diagonal/>
    </border>
    <border>
      <left style="thin">
        <color auto="1"/>
      </left>
      <right style="medium">
        <color indexed="64"/>
      </right>
      <top/>
      <bottom style="medium">
        <color indexed="64"/>
      </bottom>
      <diagonal/>
    </border>
    <border>
      <left style="thin">
        <color auto="1"/>
      </left>
      <right/>
      <top/>
      <bottom style="medium">
        <color indexed="64"/>
      </bottom>
      <diagonal/>
    </border>
    <border>
      <left/>
      <right style="thin">
        <color auto="1"/>
      </right>
      <top style="medium">
        <color indexed="64"/>
      </top>
      <bottom/>
      <diagonal/>
    </border>
    <border>
      <left style="thin">
        <color auto="1"/>
      </left>
      <right/>
      <top style="medium">
        <color indexed="64"/>
      </top>
      <bottom/>
      <diagonal/>
    </border>
    <border>
      <left/>
      <right style="medium">
        <color indexed="64"/>
      </right>
      <top style="thin">
        <color auto="1"/>
      </top>
      <bottom style="thin">
        <color auto="1"/>
      </bottom>
      <diagonal/>
    </border>
    <border>
      <left/>
      <right/>
      <top/>
      <bottom style="medium">
        <color indexed="64"/>
      </bottom>
      <diagonal/>
    </border>
    <border>
      <left/>
      <right style="medium">
        <color indexed="64"/>
      </right>
      <top/>
      <bottom style="medium">
        <color indexed="64"/>
      </bottom>
      <diagonal/>
    </border>
  </borders>
  <cellStyleXfs count="82">
    <xf numFmtId="0" fontId="0" fillId="0" borderId="0"/>
    <xf numFmtId="43" fontId="21" fillId="0" borderId="0" applyFont="0" applyFill="0" applyBorder="0" applyAlignment="0" applyProtection="0"/>
    <xf numFmtId="44" fontId="24" fillId="0" borderId="0" applyFont="0" applyFill="0" applyBorder="0" applyAlignment="0" applyProtection="0"/>
    <xf numFmtId="0" fontId="24" fillId="0" borderId="0"/>
    <xf numFmtId="0" fontId="27" fillId="0" borderId="0"/>
    <xf numFmtId="0" fontId="21" fillId="0" borderId="0"/>
    <xf numFmtId="0" fontId="28" fillId="0" borderId="0"/>
    <xf numFmtId="0" fontId="21" fillId="0" borderId="0"/>
    <xf numFmtId="9" fontId="24" fillId="0" borderId="0" applyFont="0" applyFill="0" applyBorder="0" applyAlignment="0" applyProtection="0"/>
    <xf numFmtId="9" fontId="27" fillId="0" borderId="0" applyFont="0" applyFill="0" applyBorder="0" applyAlignment="0" applyProtection="0"/>
    <xf numFmtId="168" fontId="24" fillId="0" borderId="0">
      <alignment horizontal="left" wrapText="1"/>
    </xf>
    <xf numFmtId="9" fontId="30" fillId="0" borderId="0" applyFont="0" applyFill="0" applyBorder="0" applyAlignment="0" applyProtection="0"/>
    <xf numFmtId="9" fontId="21" fillId="0" borderId="0" applyFont="0" applyFill="0" applyBorder="0" applyAlignment="0" applyProtection="0"/>
    <xf numFmtId="0" fontId="21" fillId="0" borderId="0"/>
    <xf numFmtId="0" fontId="33" fillId="0" borderId="0"/>
    <xf numFmtId="0" fontId="20" fillId="0" borderId="0"/>
    <xf numFmtId="0" fontId="20" fillId="0" borderId="0"/>
    <xf numFmtId="0" fontId="33" fillId="0" borderId="0"/>
    <xf numFmtId="9" fontId="20" fillId="0" borderId="0" applyFont="0" applyFill="0" applyBorder="0" applyAlignment="0" applyProtection="0"/>
    <xf numFmtId="43" fontId="21" fillId="0" borderId="0" applyFont="0" applyFill="0" applyBorder="0" applyAlignment="0" applyProtection="0"/>
    <xf numFmtId="0" fontId="45" fillId="0" borderId="0"/>
    <xf numFmtId="0" fontId="46" fillId="0" borderId="0" applyNumberFormat="0" applyFill="0" applyBorder="0" applyAlignment="0" applyProtection="0"/>
    <xf numFmtId="0" fontId="47" fillId="0" borderId="0" applyNumberFormat="0" applyFill="0" applyBorder="0" applyAlignment="0" applyProtection="0"/>
    <xf numFmtId="0" fontId="46" fillId="0" borderId="0" applyNumberFormat="0" applyFill="0" applyBorder="0" applyAlignment="0" applyProtection="0"/>
    <xf numFmtId="0" fontId="47" fillId="0" borderId="0" applyNumberFormat="0" applyFill="0" applyBorder="0" applyAlignment="0" applyProtection="0"/>
    <xf numFmtId="0" fontId="46" fillId="0" borderId="0" applyNumberFormat="0" applyFill="0" applyBorder="0" applyAlignment="0" applyProtection="0"/>
    <xf numFmtId="0" fontId="47" fillId="0" borderId="0" applyNumberFormat="0" applyFill="0" applyBorder="0" applyAlignment="0" applyProtection="0"/>
    <xf numFmtId="0" fontId="46" fillId="0" borderId="0" applyNumberFormat="0" applyFill="0" applyBorder="0" applyAlignment="0" applyProtection="0"/>
    <xf numFmtId="0" fontId="47" fillId="0" borderId="0" applyNumberFormat="0" applyFill="0" applyBorder="0" applyAlignment="0" applyProtection="0"/>
    <xf numFmtId="0" fontId="46" fillId="0" borderId="0" applyNumberFormat="0" applyFill="0" applyBorder="0" applyAlignment="0" applyProtection="0"/>
    <xf numFmtId="0" fontId="47" fillId="0" borderId="0" applyNumberFormat="0" applyFill="0" applyBorder="0" applyAlignment="0" applyProtection="0"/>
    <xf numFmtId="0" fontId="46" fillId="0" borderId="0" applyNumberFormat="0" applyFill="0" applyBorder="0" applyAlignment="0" applyProtection="0"/>
    <xf numFmtId="0" fontId="47" fillId="0" borderId="0" applyNumberFormat="0" applyFill="0" applyBorder="0" applyAlignment="0" applyProtection="0"/>
    <xf numFmtId="9" fontId="21" fillId="0" borderId="0" applyNumberFormat="0" applyFill="0" applyBorder="0" applyAlignment="0" applyProtection="0"/>
    <xf numFmtId="0" fontId="19" fillId="0" borderId="0"/>
    <xf numFmtId="44" fontId="21" fillId="0" borderId="0" applyFont="0" applyFill="0" applyBorder="0" applyAlignment="0" applyProtection="0"/>
    <xf numFmtId="0" fontId="18" fillId="0" borderId="0"/>
    <xf numFmtId="9" fontId="21" fillId="0" borderId="0" applyFont="0" applyFill="0" applyBorder="0" applyAlignment="0" applyProtection="0"/>
    <xf numFmtId="9" fontId="18" fillId="0" borderId="0" applyFont="0" applyFill="0" applyBorder="0" applyAlignment="0" applyProtection="0"/>
    <xf numFmtId="168" fontId="21" fillId="0" borderId="0">
      <alignment horizontal="left" wrapText="1"/>
    </xf>
    <xf numFmtId="0" fontId="17" fillId="0" borderId="0"/>
    <xf numFmtId="0" fontId="61" fillId="0" borderId="0" applyNumberFormat="0" applyFill="0" applyBorder="0" applyAlignment="0" applyProtection="0"/>
    <xf numFmtId="0" fontId="16" fillId="0" borderId="0"/>
    <xf numFmtId="9" fontId="16" fillId="0" borderId="0" applyFont="0" applyFill="0" applyBorder="0" applyAlignment="0" applyProtection="0"/>
    <xf numFmtId="0" fontId="15" fillId="0" borderId="0"/>
    <xf numFmtId="0" fontId="14" fillId="0" borderId="0"/>
    <xf numFmtId="9" fontId="14" fillId="0" borderId="0" applyFont="0" applyFill="0" applyBorder="0" applyAlignment="0" applyProtection="0"/>
    <xf numFmtId="9" fontId="14" fillId="0" borderId="0" applyFont="0" applyFill="0" applyBorder="0" applyAlignment="0" applyProtection="0"/>
    <xf numFmtId="0" fontId="14" fillId="0" borderId="0"/>
    <xf numFmtId="0" fontId="13" fillId="0" borderId="0"/>
    <xf numFmtId="0" fontId="12" fillId="0" borderId="0"/>
    <xf numFmtId="0" fontId="12" fillId="0" borderId="0"/>
    <xf numFmtId="9" fontId="12" fillId="0" borderId="0" applyFont="0" applyFill="0" applyBorder="0" applyAlignment="0" applyProtection="0"/>
    <xf numFmtId="43" fontId="28" fillId="0" borderId="0" applyFont="0" applyFill="0" applyBorder="0" applyAlignment="0" applyProtection="0"/>
    <xf numFmtId="0" fontId="11" fillId="0" borderId="0"/>
    <xf numFmtId="0" fontId="11" fillId="0" borderId="0"/>
    <xf numFmtId="9" fontId="11" fillId="0" borderId="0" applyFont="0" applyFill="0" applyBorder="0" applyAlignment="0" applyProtection="0"/>
    <xf numFmtId="0" fontId="10" fillId="0" borderId="0"/>
    <xf numFmtId="0" fontId="10" fillId="0" borderId="0"/>
    <xf numFmtId="9" fontId="10" fillId="0" borderId="0" applyFont="0" applyFill="0" applyBorder="0" applyAlignment="0" applyProtection="0"/>
    <xf numFmtId="0" fontId="9" fillId="0" borderId="0"/>
    <xf numFmtId="9" fontId="8" fillId="0" borderId="0" applyFont="0" applyFill="0" applyBorder="0" applyAlignment="0" applyProtection="0"/>
    <xf numFmtId="0" fontId="8" fillId="0" borderId="0"/>
    <xf numFmtId="9" fontId="8" fillId="0" borderId="0" applyFont="0" applyFill="0" applyBorder="0" applyAlignment="0" applyProtection="0"/>
    <xf numFmtId="0" fontId="7" fillId="0" borderId="0"/>
    <xf numFmtId="0" fontId="7" fillId="0" borderId="0"/>
    <xf numFmtId="9" fontId="7" fillId="0" borderId="0" applyFont="0" applyFill="0" applyBorder="0" applyAlignment="0" applyProtection="0"/>
    <xf numFmtId="9" fontId="90" fillId="0" borderId="0" applyFont="0" applyFill="0" applyBorder="0" applyAlignment="0" applyProtection="0"/>
    <xf numFmtId="0" fontId="6" fillId="0" borderId="0"/>
    <xf numFmtId="0" fontId="5" fillId="0" borderId="0"/>
    <xf numFmtId="9" fontId="4" fillId="0" borderId="0" applyFont="0" applyFill="0" applyBorder="0" applyAlignment="0" applyProtection="0"/>
    <xf numFmtId="0" fontId="4" fillId="0" borderId="0"/>
    <xf numFmtId="0" fontId="4" fillId="0" borderId="0"/>
    <xf numFmtId="9" fontId="4" fillId="0" borderId="0" applyFont="0" applyFill="0" applyBorder="0" applyAlignment="0" applyProtection="0"/>
    <xf numFmtId="9" fontId="95" fillId="0" borderId="0" applyFont="0" applyFill="0" applyBorder="0" applyAlignment="0" applyProtection="0"/>
    <xf numFmtId="44" fontId="95" fillId="0" borderId="0" applyFont="0" applyFill="0" applyBorder="0" applyAlignment="0" applyProtection="0"/>
    <xf numFmtId="0" fontId="3" fillId="0" borderId="0"/>
    <xf numFmtId="0" fontId="3" fillId="0" borderId="0"/>
    <xf numFmtId="9" fontId="3" fillId="0" borderId="0" applyFont="0" applyFill="0" applyBorder="0" applyAlignment="0" applyProtection="0"/>
    <xf numFmtId="0" fontId="2" fillId="0" borderId="0"/>
    <xf numFmtId="0" fontId="1" fillId="0" borderId="0"/>
    <xf numFmtId="44" fontId="1" fillId="0" borderId="0" applyFont="0" applyFill="0" applyBorder="0" applyAlignment="0" applyProtection="0"/>
  </cellStyleXfs>
  <cellXfs count="1339">
    <xf numFmtId="0" fontId="0" fillId="0" borderId="0" xfId="0"/>
    <xf numFmtId="0" fontId="0" fillId="0" borderId="0" xfId="0" applyAlignment="1">
      <alignment horizontal="center"/>
    </xf>
    <xf numFmtId="0" fontId="23" fillId="0" borderId="0" xfId="0" applyFont="1"/>
    <xf numFmtId="0" fontId="21" fillId="0" borderId="0" xfId="5"/>
    <xf numFmtId="0" fontId="23" fillId="0" borderId="0" xfId="5" applyFont="1"/>
    <xf numFmtId="0" fontId="21" fillId="0" borderId="0" xfId="5" applyAlignment="1">
      <alignment horizontal="center"/>
    </xf>
    <xf numFmtId="166" fontId="21" fillId="0" borderId="0" xfId="5" applyNumberFormat="1"/>
    <xf numFmtId="0" fontId="0" fillId="0" borderId="0" xfId="0" applyAlignment="1">
      <alignment horizontal="center" vertical="center"/>
    </xf>
    <xf numFmtId="166" fontId="21" fillId="0" borderId="0" xfId="0" applyNumberFormat="1" applyFont="1" applyAlignment="1">
      <alignment horizontal="right"/>
    </xf>
    <xf numFmtId="0" fontId="21" fillId="0" borderId="2" xfId="5" applyBorder="1" applyAlignment="1">
      <alignment horizontal="center"/>
    </xf>
    <xf numFmtId="0" fontId="21" fillId="0" borderId="3" xfId="5" applyBorder="1" applyAlignment="1">
      <alignment horizontal="center"/>
    </xf>
    <xf numFmtId="0" fontId="26" fillId="0" borderId="10" xfId="5" applyFont="1" applyBorder="1" applyAlignment="1">
      <alignment horizontal="center"/>
    </xf>
    <xf numFmtId="0" fontId="22" fillId="0" borderId="8" xfId="5" applyFont="1" applyBorder="1" applyAlignment="1">
      <alignment horizontal="center"/>
    </xf>
    <xf numFmtId="0" fontId="21" fillId="0" borderId="9" xfId="5" applyBorder="1" applyAlignment="1">
      <alignment horizontal="center"/>
    </xf>
    <xf numFmtId="0" fontId="21" fillId="0" borderId="1" xfId="5" applyBorder="1" applyAlignment="1">
      <alignment horizontal="center"/>
    </xf>
    <xf numFmtId="0" fontId="0" fillId="0" borderId="10" xfId="0" applyBorder="1" applyAlignment="1">
      <alignment horizont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5" xfId="0" applyBorder="1" applyAlignment="1">
      <alignment horizontal="center"/>
    </xf>
    <xf numFmtId="0" fontId="0" fillId="0" borderId="9" xfId="0" applyBorder="1" applyAlignment="1">
      <alignment horizontal="center"/>
    </xf>
    <xf numFmtId="0" fontId="0" fillId="0" borderId="8" xfId="0" applyBorder="1" applyAlignment="1">
      <alignment horizontal="center" vertical="center"/>
    </xf>
    <xf numFmtId="0" fontId="23" fillId="0" borderId="7" xfId="0" applyFont="1" applyBorder="1"/>
    <xf numFmtId="0" fontId="23" fillId="0" borderId="10" xfId="0" applyFont="1" applyBorder="1"/>
    <xf numFmtId="0" fontId="0" fillId="0" borderId="10" xfId="0" applyBorder="1"/>
    <xf numFmtId="0" fontId="0" fillId="0" borderId="8" xfId="0" applyBorder="1"/>
    <xf numFmtId="0" fontId="23" fillId="0" borderId="8" xfId="0" applyFont="1" applyBorder="1"/>
    <xf numFmtId="0" fontId="21" fillId="0" borderId="9" xfId="0" applyFont="1" applyBorder="1" applyAlignment="1">
      <alignment horizontal="center"/>
    </xf>
    <xf numFmtId="164" fontId="21" fillId="0" borderId="0" xfId="1" applyNumberFormat="1" applyFill="1" applyBorder="1" applyAlignment="1">
      <alignment horizontal="center" vertical="center"/>
    </xf>
    <xf numFmtId="0" fontId="21" fillId="0" borderId="10" xfId="5" applyBorder="1"/>
    <xf numFmtId="164" fontId="21" fillId="0" borderId="0" xfId="5" applyNumberFormat="1" applyAlignment="1">
      <alignment horizontal="center"/>
    </xf>
    <xf numFmtId="0" fontId="21" fillId="0" borderId="8" xfId="5" applyBorder="1"/>
    <xf numFmtId="0" fontId="21" fillId="0" borderId="6" xfId="5" applyBorder="1" applyAlignment="1">
      <alignment horizontal="center"/>
    </xf>
    <xf numFmtId="3" fontId="21" fillId="0" borderId="0" xfId="5" applyNumberFormat="1" applyAlignment="1">
      <alignment horizontal="center"/>
    </xf>
    <xf numFmtId="0" fontId="21" fillId="0" borderId="0" xfId="5" applyAlignment="1">
      <alignment horizontal="center" vertical="center"/>
    </xf>
    <xf numFmtId="0" fontId="21" fillId="0" borderId="7" xfId="5" applyBorder="1"/>
    <xf numFmtId="17" fontId="21" fillId="0" borderId="10" xfId="5" applyNumberFormat="1" applyBorder="1"/>
    <xf numFmtId="3" fontId="21" fillId="0" borderId="11" xfId="5" applyNumberFormat="1" applyBorder="1" applyAlignment="1">
      <alignment horizontal="center"/>
    </xf>
    <xf numFmtId="17" fontId="21" fillId="0" borderId="8" xfId="5" applyNumberFormat="1" applyBorder="1"/>
    <xf numFmtId="3" fontId="21" fillId="0" borderId="9" xfId="5" applyNumberFormat="1" applyBorder="1" applyAlignment="1">
      <alignment horizontal="center"/>
    </xf>
    <xf numFmtId="0" fontId="21" fillId="0" borderId="9" xfId="5" applyBorder="1" applyAlignment="1">
      <alignment horizontal="center" vertical="center"/>
    </xf>
    <xf numFmtId="3" fontId="21" fillId="0" borderId="10" xfId="5" applyNumberFormat="1" applyBorder="1" applyAlignment="1">
      <alignment horizontal="center"/>
    </xf>
    <xf numFmtId="3" fontId="21" fillId="0" borderId="0" xfId="1" applyNumberFormat="1" applyFill="1" applyBorder="1" applyAlignment="1">
      <alignment horizontal="right" vertical="center"/>
    </xf>
    <xf numFmtId="0" fontId="21" fillId="0" borderId="1" xfId="5" applyBorder="1"/>
    <xf numFmtId="0" fontId="21" fillId="0" borderId="11" xfId="5" applyBorder="1" applyAlignment="1">
      <alignment horizontal="center"/>
    </xf>
    <xf numFmtId="17" fontId="21" fillId="0" borderId="0" xfId="5" applyNumberFormat="1"/>
    <xf numFmtId="0" fontId="22" fillId="0" borderId="10" xfId="5" applyFont="1" applyBorder="1" applyAlignment="1">
      <alignment horizontal="center"/>
    </xf>
    <xf numFmtId="0" fontId="21" fillId="0" borderId="1" xfId="5" applyBorder="1" applyAlignment="1">
      <alignment horizontal="center" wrapText="1"/>
    </xf>
    <xf numFmtId="0" fontId="21" fillId="0" borderId="10" xfId="0" applyFont="1" applyBorder="1"/>
    <xf numFmtId="0" fontId="21" fillId="0" borderId="8" xfId="0" applyFont="1" applyBorder="1"/>
    <xf numFmtId="0" fontId="21" fillId="0" borderId="9" xfId="0" applyFont="1" applyBorder="1" applyAlignment="1">
      <alignment horizontal="center" vertical="center" wrapText="1"/>
    </xf>
    <xf numFmtId="0" fontId="21" fillId="0" borderId="0" xfId="0" applyFont="1"/>
    <xf numFmtId="0" fontId="21" fillId="0" borderId="3" xfId="0" applyFont="1" applyBorder="1" applyAlignment="1">
      <alignment horizontal="center" wrapText="1"/>
    </xf>
    <xf numFmtId="0" fontId="21" fillId="0" borderId="14" xfId="0" applyFont="1" applyBorder="1"/>
    <xf numFmtId="0" fontId="25" fillId="0" borderId="0" xfId="0" applyFont="1"/>
    <xf numFmtId="0" fontId="31" fillId="0" borderId="0" xfId="0" applyFont="1"/>
    <xf numFmtId="166" fontId="21" fillId="0" borderId="0" xfId="5" applyNumberFormat="1" applyAlignment="1">
      <alignment horizontal="center"/>
    </xf>
    <xf numFmtId="166" fontId="0" fillId="0" borderId="0" xfId="0" applyNumberFormat="1" applyAlignment="1">
      <alignment horizontal="center"/>
    </xf>
    <xf numFmtId="0" fontId="22" fillId="0" borderId="0" xfId="5" applyFont="1"/>
    <xf numFmtId="172" fontId="21" fillId="0" borderId="14" xfId="5" applyNumberFormat="1" applyBorder="1" applyAlignment="1">
      <alignment horizontal="center"/>
    </xf>
    <xf numFmtId="0" fontId="31" fillId="0" borderId="0" xfId="5" applyFont="1"/>
    <xf numFmtId="164" fontId="21" fillId="0" borderId="10" xfId="5" applyNumberFormat="1" applyBorder="1" applyAlignment="1">
      <alignment horizontal="center"/>
    </xf>
    <xf numFmtId="2" fontId="21" fillId="0" borderId="0" xfId="5" applyNumberFormat="1" applyAlignment="1">
      <alignment horizontal="center"/>
    </xf>
    <xf numFmtId="164" fontId="21" fillId="0" borderId="11" xfId="5" applyNumberFormat="1" applyBorder="1" applyAlignment="1">
      <alignment horizontal="center"/>
    </xf>
    <xf numFmtId="173" fontId="21" fillId="0" borderId="0" xfId="5" applyNumberFormat="1" applyAlignment="1">
      <alignment horizontal="center"/>
    </xf>
    <xf numFmtId="0" fontId="21" fillId="0" borderId="0" xfId="5" applyAlignment="1">
      <alignment wrapText="1"/>
    </xf>
    <xf numFmtId="0" fontId="23" fillId="0" borderId="0" xfId="5" applyFont="1" applyAlignment="1">
      <alignment horizontal="center"/>
    </xf>
    <xf numFmtId="0" fontId="21" fillId="0" borderId="5" xfId="5" applyBorder="1" applyAlignment="1">
      <alignment horizontal="center"/>
    </xf>
    <xf numFmtId="0" fontId="21" fillId="0" borderId="1" xfId="0" applyFont="1" applyBorder="1"/>
    <xf numFmtId="3" fontId="0" fillId="0" borderId="0" xfId="0" applyNumberFormat="1"/>
    <xf numFmtId="9" fontId="21" fillId="0" borderId="11" xfId="11" applyFont="1" applyFill="1" applyBorder="1" applyAlignment="1">
      <alignment horizontal="center"/>
    </xf>
    <xf numFmtId="9" fontId="21" fillId="0" borderId="11" xfId="11" applyFont="1" applyBorder="1" applyAlignment="1">
      <alignment horizontal="center"/>
    </xf>
    <xf numFmtId="9" fontId="21" fillId="0" borderId="9" xfId="11" applyFont="1" applyBorder="1" applyAlignment="1">
      <alignment horizontal="center"/>
    </xf>
    <xf numFmtId="0" fontId="25" fillId="0" borderId="0" xfId="5" applyFont="1"/>
    <xf numFmtId="0" fontId="25" fillId="0" borderId="14" xfId="5" applyFont="1" applyBorder="1"/>
    <xf numFmtId="3" fontId="25" fillId="0" borderId="0" xfId="5" applyNumberFormat="1" applyFont="1" applyAlignment="1">
      <alignment horizontal="left"/>
    </xf>
    <xf numFmtId="172" fontId="25" fillId="0" borderId="14" xfId="5" applyNumberFormat="1" applyFont="1" applyBorder="1" applyAlignment="1">
      <alignment horizontal="left"/>
    </xf>
    <xf numFmtId="0" fontId="34" fillId="0" borderId="0" xfId="5" applyFont="1"/>
    <xf numFmtId="11" fontId="21" fillId="0" borderId="0" xfId="5" applyNumberFormat="1"/>
    <xf numFmtId="167" fontId="21" fillId="0" borderId="0" xfId="1" applyNumberFormat="1"/>
    <xf numFmtId="167" fontId="0" fillId="0" borderId="0" xfId="1" applyNumberFormat="1" applyFont="1"/>
    <xf numFmtId="0" fontId="21" fillId="0" borderId="7" xfId="0" applyFont="1" applyBorder="1"/>
    <xf numFmtId="0" fontId="21" fillId="0" borderId="3" xfId="0" applyFont="1" applyBorder="1" applyAlignment="1">
      <alignment horizontal="center"/>
    </xf>
    <xf numFmtId="0" fontId="21" fillId="0" borderId="13" xfId="0" applyFont="1" applyBorder="1"/>
    <xf numFmtId="9" fontId="21" fillId="0" borderId="4" xfId="12" applyFont="1" applyBorder="1" applyAlignment="1">
      <alignment horizontal="center"/>
    </xf>
    <xf numFmtId="9" fontId="21" fillId="0" borderId="5" xfId="12" applyFont="1" applyBorder="1" applyAlignment="1">
      <alignment horizontal="center"/>
    </xf>
    <xf numFmtId="9" fontId="21" fillId="0" borderId="0" xfId="12" applyFont="1" applyBorder="1" applyAlignment="1">
      <alignment horizontal="center"/>
    </xf>
    <xf numFmtId="9" fontId="21" fillId="0" borderId="11" xfId="12" applyFont="1" applyBorder="1" applyAlignment="1">
      <alignment horizontal="center"/>
    </xf>
    <xf numFmtId="0" fontId="21" fillId="0" borderId="7" xfId="0" applyFont="1" applyBorder="1" applyAlignment="1">
      <alignment horizontal="center"/>
    </xf>
    <xf numFmtId="9" fontId="21" fillId="0" borderId="7" xfId="12" applyFont="1" applyBorder="1" applyAlignment="1">
      <alignment horizontal="center" vertical="center"/>
    </xf>
    <xf numFmtId="9" fontId="21" fillId="0" borderId="5" xfId="12" applyFont="1" applyBorder="1" applyAlignment="1">
      <alignment horizontal="center" vertical="center"/>
    </xf>
    <xf numFmtId="9" fontId="21" fillId="0" borderId="10" xfId="12" applyFont="1" applyBorder="1" applyAlignment="1">
      <alignment horizontal="center" vertical="center"/>
    </xf>
    <xf numFmtId="9" fontId="21" fillId="0" borderId="11" xfId="12" applyFont="1" applyBorder="1" applyAlignment="1">
      <alignment horizontal="center" vertical="center"/>
    </xf>
    <xf numFmtId="9" fontId="21" fillId="0" borderId="8" xfId="12" applyFont="1" applyBorder="1" applyAlignment="1">
      <alignment horizontal="center" vertical="center"/>
    </xf>
    <xf numFmtId="9" fontId="21" fillId="0" borderId="9" xfId="12" applyFont="1" applyBorder="1" applyAlignment="1">
      <alignment horizontal="center" vertical="center"/>
    </xf>
    <xf numFmtId="0" fontId="35" fillId="0" borderId="0" xfId="5" applyFont="1"/>
    <xf numFmtId="164" fontId="21" fillId="0" borderId="13" xfId="1" applyNumberFormat="1" applyFont="1" applyFill="1" applyBorder="1" applyAlignment="1">
      <alignment horizontal="center"/>
    </xf>
    <xf numFmtId="164" fontId="21" fillId="0" borderId="14" xfId="1" applyNumberFormat="1" applyFont="1" applyFill="1" applyBorder="1" applyAlignment="1">
      <alignment horizontal="center"/>
    </xf>
    <xf numFmtId="0" fontId="25" fillId="0" borderId="0" xfId="5" applyFont="1" applyAlignment="1">
      <alignment wrapText="1"/>
    </xf>
    <xf numFmtId="0" fontId="25" fillId="0" borderId="13" xfId="5" applyFont="1" applyBorder="1" applyAlignment="1">
      <alignment horizontal="center" vertical="center" wrapText="1"/>
    </xf>
    <xf numFmtId="0" fontId="21" fillId="0" borderId="10" xfId="5" applyBorder="1" applyAlignment="1">
      <alignment horizontal="center" vertical="center"/>
    </xf>
    <xf numFmtId="0" fontId="21" fillId="0" borderId="6" xfId="5" applyBorder="1" applyAlignment="1">
      <alignment horizontal="center" vertical="center"/>
    </xf>
    <xf numFmtId="0" fontId="25" fillId="0" borderId="0" xfId="0" applyFont="1" applyAlignment="1">
      <alignment horizontal="right"/>
    </xf>
    <xf numFmtId="0" fontId="25" fillId="0" borderId="0" xfId="0" applyFont="1" applyAlignment="1">
      <alignment horizontal="left"/>
    </xf>
    <xf numFmtId="0" fontId="21" fillId="0" borderId="0" xfId="5" applyAlignment="1">
      <alignment vertical="center"/>
    </xf>
    <xf numFmtId="167" fontId="0" fillId="0" borderId="0" xfId="1" applyNumberFormat="1" applyFont="1" applyAlignment="1">
      <alignment vertical="center"/>
    </xf>
    <xf numFmtId="0" fontId="0" fillId="0" borderId="0" xfId="0" applyAlignment="1">
      <alignment vertical="center"/>
    </xf>
    <xf numFmtId="0" fontId="32" fillId="0" borderId="0" xfId="0" applyFont="1"/>
    <xf numFmtId="2" fontId="21" fillId="0" borderId="0" xfId="5" applyNumberFormat="1"/>
    <xf numFmtId="167" fontId="21" fillId="0" borderId="0" xfId="1" applyNumberFormat="1" applyBorder="1"/>
    <xf numFmtId="9" fontId="0" fillId="0" borderId="0" xfId="0" applyNumberFormat="1" applyAlignment="1">
      <alignment horizontal="center"/>
    </xf>
    <xf numFmtId="1" fontId="21" fillId="0" borderId="11" xfId="5" applyNumberFormat="1" applyBorder="1" applyAlignment="1">
      <alignment horizontal="center"/>
    </xf>
    <xf numFmtId="0" fontId="21" fillId="0" borderId="15" xfId="0" applyFont="1" applyBorder="1"/>
    <xf numFmtId="0" fontId="38" fillId="0" borderId="0" xfId="0" applyFont="1"/>
    <xf numFmtId="9" fontId="21" fillId="0" borderId="7" xfId="12" applyFont="1" applyBorder="1" applyAlignment="1">
      <alignment horizontal="center"/>
    </xf>
    <xf numFmtId="9" fontId="21" fillId="0" borderId="10" xfId="12" applyFont="1" applyBorder="1" applyAlignment="1">
      <alignment horizontal="center"/>
    </xf>
    <xf numFmtId="164" fontId="21" fillId="0" borderId="1" xfId="5" applyNumberFormat="1" applyBorder="1" applyAlignment="1">
      <alignment horizontal="center"/>
    </xf>
    <xf numFmtId="0" fontId="21" fillId="0" borderId="10" xfId="5" applyBorder="1" applyAlignment="1">
      <alignment horizontal="center"/>
    </xf>
    <xf numFmtId="0" fontId="21" fillId="0" borderId="8" xfId="5" applyBorder="1" applyAlignment="1">
      <alignment horizontal="center"/>
    </xf>
    <xf numFmtId="0" fontId="21" fillId="0" borderId="13" xfId="5" applyBorder="1" applyAlignment="1">
      <alignment horizontal="center"/>
    </xf>
    <xf numFmtId="0" fontId="21" fillId="0" borderId="14" xfId="5" applyBorder="1" applyAlignment="1">
      <alignment horizontal="center"/>
    </xf>
    <xf numFmtId="0" fontId="21" fillId="0" borderId="15" xfId="5" applyBorder="1" applyAlignment="1">
      <alignment horizontal="center"/>
    </xf>
    <xf numFmtId="2" fontId="21" fillId="0" borderId="14" xfId="5" applyNumberFormat="1" applyBorder="1" applyAlignment="1">
      <alignment horizontal="center"/>
    </xf>
    <xf numFmtId="0" fontId="21" fillId="0" borderId="7" xfId="5" applyBorder="1" applyAlignment="1">
      <alignment horizontal="center"/>
    </xf>
    <xf numFmtId="2" fontId="21" fillId="0" borderId="10" xfId="5" applyNumberFormat="1" applyBorder="1" applyAlignment="1">
      <alignment horizontal="center"/>
    </xf>
    <xf numFmtId="0" fontId="21" fillId="0" borderId="13" xfId="5" applyBorder="1"/>
    <xf numFmtId="0" fontId="21" fillId="0" borderId="14" xfId="5" applyBorder="1"/>
    <xf numFmtId="164" fontId="21" fillId="0" borderId="14" xfId="5" applyNumberFormat="1" applyBorder="1" applyAlignment="1">
      <alignment horizontal="center"/>
    </xf>
    <xf numFmtId="2" fontId="21" fillId="0" borderId="14" xfId="5" applyNumberFormat="1" applyBorder="1"/>
    <xf numFmtId="164" fontId="0" fillId="0" borderId="0" xfId="0" applyNumberFormat="1"/>
    <xf numFmtId="0" fontId="0" fillId="0" borderId="7" xfId="0" applyBorder="1"/>
    <xf numFmtId="0" fontId="0" fillId="0" borderId="1" xfId="0" applyBorder="1"/>
    <xf numFmtId="164" fontId="21" fillId="0" borderId="10" xfId="1" applyNumberFormat="1" applyFill="1" applyBorder="1" applyAlignment="1">
      <alignment horizontal="center" vertical="center"/>
    </xf>
    <xf numFmtId="9" fontId="21" fillId="0" borderId="0" xfId="12" applyFont="1" applyFill="1" applyBorder="1"/>
    <xf numFmtId="0" fontId="21" fillId="0" borderId="4" xfId="0" applyFont="1" applyBorder="1" applyAlignment="1">
      <alignment horizontal="center"/>
    </xf>
    <xf numFmtId="0" fontId="21" fillId="0" borderId="17" xfId="5" applyBorder="1" applyAlignment="1">
      <alignment horizontal="center" vertical="center"/>
    </xf>
    <xf numFmtId="9" fontId="21" fillId="0" borderId="11" xfId="12" applyFont="1" applyFill="1" applyBorder="1"/>
    <xf numFmtId="9" fontId="21" fillId="0" borderId="0" xfId="13" applyNumberFormat="1"/>
    <xf numFmtId="9" fontId="21" fillId="0" borderId="10" xfId="12" applyFont="1" applyFill="1" applyBorder="1"/>
    <xf numFmtId="164" fontId="0" fillId="0" borderId="0" xfId="12" applyNumberFormat="1" applyFont="1" applyBorder="1" applyAlignment="1">
      <alignment horizontal="center"/>
    </xf>
    <xf numFmtId="164" fontId="0" fillId="0" borderId="11" xfId="12" applyNumberFormat="1" applyFont="1" applyBorder="1" applyAlignment="1">
      <alignment horizontal="center"/>
    </xf>
    <xf numFmtId="43" fontId="0" fillId="0" borderId="0" xfId="19" applyFont="1" applyFill="1" applyBorder="1" applyAlignment="1">
      <alignment horizontal="center"/>
    </xf>
    <xf numFmtId="2" fontId="0" fillId="0" borderId="0" xfId="19" applyNumberFormat="1" applyFont="1" applyFill="1" applyBorder="1" applyAlignment="1">
      <alignment horizontal="center"/>
    </xf>
    <xf numFmtId="2" fontId="0" fillId="0" borderId="6" xfId="19" applyNumberFormat="1" applyFont="1" applyFill="1" applyBorder="1" applyAlignment="1">
      <alignment horizontal="center"/>
    </xf>
    <xf numFmtId="0" fontId="45" fillId="0" borderId="0" xfId="20"/>
    <xf numFmtId="3" fontId="45" fillId="0" borderId="0" xfId="20" applyNumberFormat="1"/>
    <xf numFmtId="0" fontId="48" fillId="0" borderId="0" xfId="13" applyFont="1" applyAlignment="1">
      <alignment vertical="center"/>
    </xf>
    <xf numFmtId="3" fontId="21" fillId="0" borderId="0" xfId="12" applyNumberFormat="1" applyAlignment="1">
      <alignment horizontal="center" vertical="center"/>
    </xf>
    <xf numFmtId="0" fontId="21" fillId="0" borderId="16" xfId="5" applyBorder="1"/>
    <xf numFmtId="0" fontId="21" fillId="0" borderId="0" xfId="13"/>
    <xf numFmtId="0" fontId="37" fillId="0" borderId="0" xfId="13" applyFont="1"/>
    <xf numFmtId="3" fontId="21" fillId="0" borderId="0" xfId="13" applyNumberFormat="1"/>
    <xf numFmtId="0" fontId="25" fillId="0" borderId="0" xfId="13" applyFont="1"/>
    <xf numFmtId="3" fontId="21" fillId="0" borderId="0" xfId="13" applyNumberFormat="1" applyAlignment="1">
      <alignment horizontal="center"/>
    </xf>
    <xf numFmtId="3" fontId="21" fillId="0" borderId="0" xfId="13" applyNumberFormat="1" applyAlignment="1">
      <alignment horizontal="center" vertical="center"/>
    </xf>
    <xf numFmtId="0" fontId="21" fillId="0" borderId="0" xfId="13" applyAlignment="1">
      <alignment horizontal="center" vertical="center"/>
    </xf>
    <xf numFmtId="0" fontId="21" fillId="0" borderId="0" xfId="13" applyAlignment="1">
      <alignment horizontal="center"/>
    </xf>
    <xf numFmtId="0" fontId="49" fillId="0" borderId="0" xfId="13" applyFont="1"/>
    <xf numFmtId="0" fontId="36" fillId="0" borderId="0" xfId="5" applyFont="1"/>
    <xf numFmtId="0" fontId="50" fillId="0" borderId="0" xfId="5" applyFont="1"/>
    <xf numFmtId="0" fontId="21" fillId="0" borderId="13" xfId="5" applyBorder="1" applyAlignment="1">
      <alignment horizontal="center" vertical="center"/>
    </xf>
    <xf numFmtId="0" fontId="21" fillId="0" borderId="14" xfId="5" applyBorder="1" applyAlignment="1">
      <alignment horizontal="center" vertical="center"/>
    </xf>
    <xf numFmtId="166" fontId="21" fillId="0" borderId="0" xfId="33" applyNumberFormat="1" applyFill="1" applyAlignment="1">
      <alignment horizontal="center"/>
    </xf>
    <xf numFmtId="166" fontId="33" fillId="0" borderId="0" xfId="12" applyNumberFormat="1" applyFont="1" applyFill="1" applyAlignment="1">
      <alignment horizontal="center" vertical="center"/>
    </xf>
    <xf numFmtId="174" fontId="33" fillId="0" borderId="0" xfId="12" applyNumberFormat="1" applyFont="1" applyFill="1" applyAlignment="1">
      <alignment horizontal="center" vertical="center"/>
    </xf>
    <xf numFmtId="175" fontId="33" fillId="0" borderId="0" xfId="13" applyNumberFormat="1" applyFont="1" applyAlignment="1">
      <alignment horizontal="center" vertical="center"/>
    </xf>
    <xf numFmtId="176" fontId="33" fillId="0" borderId="0" xfId="12" applyNumberFormat="1" applyFont="1" applyFill="1" applyAlignment="1">
      <alignment horizontal="center" vertical="center"/>
    </xf>
    <xf numFmtId="177" fontId="33" fillId="0" borderId="0" xfId="12" applyNumberFormat="1" applyFont="1" applyFill="1" applyAlignment="1">
      <alignment horizontal="center" vertical="center"/>
    </xf>
    <xf numFmtId="178" fontId="33" fillId="0" borderId="0" xfId="12" applyNumberFormat="1" applyFont="1" applyFill="1" applyAlignment="1">
      <alignment horizontal="center" vertical="center"/>
    </xf>
    <xf numFmtId="179" fontId="33" fillId="0" borderId="0" xfId="12" applyNumberFormat="1" applyFont="1" applyFill="1" applyAlignment="1">
      <alignment horizontal="center" vertical="center"/>
    </xf>
    <xf numFmtId="180" fontId="33" fillId="0" borderId="0" xfId="12" applyNumberFormat="1" applyFont="1" applyFill="1" applyAlignment="1">
      <alignment horizontal="center" vertical="center"/>
    </xf>
    <xf numFmtId="181" fontId="33" fillId="0" borderId="0" xfId="12" applyNumberFormat="1" applyFont="1" applyFill="1" applyAlignment="1">
      <alignment horizontal="center" vertical="center"/>
    </xf>
    <xf numFmtId="182" fontId="33" fillId="0" borderId="0" xfId="12" applyNumberFormat="1" applyFont="1" applyFill="1" applyAlignment="1">
      <alignment horizontal="center" vertical="center"/>
    </xf>
    <xf numFmtId="183" fontId="33" fillId="0" borderId="0" xfId="12" applyNumberFormat="1" applyFont="1" applyFill="1" applyAlignment="1">
      <alignment horizontal="center" vertical="center"/>
    </xf>
    <xf numFmtId="184" fontId="33" fillId="0" borderId="0" xfId="12" applyNumberFormat="1" applyFont="1" applyFill="1" applyAlignment="1">
      <alignment horizontal="center" vertical="center"/>
    </xf>
    <xf numFmtId="185" fontId="33" fillId="0" borderId="0" xfId="12" applyNumberFormat="1" applyFont="1" applyFill="1" applyAlignment="1">
      <alignment horizontal="center" vertical="center"/>
    </xf>
    <xf numFmtId="186" fontId="33" fillId="0" borderId="0" xfId="12" applyNumberFormat="1" applyFont="1" applyFill="1" applyAlignment="1">
      <alignment horizontal="center" vertical="center"/>
    </xf>
    <xf numFmtId="187" fontId="33" fillId="0" borderId="0" xfId="12" applyNumberFormat="1" applyFont="1" applyFill="1" applyAlignment="1">
      <alignment horizontal="center" vertical="center"/>
    </xf>
    <xf numFmtId="188" fontId="33" fillId="0" borderId="0" xfId="12" applyNumberFormat="1" applyFont="1" applyFill="1" applyAlignment="1">
      <alignment horizontal="center" vertical="center"/>
    </xf>
    <xf numFmtId="189" fontId="21" fillId="0" borderId="0" xfId="13" applyNumberFormat="1" applyAlignment="1">
      <alignment horizontal="center" vertical="center"/>
    </xf>
    <xf numFmtId="190" fontId="21" fillId="0" borderId="0" xfId="13" applyNumberFormat="1" applyAlignment="1">
      <alignment horizontal="center" vertical="center"/>
    </xf>
    <xf numFmtId="191" fontId="21" fillId="0" borderId="0" xfId="13" applyNumberFormat="1" applyAlignment="1">
      <alignment horizontal="center" vertical="center"/>
    </xf>
    <xf numFmtId="192" fontId="22" fillId="0" borderId="0" xfId="5" applyNumberFormat="1" applyFont="1"/>
    <xf numFmtId="193" fontId="22" fillId="0" borderId="0" xfId="5" applyNumberFormat="1" applyFont="1"/>
    <xf numFmtId="0" fontId="25" fillId="0" borderId="0" xfId="13" applyFont="1" applyAlignment="1">
      <alignment vertical="center"/>
    </xf>
    <xf numFmtId="167" fontId="21" fillId="0" borderId="0" xfId="5" applyNumberFormat="1"/>
    <xf numFmtId="167" fontId="21" fillId="0" borderId="0" xfId="1" applyNumberFormat="1" applyFont="1"/>
    <xf numFmtId="167" fontId="21" fillId="0" borderId="0" xfId="5" applyNumberFormat="1" applyAlignment="1">
      <alignment horizontal="center"/>
    </xf>
    <xf numFmtId="0" fontId="52" fillId="0" borderId="0" xfId="5" applyFont="1"/>
    <xf numFmtId="166" fontId="21" fillId="0" borderId="0" xfId="12" applyNumberFormat="1" applyFont="1" applyAlignment="1">
      <alignment horizontal="center"/>
    </xf>
    <xf numFmtId="166" fontId="21" fillId="0" borderId="13" xfId="12" applyNumberFormat="1" applyFont="1" applyBorder="1" applyAlignment="1">
      <alignment horizontal="center"/>
    </xf>
    <xf numFmtId="166" fontId="21" fillId="0" borderId="14" xfId="12" applyNumberFormat="1" applyFont="1" applyBorder="1" applyAlignment="1">
      <alignment horizontal="center"/>
    </xf>
    <xf numFmtId="0" fontId="21" fillId="0" borderId="4" xfId="13" applyBorder="1"/>
    <xf numFmtId="0" fontId="21" fillId="0" borderId="10" xfId="13" applyBorder="1"/>
    <xf numFmtId="0" fontId="21" fillId="0" borderId="8" xfId="13" applyBorder="1"/>
    <xf numFmtId="0" fontId="21" fillId="0" borderId="6" xfId="13" applyBorder="1"/>
    <xf numFmtId="166" fontId="21" fillId="0" borderId="0" xfId="12" applyNumberFormat="1" applyFont="1" applyFill="1" applyAlignment="1">
      <alignment horizontal="center"/>
    </xf>
    <xf numFmtId="166" fontId="21" fillId="0" borderId="16" xfId="12" applyNumberFormat="1" applyFont="1" applyFill="1" applyBorder="1" applyAlignment="1">
      <alignment horizontal="center" vertical="center"/>
    </xf>
    <xf numFmtId="164" fontId="21" fillId="0" borderId="0" xfId="5" applyNumberFormat="1"/>
    <xf numFmtId="0" fontId="21" fillId="0" borderId="16" xfId="5" applyBorder="1" applyAlignment="1">
      <alignment horizontal="center"/>
    </xf>
    <xf numFmtId="0" fontId="21" fillId="0" borderId="7" xfId="5" applyBorder="1" applyAlignment="1">
      <alignment horizontal="left"/>
    </xf>
    <xf numFmtId="0" fontId="21" fillId="0" borderId="8" xfId="5" applyBorder="1" applyAlignment="1">
      <alignment horizontal="left"/>
    </xf>
    <xf numFmtId="3" fontId="21" fillId="0" borderId="10" xfId="13" applyNumberFormat="1" applyBorder="1" applyAlignment="1">
      <alignment horizontal="center"/>
    </xf>
    <xf numFmtId="3" fontId="21" fillId="0" borderId="11" xfId="13" applyNumberFormat="1" applyBorder="1" applyAlignment="1">
      <alignment horizontal="center" vertical="center"/>
    </xf>
    <xf numFmtId="0" fontId="21" fillId="0" borderId="10" xfId="13" applyBorder="1" applyAlignment="1">
      <alignment horizontal="center"/>
    </xf>
    <xf numFmtId="0" fontId="21" fillId="0" borderId="11" xfId="13" applyBorder="1" applyAlignment="1">
      <alignment horizontal="center" vertical="center"/>
    </xf>
    <xf numFmtId="0" fontId="21" fillId="0" borderId="8" xfId="13" applyBorder="1" applyAlignment="1">
      <alignment horizontal="center"/>
    </xf>
    <xf numFmtId="3" fontId="21" fillId="0" borderId="6" xfId="13" applyNumberFormat="1" applyBorder="1" applyAlignment="1">
      <alignment horizontal="center" vertical="center"/>
    </xf>
    <xf numFmtId="3" fontId="21" fillId="0" borderId="9" xfId="13" applyNumberFormat="1" applyBorder="1" applyAlignment="1">
      <alignment horizontal="center" vertical="center"/>
    </xf>
    <xf numFmtId="3" fontId="21" fillId="0" borderId="7" xfId="13" applyNumberFormat="1" applyBorder="1" applyAlignment="1">
      <alignment horizontal="center"/>
    </xf>
    <xf numFmtId="3" fontId="21" fillId="0" borderId="4" xfId="13" applyNumberFormat="1" applyBorder="1" applyAlignment="1">
      <alignment horizontal="center" vertical="center"/>
    </xf>
    <xf numFmtId="3" fontId="21" fillId="0" borderId="5" xfId="13" applyNumberFormat="1" applyBorder="1" applyAlignment="1">
      <alignment horizontal="center" vertical="center"/>
    </xf>
    <xf numFmtId="3" fontId="21" fillId="0" borderId="8" xfId="13" applyNumberFormat="1" applyBorder="1" applyAlignment="1">
      <alignment horizontal="center"/>
    </xf>
    <xf numFmtId="3" fontId="21" fillId="2" borderId="0" xfId="5" applyNumberFormat="1" applyFill="1" applyAlignment="1">
      <alignment horizontal="center"/>
    </xf>
    <xf numFmtId="3" fontId="21" fillId="2" borderId="11" xfId="5" applyNumberFormat="1" applyFill="1" applyBorder="1" applyAlignment="1">
      <alignment horizontal="center"/>
    </xf>
    <xf numFmtId="3" fontId="21" fillId="0" borderId="6" xfId="5" applyNumberFormat="1" applyBorder="1" applyAlignment="1">
      <alignment horizontal="center"/>
    </xf>
    <xf numFmtId="0" fontId="21" fillId="0" borderId="15" xfId="5" applyBorder="1"/>
    <xf numFmtId="0" fontId="25" fillId="0" borderId="1" xfId="5" applyFont="1" applyBorder="1" applyAlignment="1">
      <alignment horizontal="center"/>
    </xf>
    <xf numFmtId="166" fontId="21" fillId="0" borderId="11" xfId="5" applyNumberFormat="1" applyBorder="1" applyAlignment="1">
      <alignment horizontal="center"/>
    </xf>
    <xf numFmtId="166" fontId="21" fillId="0" borderId="6" xfId="5" applyNumberFormat="1" applyBorder="1" applyAlignment="1">
      <alignment horizontal="center"/>
    </xf>
    <xf numFmtId="166" fontId="21" fillId="0" borderId="9" xfId="5" applyNumberFormat="1" applyBorder="1" applyAlignment="1">
      <alignment horizontal="center"/>
    </xf>
    <xf numFmtId="167" fontId="0" fillId="0" borderId="0" xfId="1" applyNumberFormat="1" applyFont="1" applyBorder="1"/>
    <xf numFmtId="167" fontId="21" fillId="0" borderId="5" xfId="1" applyNumberFormat="1" applyFont="1" applyFill="1" applyBorder="1"/>
    <xf numFmtId="167" fontId="21" fillId="0" borderId="11" xfId="1" applyNumberFormat="1" applyFont="1" applyFill="1" applyBorder="1"/>
    <xf numFmtId="167" fontId="21" fillId="0" borderId="5" xfId="1" applyNumberFormat="1" applyBorder="1"/>
    <xf numFmtId="167" fontId="21" fillId="0" borderId="11" xfId="1" applyNumberFormat="1" applyBorder="1"/>
    <xf numFmtId="4" fontId="21" fillId="0" borderId="0" xfId="5" applyNumberFormat="1" applyAlignment="1">
      <alignment horizontal="center"/>
    </xf>
    <xf numFmtId="9" fontId="21" fillId="0" borderId="0" xfId="12" applyFill="1" applyBorder="1" applyAlignment="1">
      <alignment horizontal="center"/>
    </xf>
    <xf numFmtId="1" fontId="21" fillId="0" borderId="8" xfId="5" applyNumberFormat="1" applyBorder="1" applyAlignment="1">
      <alignment horizontal="center"/>
    </xf>
    <xf numFmtId="9" fontId="21" fillId="0" borderId="11" xfId="12" applyFill="1" applyBorder="1" applyAlignment="1">
      <alignment horizontal="center"/>
    </xf>
    <xf numFmtId="4" fontId="21" fillId="0" borderId="6" xfId="5" applyNumberFormat="1" applyBorder="1" applyAlignment="1">
      <alignment horizontal="center"/>
    </xf>
    <xf numFmtId="9" fontId="21" fillId="0" borderId="6" xfId="12" applyFill="1" applyBorder="1" applyAlignment="1">
      <alignment horizontal="center"/>
    </xf>
    <xf numFmtId="9" fontId="21" fillId="0" borderId="9" xfId="12" applyFill="1" applyBorder="1" applyAlignment="1">
      <alignment horizontal="center"/>
    </xf>
    <xf numFmtId="1" fontId="21" fillId="0" borderId="14" xfId="5" applyNumberFormat="1" applyBorder="1" applyAlignment="1">
      <alignment horizontal="center"/>
    </xf>
    <xf numFmtId="1" fontId="21" fillId="0" borderId="15" xfId="5" applyNumberFormat="1" applyBorder="1" applyAlignment="1">
      <alignment horizontal="center"/>
    </xf>
    <xf numFmtId="9" fontId="21" fillId="0" borderId="10" xfId="12" applyFill="1" applyBorder="1" applyAlignment="1">
      <alignment horizontal="center"/>
    </xf>
    <xf numFmtId="9" fontId="21" fillId="0" borderId="8" xfId="12" applyFill="1" applyBorder="1" applyAlignment="1">
      <alignment horizontal="center"/>
    </xf>
    <xf numFmtId="0" fontId="21" fillId="0" borderId="17" xfId="5" applyBorder="1"/>
    <xf numFmtId="0" fontId="21" fillId="0" borderId="3" xfId="5" applyBorder="1"/>
    <xf numFmtId="166" fontId="21" fillId="0" borderId="6" xfId="12" applyNumberFormat="1" applyFill="1" applyBorder="1" applyAlignment="1">
      <alignment horizontal="center"/>
    </xf>
    <xf numFmtId="166" fontId="21" fillId="0" borderId="9" xfId="12" applyNumberFormat="1" applyFill="1" applyBorder="1" applyAlignment="1">
      <alignment horizontal="center"/>
    </xf>
    <xf numFmtId="166" fontId="21" fillId="0" borderId="8" xfId="12" applyNumberFormat="1" applyFill="1" applyBorder="1" applyAlignment="1">
      <alignment horizontal="center"/>
    </xf>
    <xf numFmtId="0" fontId="21" fillId="0" borderId="1" xfId="5" applyBorder="1" applyAlignment="1">
      <alignment horizontal="center" vertical="center"/>
    </xf>
    <xf numFmtId="0" fontId="33" fillId="0" borderId="13" xfId="17" applyBorder="1" applyAlignment="1">
      <alignment wrapText="1"/>
    </xf>
    <xf numFmtId="0" fontId="33" fillId="0" borderId="14" xfId="17" applyBorder="1" applyAlignment="1">
      <alignment wrapText="1"/>
    </xf>
    <xf numFmtId="174" fontId="33" fillId="0" borderId="7" xfId="12" applyNumberFormat="1" applyFont="1" applyFill="1" applyBorder="1" applyAlignment="1">
      <alignment horizontal="center" vertical="center"/>
    </xf>
    <xf numFmtId="175" fontId="33" fillId="0" borderId="4" xfId="13" applyNumberFormat="1" applyFont="1" applyBorder="1" applyAlignment="1">
      <alignment horizontal="center" vertical="center"/>
    </xf>
    <xf numFmtId="166" fontId="33" fillId="0" borderId="5" xfId="12" applyNumberFormat="1" applyFont="1" applyFill="1" applyBorder="1" applyAlignment="1">
      <alignment horizontal="center" vertical="center"/>
    </xf>
    <xf numFmtId="176" fontId="33" fillId="0" borderId="10" xfId="12" applyNumberFormat="1" applyFont="1" applyFill="1" applyBorder="1" applyAlignment="1">
      <alignment horizontal="center" vertical="center"/>
    </xf>
    <xf numFmtId="166" fontId="33" fillId="0" borderId="11" xfId="12" applyNumberFormat="1" applyFont="1" applyFill="1" applyBorder="1" applyAlignment="1">
      <alignment horizontal="center" vertical="center"/>
    </xf>
    <xf numFmtId="177" fontId="33" fillId="0" borderId="10" xfId="12" applyNumberFormat="1" applyFont="1" applyFill="1" applyBorder="1" applyAlignment="1">
      <alignment horizontal="center" vertical="center"/>
    </xf>
    <xf numFmtId="178" fontId="33" fillId="0" borderId="10" xfId="12" applyNumberFormat="1" applyFont="1" applyFill="1" applyBorder="1" applyAlignment="1">
      <alignment horizontal="center" vertical="center"/>
    </xf>
    <xf numFmtId="179" fontId="33" fillId="0" borderId="10" xfId="12" applyNumberFormat="1" applyFont="1" applyFill="1" applyBorder="1" applyAlignment="1">
      <alignment horizontal="center" vertical="center"/>
    </xf>
    <xf numFmtId="180" fontId="33" fillId="0" borderId="10" xfId="12" applyNumberFormat="1" applyFont="1" applyFill="1" applyBorder="1" applyAlignment="1">
      <alignment horizontal="center" vertical="center"/>
    </xf>
    <xf numFmtId="181" fontId="33" fillId="0" borderId="10" xfId="12" applyNumberFormat="1" applyFont="1" applyFill="1" applyBorder="1" applyAlignment="1">
      <alignment horizontal="center" vertical="center"/>
    </xf>
    <xf numFmtId="182" fontId="33" fillId="0" borderId="10" xfId="12" applyNumberFormat="1" applyFont="1" applyFill="1" applyBorder="1" applyAlignment="1">
      <alignment horizontal="center" vertical="center"/>
    </xf>
    <xf numFmtId="183" fontId="33" fillId="0" borderId="10" xfId="12" applyNumberFormat="1" applyFont="1" applyFill="1" applyBorder="1" applyAlignment="1">
      <alignment horizontal="center" vertical="center"/>
    </xf>
    <xf numFmtId="184" fontId="33" fillId="0" borderId="10" xfId="12" applyNumberFormat="1" applyFont="1" applyFill="1" applyBorder="1" applyAlignment="1">
      <alignment horizontal="center" vertical="center"/>
    </xf>
    <xf numFmtId="185" fontId="33" fillId="0" borderId="10" xfId="12" applyNumberFormat="1" applyFont="1" applyFill="1" applyBorder="1" applyAlignment="1">
      <alignment horizontal="center" vertical="center"/>
    </xf>
    <xf numFmtId="186" fontId="33" fillId="0" borderId="10" xfId="12" applyNumberFormat="1" applyFont="1" applyFill="1" applyBorder="1" applyAlignment="1">
      <alignment horizontal="center" vertical="center"/>
    </xf>
    <xf numFmtId="187" fontId="33" fillId="0" borderId="10" xfId="12" applyNumberFormat="1" applyFont="1" applyFill="1" applyBorder="1" applyAlignment="1">
      <alignment horizontal="center" vertical="center"/>
    </xf>
    <xf numFmtId="188" fontId="33" fillId="0" borderId="10" xfId="12" applyNumberFormat="1" applyFont="1" applyFill="1" applyBorder="1" applyAlignment="1">
      <alignment horizontal="center" vertical="center"/>
    </xf>
    <xf numFmtId="189" fontId="21" fillId="0" borderId="10" xfId="13" applyNumberFormat="1" applyBorder="1" applyAlignment="1">
      <alignment horizontal="center" vertical="center"/>
    </xf>
    <xf numFmtId="190" fontId="21" fillId="0" borderId="10" xfId="13" applyNumberFormat="1" applyBorder="1" applyAlignment="1">
      <alignment horizontal="center" vertical="center"/>
    </xf>
    <xf numFmtId="175" fontId="33" fillId="0" borderId="6" xfId="13" applyNumberFormat="1" applyFont="1" applyBorder="1" applyAlignment="1">
      <alignment horizontal="center" vertical="center"/>
    </xf>
    <xf numFmtId="166" fontId="33" fillId="0" borderId="9" xfId="12" applyNumberFormat="1" applyFont="1" applyFill="1" applyBorder="1" applyAlignment="1">
      <alignment horizontal="center" vertical="center"/>
    </xf>
    <xf numFmtId="0" fontId="21" fillId="0" borderId="15" xfId="5" applyBorder="1" applyAlignment="1">
      <alignment horizontal="center" vertical="center"/>
    </xf>
    <xf numFmtId="166" fontId="33" fillId="0" borderId="13" xfId="12" applyNumberFormat="1" applyFont="1" applyFill="1" applyBorder="1" applyAlignment="1">
      <alignment horizontal="center" vertical="center"/>
    </xf>
    <xf numFmtId="166" fontId="33" fillId="0" borderId="14" xfId="12" applyNumberFormat="1" applyFont="1" applyFill="1" applyBorder="1" applyAlignment="1">
      <alignment horizontal="center" vertical="center"/>
    </xf>
    <xf numFmtId="166" fontId="33" fillId="0" borderId="15" xfId="12" applyNumberFormat="1" applyFont="1" applyFill="1" applyBorder="1" applyAlignment="1">
      <alignment horizontal="center" vertical="center"/>
    </xf>
    <xf numFmtId="0" fontId="21" fillId="0" borderId="7" xfId="13" applyBorder="1" applyAlignment="1">
      <alignment horizontal="center" vertical="center"/>
    </xf>
    <xf numFmtId="0" fontId="21" fillId="0" borderId="10" xfId="13" applyBorder="1" applyAlignment="1">
      <alignment horizontal="center" vertical="center"/>
    </xf>
    <xf numFmtId="164" fontId="21" fillId="0" borderId="0" xfId="5" applyNumberFormat="1" applyAlignment="1">
      <alignment horizontal="center" vertical="center"/>
    </xf>
    <xf numFmtId="164" fontId="21" fillId="0" borderId="6" xfId="5" applyNumberFormat="1" applyBorder="1" applyAlignment="1">
      <alignment horizontal="center" vertical="center"/>
    </xf>
    <xf numFmtId="0" fontId="21" fillId="0" borderId="14" xfId="13" applyBorder="1" applyAlignment="1">
      <alignment horizontal="center" vertical="center"/>
    </xf>
    <xf numFmtId="0" fontId="21" fillId="0" borderId="13" xfId="13" applyBorder="1" applyAlignment="1">
      <alignment horizontal="center"/>
    </xf>
    <xf numFmtId="0" fontId="21" fillId="0" borderId="14" xfId="13" applyBorder="1" applyAlignment="1">
      <alignment horizontal="center"/>
    </xf>
    <xf numFmtId="0" fontId="21" fillId="0" borderId="15" xfId="13" applyBorder="1" applyAlignment="1">
      <alignment horizontal="center"/>
    </xf>
    <xf numFmtId="0" fontId="25" fillId="0" borderId="1" xfId="5" applyFont="1" applyBorder="1" applyAlignment="1">
      <alignment horizontal="left"/>
    </xf>
    <xf numFmtId="0" fontId="21" fillId="0" borderId="4" xfId="5" applyBorder="1"/>
    <xf numFmtId="0" fontId="21" fillId="0" borderId="4" xfId="13" applyBorder="1" applyAlignment="1">
      <alignment wrapText="1"/>
    </xf>
    <xf numFmtId="166" fontId="21" fillId="0" borderId="17" xfId="12" applyNumberFormat="1" applyFont="1" applyFill="1" applyBorder="1" applyAlignment="1">
      <alignment horizontal="center" vertical="center"/>
    </xf>
    <xf numFmtId="2" fontId="21" fillId="0" borderId="1" xfId="5" applyNumberFormat="1" applyBorder="1" applyAlignment="1">
      <alignment horizontal="center" vertical="center"/>
    </xf>
    <xf numFmtId="2" fontId="21" fillId="0" borderId="8" xfId="5" applyNumberFormat="1" applyBorder="1" applyAlignment="1">
      <alignment horizontal="center"/>
    </xf>
    <xf numFmtId="2" fontId="21" fillId="0" borderId="6" xfId="5" applyNumberFormat="1" applyBorder="1" applyAlignment="1">
      <alignment horizontal="center"/>
    </xf>
    <xf numFmtId="166" fontId="21" fillId="0" borderId="7" xfId="5" applyNumberFormat="1" applyBorder="1"/>
    <xf numFmtId="166" fontId="21" fillId="0" borderId="4" xfId="5" applyNumberFormat="1" applyBorder="1"/>
    <xf numFmtId="166" fontId="21" fillId="0" borderId="5" xfId="5" applyNumberFormat="1" applyBorder="1"/>
    <xf numFmtId="166" fontId="21" fillId="0" borderId="10" xfId="5" applyNumberFormat="1" applyBorder="1"/>
    <xf numFmtId="166" fontId="21" fillId="0" borderId="11" xfId="5" applyNumberFormat="1" applyBorder="1"/>
    <xf numFmtId="166" fontId="21" fillId="0" borderId="8" xfId="5" applyNumberFormat="1" applyBorder="1"/>
    <xf numFmtId="166" fontId="21" fillId="0" borderId="6" xfId="5" applyNumberFormat="1" applyBorder="1"/>
    <xf numFmtId="166" fontId="21" fillId="0" borderId="9" xfId="5" applyNumberFormat="1" applyBorder="1"/>
    <xf numFmtId="167" fontId="21" fillId="0" borderId="10" xfId="1" applyNumberFormat="1" applyFont="1" applyBorder="1" applyAlignment="1"/>
    <xf numFmtId="167" fontId="21" fillId="0" borderId="0" xfId="1" applyNumberFormat="1" applyFont="1" applyBorder="1" applyAlignment="1"/>
    <xf numFmtId="167" fontId="21" fillId="0" borderId="8" xfId="1" applyNumberFormat="1" applyFont="1" applyBorder="1" applyAlignment="1"/>
    <xf numFmtId="167" fontId="21" fillId="0" borderId="6" xfId="1" applyNumberFormat="1" applyFont="1" applyBorder="1" applyAlignment="1"/>
    <xf numFmtId="166" fontId="21" fillId="0" borderId="0" xfId="12" applyNumberFormat="1" applyFont="1" applyBorder="1" applyAlignment="1">
      <alignment horizontal="center"/>
    </xf>
    <xf numFmtId="166" fontId="21" fillId="0" borderId="0" xfId="12" applyNumberFormat="1" applyFont="1" applyFill="1" applyBorder="1" applyAlignment="1">
      <alignment horizontal="center"/>
    </xf>
    <xf numFmtId="0" fontId="21" fillId="0" borderId="11" xfId="5" applyBorder="1"/>
    <xf numFmtId="166" fontId="21" fillId="0" borderId="11" xfId="12" applyNumberFormat="1" applyFont="1" applyFill="1" applyBorder="1" applyAlignment="1">
      <alignment horizontal="center"/>
    </xf>
    <xf numFmtId="164" fontId="21" fillId="0" borderId="6" xfId="5" applyNumberFormat="1" applyBorder="1"/>
    <xf numFmtId="166" fontId="21" fillId="0" borderId="6" xfId="12" applyNumberFormat="1" applyFont="1" applyFill="1" applyBorder="1" applyAlignment="1">
      <alignment horizontal="center"/>
    </xf>
    <xf numFmtId="166" fontId="21" fillId="0" borderId="9" xfId="12" applyNumberFormat="1" applyFont="1" applyFill="1" applyBorder="1" applyAlignment="1">
      <alignment horizontal="center"/>
    </xf>
    <xf numFmtId="0" fontId="21" fillId="0" borderId="5" xfId="5" applyBorder="1"/>
    <xf numFmtId="166" fontId="25" fillId="0" borderId="11" xfId="5" applyNumberFormat="1" applyFont="1" applyBorder="1"/>
    <xf numFmtId="0" fontId="21" fillId="0" borderId="9" xfId="5" applyBorder="1"/>
    <xf numFmtId="9" fontId="21" fillId="0" borderId="10" xfId="12" applyFont="1" applyFill="1" applyBorder="1" applyAlignment="1">
      <alignment horizontal="center"/>
    </xf>
    <xf numFmtId="166" fontId="21" fillId="0" borderId="10" xfId="12" applyNumberFormat="1" applyFont="1" applyFill="1" applyBorder="1" applyAlignment="1">
      <alignment horizontal="center"/>
    </xf>
    <xf numFmtId="166" fontId="21" fillId="0" borderId="8" xfId="12" applyNumberFormat="1" applyFont="1" applyFill="1" applyBorder="1" applyAlignment="1">
      <alignment horizontal="center"/>
    </xf>
    <xf numFmtId="3" fontId="0" fillId="0" borderId="13" xfId="1" applyNumberFormat="1" applyFont="1" applyBorder="1" applyAlignment="1">
      <alignment horizontal="center"/>
    </xf>
    <xf numFmtId="3" fontId="0" fillId="0" borderId="5" xfId="1" applyNumberFormat="1" applyFont="1" applyBorder="1" applyAlignment="1">
      <alignment horizontal="center"/>
    </xf>
    <xf numFmtId="3" fontId="0" fillId="0" borderId="14" xfId="1" applyNumberFormat="1" applyFont="1" applyBorder="1" applyAlignment="1">
      <alignment horizontal="center"/>
    </xf>
    <xf numFmtId="3" fontId="0" fillId="0" borderId="11" xfId="1" applyNumberFormat="1" applyFont="1" applyBorder="1" applyAlignment="1">
      <alignment horizontal="center"/>
    </xf>
    <xf numFmtId="3" fontId="0" fillId="0" borderId="15" xfId="1" applyNumberFormat="1" applyFont="1" applyBorder="1" applyAlignment="1">
      <alignment horizontal="center"/>
    </xf>
    <xf numFmtId="3" fontId="0" fillId="0" borderId="9" xfId="1" applyNumberFormat="1" applyFont="1" applyBorder="1" applyAlignment="1">
      <alignment horizontal="center"/>
    </xf>
    <xf numFmtId="3" fontId="21" fillId="0" borderId="0" xfId="5" applyNumberFormat="1"/>
    <xf numFmtId="0" fontId="55" fillId="5" borderId="0" xfId="5" applyFont="1" applyFill="1" applyAlignment="1">
      <alignment horizontal="center"/>
    </xf>
    <xf numFmtId="3" fontId="21" fillId="5" borderId="0" xfId="1" applyNumberFormat="1" applyFill="1" applyBorder="1" applyAlignment="1">
      <alignment horizontal="right" vertical="center"/>
    </xf>
    <xf numFmtId="3" fontId="55" fillId="5" borderId="0" xfId="1" applyNumberFormat="1" applyFont="1" applyFill="1" applyBorder="1" applyAlignment="1">
      <alignment horizontal="right" vertical="center"/>
    </xf>
    <xf numFmtId="0" fontId="55" fillId="0" borderId="0" xfId="13" applyFont="1"/>
    <xf numFmtId="3" fontId="21" fillId="3" borderId="0" xfId="13" applyNumberFormat="1" applyFill="1"/>
    <xf numFmtId="3" fontId="25" fillId="3" borderId="0" xfId="13" applyNumberFormat="1" applyFont="1" applyFill="1"/>
    <xf numFmtId="166" fontId="0" fillId="3" borderId="0" xfId="12" applyNumberFormat="1" applyFont="1" applyFill="1" applyBorder="1"/>
    <xf numFmtId="166" fontId="25" fillId="3" borderId="0" xfId="13" applyNumberFormat="1" applyFont="1" applyFill="1"/>
    <xf numFmtId="0" fontId="21" fillId="5" borderId="0" xfId="13" applyFill="1"/>
    <xf numFmtId="0" fontId="25" fillId="5" borderId="0" xfId="13" applyFont="1" applyFill="1"/>
    <xf numFmtId="0" fontId="21" fillId="3" borderId="0" xfId="13" applyFill="1"/>
    <xf numFmtId="0" fontId="25" fillId="3" borderId="0" xfId="13" applyFont="1" applyFill="1"/>
    <xf numFmtId="0" fontId="55" fillId="4" borderId="0" xfId="13" applyFont="1" applyFill="1" applyAlignment="1">
      <alignment horizontal="right"/>
    </xf>
    <xf numFmtId="166" fontId="55" fillId="4" borderId="0" xfId="13" applyNumberFormat="1" applyFont="1" applyFill="1"/>
    <xf numFmtId="0" fontId="21" fillId="3" borderId="0" xfId="5" applyFill="1"/>
    <xf numFmtId="0" fontId="38" fillId="3" borderId="0" xfId="5" applyFont="1" applyFill="1"/>
    <xf numFmtId="0" fontId="25" fillId="3" borderId="0" xfId="5" applyFont="1" applyFill="1"/>
    <xf numFmtId="0" fontId="55" fillId="4" borderId="0" xfId="5" applyFont="1" applyFill="1"/>
    <xf numFmtId="0" fontId="21" fillId="3" borderId="0" xfId="1" applyNumberFormat="1" applyFill="1" applyBorder="1" applyAlignment="1">
      <alignment horizontal="left" vertical="center"/>
    </xf>
    <xf numFmtId="0" fontId="38" fillId="3" borderId="0" xfId="1" applyNumberFormat="1" applyFont="1" applyFill="1" applyBorder="1" applyAlignment="1">
      <alignment horizontal="left" vertical="center"/>
    </xf>
    <xf numFmtId="0" fontId="25" fillId="3" borderId="0" xfId="1" applyNumberFormat="1" applyFont="1" applyFill="1" applyBorder="1" applyAlignment="1">
      <alignment horizontal="left" vertical="center"/>
    </xf>
    <xf numFmtId="0" fontId="55" fillId="4" borderId="0" xfId="1" applyNumberFormat="1" applyFont="1" applyFill="1" applyBorder="1" applyAlignment="1">
      <alignment horizontal="left" vertical="center"/>
    </xf>
    <xf numFmtId="3" fontId="55" fillId="4" borderId="0" xfId="13" applyNumberFormat="1" applyFont="1" applyFill="1"/>
    <xf numFmtId="0" fontId="29" fillId="0" borderId="0" xfId="13" applyFont="1" applyAlignment="1">
      <alignment vertical="center"/>
    </xf>
    <xf numFmtId="166" fontId="21" fillId="0" borderId="5" xfId="12" applyNumberFormat="1" applyFont="1" applyBorder="1" applyAlignment="1">
      <alignment horizontal="center"/>
    </xf>
    <xf numFmtId="166" fontId="21" fillId="0" borderId="11" xfId="12" applyNumberFormat="1" applyFont="1" applyBorder="1" applyAlignment="1">
      <alignment horizontal="center"/>
    </xf>
    <xf numFmtId="49" fontId="21" fillId="0" borderId="9" xfId="12" applyNumberFormat="1" applyFont="1" applyBorder="1" applyAlignment="1">
      <alignment horizontal="center"/>
    </xf>
    <xf numFmtId="166" fontId="21" fillId="0" borderId="9" xfId="12" applyNumberFormat="1" applyFont="1" applyBorder="1" applyAlignment="1">
      <alignment horizontal="center"/>
    </xf>
    <xf numFmtId="0" fontId="56" fillId="0" borderId="7" xfId="13" applyFont="1" applyBorder="1" applyAlignment="1">
      <alignment horizontal="centerContinuous"/>
    </xf>
    <xf numFmtId="0" fontId="56" fillId="0" borderId="4" xfId="13" applyFont="1" applyBorder="1" applyAlignment="1">
      <alignment horizontal="centerContinuous"/>
    </xf>
    <xf numFmtId="0" fontId="56" fillId="0" borderId="5" xfId="13" applyFont="1" applyBorder="1" applyAlignment="1">
      <alignment horizontal="centerContinuous"/>
    </xf>
    <xf numFmtId="0" fontId="22" fillId="0" borderId="16" xfId="13" applyFont="1" applyBorder="1" applyAlignment="1">
      <alignment vertical="center" wrapText="1"/>
    </xf>
    <xf numFmtId="0" fontId="22" fillId="0" borderId="16" xfId="13" applyFont="1" applyBorder="1" applyAlignment="1">
      <alignment horizontal="center" vertical="center" wrapText="1"/>
    </xf>
    <xf numFmtId="0" fontId="22" fillId="0" borderId="16" xfId="13" applyFont="1" applyBorder="1" applyAlignment="1">
      <alignment horizontal="center" vertical="center"/>
    </xf>
    <xf numFmtId="0" fontId="21" fillId="0" borderId="7" xfId="13" applyBorder="1" applyAlignment="1">
      <alignment horizontal="left" vertical="center" wrapText="1"/>
    </xf>
    <xf numFmtId="0" fontId="21" fillId="0" borderId="7" xfId="13" applyBorder="1" applyAlignment="1">
      <alignment horizontal="center" vertical="center" wrapText="1"/>
    </xf>
    <xf numFmtId="175" fontId="21" fillId="0" borderId="7" xfId="13" applyNumberFormat="1" applyBorder="1" applyAlignment="1">
      <alignment horizontal="center" vertical="center" wrapText="1"/>
    </xf>
    <xf numFmtId="9" fontId="21" fillId="0" borderId="13" xfId="12" applyFont="1" applyBorder="1" applyAlignment="1">
      <alignment horizontal="center" vertical="center" wrapText="1"/>
    </xf>
    <xf numFmtId="0" fontId="21" fillId="0" borderId="10" xfId="13" applyBorder="1" applyAlignment="1">
      <alignment horizontal="left" vertical="center" wrapText="1"/>
    </xf>
    <xf numFmtId="0" fontId="21" fillId="0" borderId="10" xfId="13" applyBorder="1" applyAlignment="1">
      <alignment horizontal="center" vertical="center" wrapText="1"/>
    </xf>
    <xf numFmtId="175" fontId="21" fillId="0" borderId="10" xfId="13" applyNumberFormat="1" applyBorder="1" applyAlignment="1">
      <alignment horizontal="center" vertical="center" wrapText="1"/>
    </xf>
    <xf numFmtId="9" fontId="21" fillId="0" borderId="14" xfId="12" applyFont="1" applyBorder="1" applyAlignment="1">
      <alignment horizontal="center" vertical="center" wrapText="1"/>
    </xf>
    <xf numFmtId="0" fontId="57" fillId="0" borderId="0" xfId="13" applyFont="1"/>
    <xf numFmtId="0" fontId="21" fillId="0" borderId="8" xfId="13" applyBorder="1" applyAlignment="1">
      <alignment horizontal="left" vertical="center" wrapText="1"/>
    </xf>
    <xf numFmtId="0" fontId="21" fillId="0" borderId="8" xfId="13" applyBorder="1" applyAlignment="1">
      <alignment horizontal="center" vertical="center" wrapText="1"/>
    </xf>
    <xf numFmtId="175" fontId="21" fillId="0" borderId="8" xfId="13" applyNumberFormat="1" applyBorder="1" applyAlignment="1">
      <alignment horizontal="center" vertical="center" wrapText="1"/>
    </xf>
    <xf numFmtId="9" fontId="21" fillId="0" borderId="15" xfId="12" applyFont="1" applyBorder="1" applyAlignment="1">
      <alignment horizontal="center" vertical="center" wrapText="1"/>
    </xf>
    <xf numFmtId="0" fontId="21" fillId="0" borderId="0" xfId="13" applyAlignment="1">
      <alignment wrapText="1"/>
    </xf>
    <xf numFmtId="0" fontId="22" fillId="0" borderId="7" xfId="13" applyFont="1" applyBorder="1" applyAlignment="1">
      <alignment vertical="center" wrapText="1"/>
    </xf>
    <xf numFmtId="0" fontId="22" fillId="0" borderId="4" xfId="13" applyFont="1" applyBorder="1" applyAlignment="1">
      <alignment horizontal="center" vertical="center" wrapText="1"/>
    </xf>
    <xf numFmtId="0" fontId="22" fillId="0" borderId="5" xfId="13" applyFont="1" applyBorder="1" applyAlignment="1">
      <alignment horizontal="center" vertical="center" wrapText="1"/>
    </xf>
    <xf numFmtId="3" fontId="21" fillId="0" borderId="4" xfId="13" applyNumberFormat="1" applyBorder="1" applyAlignment="1">
      <alignment horizontal="center"/>
    </xf>
    <xf numFmtId="0" fontId="21" fillId="0" borderId="10" xfId="13" applyBorder="1" applyAlignment="1">
      <alignment horizontal="left"/>
    </xf>
    <xf numFmtId="0" fontId="21" fillId="0" borderId="6" xfId="13" applyBorder="1" applyAlignment="1">
      <alignment horizontal="center"/>
    </xf>
    <xf numFmtId="3" fontId="21" fillId="0" borderId="6" xfId="13" applyNumberFormat="1" applyBorder="1" applyAlignment="1">
      <alignment horizontal="center"/>
    </xf>
    <xf numFmtId="0" fontId="29" fillId="0" borderId="0" xfId="13" applyFont="1" applyAlignment="1">
      <alignment horizontal="center" vertical="center" wrapText="1"/>
    </xf>
    <xf numFmtId="1" fontId="21" fillId="0" borderId="0" xfId="13" applyNumberFormat="1" applyAlignment="1">
      <alignment horizontal="center"/>
    </xf>
    <xf numFmtId="0" fontId="21" fillId="0" borderId="0" xfId="13" applyAlignment="1">
      <alignment horizontal="center" vertical="center" wrapText="1"/>
    </xf>
    <xf numFmtId="0" fontId="21" fillId="0" borderId="0" xfId="13" applyAlignment="1">
      <alignment vertical="center" wrapText="1"/>
    </xf>
    <xf numFmtId="3" fontId="21" fillId="0" borderId="0" xfId="13" applyNumberFormat="1" applyAlignment="1">
      <alignment vertical="center" wrapText="1"/>
    </xf>
    <xf numFmtId="0" fontId="21" fillId="0" borderId="0" xfId="13" applyAlignment="1">
      <alignment horizontal="left"/>
    </xf>
    <xf numFmtId="0" fontId="21" fillId="0" borderId="1" xfId="13" applyBorder="1"/>
    <xf numFmtId="0" fontId="21" fillId="0" borderId="7" xfId="13" applyBorder="1"/>
    <xf numFmtId="0" fontId="21" fillId="5" borderId="0" xfId="13" applyFill="1" applyAlignment="1">
      <alignment vertical="center"/>
    </xf>
    <xf numFmtId="175" fontId="21" fillId="5" borderId="0" xfId="12" applyNumberFormat="1" applyFont="1" applyFill="1" applyAlignment="1">
      <alignment horizontal="center" vertical="center"/>
    </xf>
    <xf numFmtId="0" fontId="39" fillId="0" borderId="7" xfId="13" applyFont="1" applyBorder="1"/>
    <xf numFmtId="0" fontId="39" fillId="0" borderId="10" xfId="13" applyFont="1" applyBorder="1"/>
    <xf numFmtId="0" fontId="39" fillId="0" borderId="8" xfId="13" applyFont="1" applyBorder="1"/>
    <xf numFmtId="0" fontId="39" fillId="0" borderId="4" xfId="13" applyFont="1" applyBorder="1" applyAlignment="1">
      <alignment horizontal="center"/>
    </xf>
    <xf numFmtId="0" fontId="39" fillId="0" borderId="5" xfId="13" applyFont="1" applyBorder="1" applyAlignment="1">
      <alignment horizontal="center"/>
    </xf>
    <xf numFmtId="1" fontId="39" fillId="0" borderId="4" xfId="13" applyNumberFormat="1" applyFont="1" applyBorder="1" applyAlignment="1">
      <alignment horizontal="center"/>
    </xf>
    <xf numFmtId="1" fontId="39" fillId="0" borderId="5" xfId="13" applyNumberFormat="1" applyFont="1" applyBorder="1" applyAlignment="1">
      <alignment horizontal="center"/>
    </xf>
    <xf numFmtId="1" fontId="39" fillId="0" borderId="0" xfId="13" applyNumberFormat="1" applyFont="1" applyAlignment="1">
      <alignment horizontal="center"/>
    </xf>
    <xf numFmtId="1" fontId="39" fillId="0" borderId="11" xfId="13" applyNumberFormat="1" applyFont="1" applyBorder="1" applyAlignment="1">
      <alignment horizontal="center"/>
    </xf>
    <xf numFmtId="1" fontId="39" fillId="0" borderId="6" xfId="13" applyNumberFormat="1" applyFont="1" applyBorder="1" applyAlignment="1">
      <alignment horizontal="center"/>
    </xf>
    <xf numFmtId="1" fontId="39" fillId="0" borderId="9" xfId="13" applyNumberFormat="1" applyFont="1" applyBorder="1" applyAlignment="1">
      <alignment horizontal="center"/>
    </xf>
    <xf numFmtId="175" fontId="21" fillId="0" borderId="0" xfId="13" applyNumberFormat="1" applyAlignment="1">
      <alignment horizontal="center"/>
    </xf>
    <xf numFmtId="0" fontId="21" fillId="0" borderId="3" xfId="13" applyBorder="1" applyAlignment="1">
      <alignment horizontal="center" wrapText="1"/>
    </xf>
    <xf numFmtId="175" fontId="21" fillId="0" borderId="0" xfId="13" applyNumberFormat="1"/>
    <xf numFmtId="1" fontId="21" fillId="0" borderId="0" xfId="13" applyNumberFormat="1"/>
    <xf numFmtId="0" fontId="58" fillId="0" borderId="0" xfId="5" applyFont="1"/>
    <xf numFmtId="1" fontId="21" fillId="0" borderId="11" xfId="13" applyNumberFormat="1" applyBorder="1" applyAlignment="1">
      <alignment horizontal="center"/>
    </xf>
    <xf numFmtId="1" fontId="21" fillId="0" borderId="9" xfId="13" applyNumberFormat="1" applyBorder="1" applyAlignment="1">
      <alignment horizontal="center"/>
    </xf>
    <xf numFmtId="3" fontId="21" fillId="0" borderId="11" xfId="13" applyNumberFormat="1" applyBorder="1" applyAlignment="1">
      <alignment horizontal="center"/>
    </xf>
    <xf numFmtId="3" fontId="21" fillId="0" borderId="9" xfId="13" applyNumberFormat="1" applyBorder="1" applyAlignment="1">
      <alignment horizontal="center"/>
    </xf>
    <xf numFmtId="0" fontId="21" fillId="0" borderId="0" xfId="13" applyAlignment="1">
      <alignment vertical="top"/>
    </xf>
    <xf numFmtId="0" fontId="21" fillId="2" borderId="7" xfId="13" applyFill="1" applyBorder="1" applyAlignment="1">
      <alignment horizontal="left"/>
    </xf>
    <xf numFmtId="0" fontId="21" fillId="2" borderId="4" xfId="13" applyFill="1" applyBorder="1" applyAlignment="1">
      <alignment horizontal="center"/>
    </xf>
    <xf numFmtId="3" fontId="21" fillId="2" borderId="4" xfId="13" applyNumberFormat="1" applyFill="1" applyBorder="1" applyAlignment="1">
      <alignment horizontal="center"/>
    </xf>
    <xf numFmtId="9" fontId="21" fillId="2" borderId="4" xfId="12" applyFont="1" applyFill="1" applyBorder="1" applyAlignment="1">
      <alignment horizontal="center"/>
    </xf>
    <xf numFmtId="175" fontId="21" fillId="2" borderId="5" xfId="13" applyNumberFormat="1" applyFill="1" applyBorder="1" applyAlignment="1">
      <alignment horizontal="center"/>
    </xf>
    <xf numFmtId="0" fontId="21" fillId="2" borderId="10" xfId="13" applyFill="1" applyBorder="1" applyAlignment="1">
      <alignment horizontal="left"/>
    </xf>
    <xf numFmtId="0" fontId="21" fillId="2" borderId="0" xfId="13" applyFill="1" applyAlignment="1">
      <alignment horizontal="center"/>
    </xf>
    <xf numFmtId="3" fontId="21" fillId="2" borderId="0" xfId="13" applyNumberFormat="1" applyFill="1" applyAlignment="1">
      <alignment horizontal="center"/>
    </xf>
    <xf numFmtId="9" fontId="21" fillId="2" borderId="0" xfId="12" applyFont="1" applyFill="1" applyBorder="1" applyAlignment="1">
      <alignment horizontal="center"/>
    </xf>
    <xf numFmtId="175" fontId="21" fillId="2" borderId="11" xfId="13" applyNumberFormat="1" applyFill="1" applyBorder="1" applyAlignment="1">
      <alignment horizontal="center"/>
    </xf>
    <xf numFmtId="5" fontId="21" fillId="0" borderId="11" xfId="5" applyNumberFormat="1" applyBorder="1" applyAlignment="1">
      <alignment horizontal="center"/>
    </xf>
    <xf numFmtId="0" fontId="21" fillId="0" borderId="8" xfId="5" applyBorder="1" applyAlignment="1">
      <alignment horizontal="center" vertical="center"/>
    </xf>
    <xf numFmtId="0" fontId="23" fillId="0" borderId="0" xfId="5" applyFont="1" applyAlignment="1">
      <alignment horizontal="left"/>
    </xf>
    <xf numFmtId="0" fontId="25" fillId="0" borderId="0" xfId="5" applyFont="1" applyAlignment="1">
      <alignment horizontal="left"/>
    </xf>
    <xf numFmtId="0" fontId="35" fillId="0" borderId="0" xfId="5" applyFont="1" applyAlignment="1">
      <alignment horizontal="left" vertical="center"/>
    </xf>
    <xf numFmtId="2" fontId="21" fillId="0" borderId="0" xfId="5" applyNumberFormat="1" applyAlignment="1">
      <alignment horizontal="center" vertical="center"/>
    </xf>
    <xf numFmtId="14" fontId="21" fillId="0" borderId="0" xfId="5" applyNumberFormat="1"/>
    <xf numFmtId="7" fontId="21" fillId="0" borderId="0" xfId="5" applyNumberFormat="1" applyAlignment="1">
      <alignment horizontal="center"/>
    </xf>
    <xf numFmtId="0" fontId="39" fillId="0" borderId="0" xfId="5" applyFont="1" applyAlignment="1">
      <alignment horizontal="center" vertical="center"/>
    </xf>
    <xf numFmtId="14" fontId="21" fillId="0" borderId="10" xfId="5" applyNumberFormat="1" applyBorder="1" applyAlignment="1">
      <alignment horizontal="center" vertical="center"/>
    </xf>
    <xf numFmtId="2" fontId="21" fillId="0" borderId="11" xfId="5" applyNumberFormat="1" applyBorder="1" applyAlignment="1">
      <alignment horizontal="center" vertical="center"/>
    </xf>
    <xf numFmtId="14" fontId="21" fillId="0" borderId="8" xfId="5" applyNumberFormat="1" applyBorder="1" applyAlignment="1">
      <alignment horizontal="center" vertical="center"/>
    </xf>
    <xf numFmtId="2" fontId="21" fillId="0" borderId="6" xfId="5" applyNumberFormat="1" applyBorder="1" applyAlignment="1">
      <alignment horizontal="center" vertical="center"/>
    </xf>
    <xf numFmtId="2" fontId="21" fillId="0" borderId="9" xfId="5" applyNumberFormat="1" applyBorder="1" applyAlignment="1">
      <alignment horizontal="center" vertical="center"/>
    </xf>
    <xf numFmtId="2" fontId="21" fillId="0" borderId="17" xfId="5" applyNumberFormat="1" applyBorder="1" applyAlignment="1">
      <alignment horizontal="center" vertical="center"/>
    </xf>
    <xf numFmtId="2" fontId="21" fillId="0" borderId="3" xfId="5" applyNumberFormat="1" applyBorder="1" applyAlignment="1">
      <alignment horizontal="center" vertical="center"/>
    </xf>
    <xf numFmtId="7" fontId="21" fillId="0" borderId="6" xfId="5" applyNumberFormat="1" applyBorder="1" applyAlignment="1">
      <alignment horizontal="center"/>
    </xf>
    <xf numFmtId="0" fontId="39" fillId="0" borderId="6" xfId="5" applyFont="1" applyBorder="1" applyAlignment="1">
      <alignment horizontal="center" vertical="center"/>
    </xf>
    <xf numFmtId="14" fontId="21" fillId="0" borderId="10" xfId="5" applyNumberFormat="1" applyBorder="1"/>
    <xf numFmtId="14" fontId="21" fillId="0" borderId="8" xfId="5" applyNumberFormat="1" applyBorder="1"/>
    <xf numFmtId="164" fontId="21" fillId="0" borderId="9" xfId="5" applyNumberFormat="1" applyBorder="1" applyAlignment="1">
      <alignment horizontal="center"/>
    </xf>
    <xf numFmtId="0" fontId="59" fillId="0" borderId="0" xfId="5" applyFont="1" applyAlignment="1">
      <alignment horizontal="center"/>
    </xf>
    <xf numFmtId="0" fontId="25" fillId="0" borderId="6" xfId="5" applyFont="1" applyBorder="1" applyAlignment="1">
      <alignment horizontal="right"/>
    </xf>
    <xf numFmtId="0" fontId="21" fillId="0" borderId="0" xfId="5" applyAlignment="1">
      <alignment horizontal="left"/>
    </xf>
    <xf numFmtId="164" fontId="21" fillId="0" borderId="11" xfId="5" applyNumberFormat="1" applyBorder="1"/>
    <xf numFmtId="164" fontId="25" fillId="0" borderId="6" xfId="5" applyNumberFormat="1" applyFont="1" applyBorder="1"/>
    <xf numFmtId="0" fontId="37" fillId="0" borderId="7" xfId="5" applyFont="1" applyBorder="1"/>
    <xf numFmtId="3" fontId="21" fillId="0" borderId="8" xfId="5" applyNumberFormat="1" applyBorder="1" applyAlignment="1">
      <alignment horizontal="center"/>
    </xf>
    <xf numFmtId="3" fontId="21" fillId="0" borderId="5" xfId="5" applyNumberFormat="1" applyBorder="1" applyAlignment="1">
      <alignment horizontal="center"/>
    </xf>
    <xf numFmtId="0" fontId="22" fillId="0" borderId="1" xfId="13" applyFont="1" applyBorder="1" applyAlignment="1">
      <alignment vertical="center" wrapText="1"/>
    </xf>
    <xf numFmtId="0" fontId="21" fillId="0" borderId="13" xfId="13" applyBorder="1" applyAlignment="1">
      <alignment horizontal="left" vertical="center" wrapText="1"/>
    </xf>
    <xf numFmtId="0" fontId="21" fillId="0" borderId="14" xfId="13" applyBorder="1" applyAlignment="1">
      <alignment horizontal="left" vertical="center" wrapText="1"/>
    </xf>
    <xf numFmtId="0" fontId="21" fillId="0" borderId="15" xfId="13" applyBorder="1" applyAlignment="1">
      <alignment horizontal="left" vertical="center" wrapText="1"/>
    </xf>
    <xf numFmtId="2" fontId="21" fillId="0" borderId="0" xfId="13" applyNumberFormat="1"/>
    <xf numFmtId="5" fontId="21" fillId="0" borderId="14" xfId="5" applyNumberFormat="1" applyBorder="1" applyAlignment="1">
      <alignment horizontal="center"/>
    </xf>
    <xf numFmtId="5" fontId="21" fillId="0" borderId="0" xfId="5" applyNumberFormat="1" applyAlignment="1">
      <alignment horizontal="center"/>
    </xf>
    <xf numFmtId="5" fontId="21" fillId="0" borderId="15" xfId="5" applyNumberFormat="1" applyBorder="1" applyAlignment="1">
      <alignment horizontal="center"/>
    </xf>
    <xf numFmtId="5" fontId="21" fillId="0" borderId="6" xfId="5" applyNumberFormat="1" applyBorder="1" applyAlignment="1">
      <alignment horizontal="center"/>
    </xf>
    <xf numFmtId="5" fontId="21" fillId="0" borderId="9" xfId="5" applyNumberFormat="1" applyBorder="1" applyAlignment="1">
      <alignment horizontal="center"/>
    </xf>
    <xf numFmtId="0" fontId="21" fillId="0" borderId="5" xfId="0" applyFont="1" applyBorder="1" applyAlignment="1">
      <alignment horizontal="center"/>
    </xf>
    <xf numFmtId="0" fontId="25" fillId="0" borderId="0" xfId="13" applyFont="1" applyAlignment="1">
      <alignment horizontal="left"/>
    </xf>
    <xf numFmtId="166" fontId="39" fillId="0" borderId="4" xfId="37" applyNumberFormat="1" applyFont="1" applyBorder="1" applyAlignment="1">
      <alignment horizontal="center"/>
    </xf>
    <xf numFmtId="166" fontId="39" fillId="0" borderId="5" xfId="37" applyNumberFormat="1" applyFont="1" applyBorder="1" applyAlignment="1">
      <alignment horizontal="center"/>
    </xf>
    <xf numFmtId="166" fontId="39" fillId="0" borderId="0" xfId="37" applyNumberFormat="1" applyFont="1" applyBorder="1" applyAlignment="1">
      <alignment horizontal="center"/>
    </xf>
    <xf numFmtId="166" fontId="39" fillId="0" borderId="11" xfId="37" applyNumberFormat="1" applyFont="1" applyBorder="1" applyAlignment="1">
      <alignment horizontal="center"/>
    </xf>
    <xf numFmtId="0" fontId="25" fillId="0" borderId="0" xfId="0" applyFont="1" applyAlignment="1">
      <alignment vertical="center"/>
    </xf>
    <xf numFmtId="2" fontId="0" fillId="0" borderId="0" xfId="0" applyNumberFormat="1" applyAlignment="1">
      <alignment horizontal="center"/>
    </xf>
    <xf numFmtId="194" fontId="0" fillId="0" borderId="0" xfId="0" applyNumberFormat="1" applyAlignment="1">
      <alignment horizontal="center" vertical="center"/>
    </xf>
    <xf numFmtId="195" fontId="0" fillId="0" borderId="0" xfId="0" applyNumberFormat="1" applyAlignment="1">
      <alignment horizontal="center" vertical="center"/>
    </xf>
    <xf numFmtId="195" fontId="0" fillId="0" borderId="6" xfId="0" applyNumberFormat="1" applyBorder="1" applyAlignment="1">
      <alignment horizontal="center" vertical="center"/>
    </xf>
    <xf numFmtId="166" fontId="39" fillId="0" borderId="11" xfId="37" applyNumberFormat="1" applyFont="1" applyFill="1" applyBorder="1" applyAlignment="1">
      <alignment horizontal="center"/>
    </xf>
    <xf numFmtId="0" fontId="0" fillId="5" borderId="0" xfId="0" applyFill="1"/>
    <xf numFmtId="3" fontId="21" fillId="0" borderId="5" xfId="13" applyNumberFormat="1" applyBorder="1" applyAlignment="1">
      <alignment horizontal="center"/>
    </xf>
    <xf numFmtId="3" fontId="21" fillId="0" borderId="14" xfId="5" applyNumberFormat="1" applyBorder="1" applyAlignment="1">
      <alignment horizontal="center"/>
    </xf>
    <xf numFmtId="3" fontId="21" fillId="0" borderId="16" xfId="5" applyNumberFormat="1" applyBorder="1" applyAlignment="1">
      <alignment horizontal="center"/>
    </xf>
    <xf numFmtId="3" fontId="21" fillId="0" borderId="17" xfId="5" applyNumberFormat="1" applyBorder="1" applyAlignment="1">
      <alignment horizontal="center"/>
    </xf>
    <xf numFmtId="164" fontId="21" fillId="0" borderId="6" xfId="1" applyNumberFormat="1" applyFill="1" applyBorder="1" applyAlignment="1">
      <alignment horizontal="center" vertical="center"/>
    </xf>
    <xf numFmtId="164" fontId="21" fillId="0" borderId="8" xfId="1" applyNumberFormat="1" applyFill="1" applyBorder="1" applyAlignment="1">
      <alignment horizontal="center" vertical="center"/>
    </xf>
    <xf numFmtId="5" fontId="21" fillId="0" borderId="0" xfId="5" applyNumberFormat="1" applyAlignment="1">
      <alignment horizontal="center" vertical="center"/>
    </xf>
    <xf numFmtId="195" fontId="0" fillId="0" borderId="11" xfId="0" applyNumberFormat="1" applyBorder="1" applyAlignment="1">
      <alignment horizontal="center" vertical="center"/>
    </xf>
    <xf numFmtId="164" fontId="0" fillId="0" borderId="6" xfId="0" applyNumberFormat="1" applyBorder="1" applyAlignment="1">
      <alignment horizontal="center"/>
    </xf>
    <xf numFmtId="196" fontId="21" fillId="0" borderId="13" xfId="5" applyNumberFormat="1" applyBorder="1" applyAlignment="1">
      <alignment horizontal="center"/>
    </xf>
    <xf numFmtId="196" fontId="21" fillId="0" borderId="14" xfId="5" applyNumberFormat="1" applyBorder="1" applyAlignment="1">
      <alignment horizontal="center"/>
    </xf>
    <xf numFmtId="196" fontId="21" fillId="0" borderId="15" xfId="5" applyNumberFormat="1" applyBorder="1" applyAlignment="1">
      <alignment horizontal="center"/>
    </xf>
    <xf numFmtId="0" fontId="21" fillId="0" borderId="17" xfId="0" applyFont="1" applyBorder="1" applyAlignment="1">
      <alignment horizontal="center" wrapText="1"/>
    </xf>
    <xf numFmtId="0" fontId="21" fillId="0" borderId="16" xfId="0" applyFont="1" applyBorder="1"/>
    <xf numFmtId="0" fontId="0" fillId="0" borderId="3" xfId="0" applyBorder="1" applyAlignment="1">
      <alignment horizontal="center"/>
    </xf>
    <xf numFmtId="0" fontId="0" fillId="0" borderId="13" xfId="0" applyBorder="1"/>
    <xf numFmtId="0" fontId="0" fillId="0" borderId="14" xfId="0" applyBorder="1"/>
    <xf numFmtId="0" fontId="0" fillId="0" borderId="15" xfId="0" applyBorder="1"/>
    <xf numFmtId="0" fontId="21" fillId="0" borderId="9" xfId="13" applyBorder="1" applyAlignment="1">
      <alignment horizontal="center"/>
    </xf>
    <xf numFmtId="0" fontId="45" fillId="0" borderId="0" xfId="0" applyFont="1"/>
    <xf numFmtId="0" fontId="25" fillId="0" borderId="0" xfId="13" applyFont="1" applyAlignment="1">
      <alignment horizontal="center"/>
    </xf>
    <xf numFmtId="3" fontId="21" fillId="0" borderId="15" xfId="5" applyNumberFormat="1" applyBorder="1" applyAlignment="1">
      <alignment horizontal="center"/>
    </xf>
    <xf numFmtId="0" fontId="63" fillId="5" borderId="0" xfId="0" applyFont="1" applyFill="1" applyAlignment="1">
      <alignment horizontal="left" vertical="center" readingOrder="1"/>
    </xf>
    <xf numFmtId="0" fontId="66" fillId="5" borderId="0" xfId="0" applyFont="1" applyFill="1" applyAlignment="1">
      <alignment horizontal="left" vertical="center" readingOrder="1"/>
    </xf>
    <xf numFmtId="0" fontId="68" fillId="5" borderId="0" xfId="0" applyFont="1" applyFill="1" applyAlignment="1">
      <alignment horizontal="left"/>
    </xf>
    <xf numFmtId="0" fontId="0" fillId="5" borderId="0" xfId="0" applyFill="1" applyAlignment="1">
      <alignment horizontal="left"/>
    </xf>
    <xf numFmtId="0" fontId="33" fillId="0" borderId="7" xfId="14" applyBorder="1" applyAlignment="1">
      <alignment horizontal="left"/>
    </xf>
    <xf numFmtId="0" fontId="33" fillId="0" borderId="10" xfId="14" applyBorder="1" applyAlignment="1">
      <alignment horizontal="left"/>
    </xf>
    <xf numFmtId="0" fontId="33" fillId="0" borderId="8" xfId="14" applyBorder="1" applyAlignment="1">
      <alignment horizontal="left"/>
    </xf>
    <xf numFmtId="0" fontId="21" fillId="0" borderId="19" xfId="5" applyBorder="1" applyAlignment="1">
      <alignment horizontal="center" vertical="center"/>
    </xf>
    <xf numFmtId="0" fontId="21" fillId="0" borderId="20" xfId="5" applyBorder="1" applyAlignment="1">
      <alignment horizontal="center" vertical="center"/>
    </xf>
    <xf numFmtId="9" fontId="21" fillId="0" borderId="6" xfId="37" applyFont="1" applyBorder="1" applyAlignment="1">
      <alignment horizontal="center"/>
    </xf>
    <xf numFmtId="1" fontId="21" fillId="0" borderId="16" xfId="5" applyNumberFormat="1" applyBorder="1" applyAlignment="1">
      <alignment horizontal="center"/>
    </xf>
    <xf numFmtId="0" fontId="21" fillId="0" borderId="1" xfId="5" applyBorder="1" applyAlignment="1">
      <alignment vertical="center"/>
    </xf>
    <xf numFmtId="0" fontId="21" fillId="0" borderId="16" xfId="5" applyBorder="1" applyAlignment="1">
      <alignment horizontal="center" vertical="center" wrapText="1"/>
    </xf>
    <xf numFmtId="2" fontId="21" fillId="0" borderId="16" xfId="5" applyNumberFormat="1" applyBorder="1" applyAlignment="1">
      <alignment horizontal="center" vertical="center"/>
    </xf>
    <xf numFmtId="2" fontId="21" fillId="0" borderId="11" xfId="5" applyNumberFormat="1" applyBorder="1" applyAlignment="1">
      <alignment horizontal="center"/>
    </xf>
    <xf numFmtId="2" fontId="21" fillId="0" borderId="9" xfId="5" applyNumberFormat="1" applyBorder="1" applyAlignment="1">
      <alignment horizontal="center"/>
    </xf>
    <xf numFmtId="0" fontId="0" fillId="5" borderId="0" xfId="0" applyFill="1" applyAlignment="1">
      <alignment horizontal="center"/>
    </xf>
    <xf numFmtId="0" fontId="0" fillId="0" borderId="8" xfId="0" applyBorder="1" applyAlignment="1">
      <alignment horizontal="center"/>
    </xf>
    <xf numFmtId="0" fontId="21" fillId="3" borderId="0" xfId="0" applyFont="1" applyFill="1"/>
    <xf numFmtId="0" fontId="21" fillId="0" borderId="17" xfId="5" applyBorder="1" applyAlignment="1">
      <alignment horizontal="center"/>
    </xf>
    <xf numFmtId="0" fontId="25" fillId="0" borderId="16" xfId="5" applyFont="1" applyBorder="1" applyAlignment="1">
      <alignment horizontal="center" vertical="center" wrapText="1"/>
    </xf>
    <xf numFmtId="169" fontId="21" fillId="0" borderId="0" xfId="1" applyNumberFormat="1" applyFont="1" applyFill="1"/>
    <xf numFmtId="43" fontId="0" fillId="0" borderId="0" xfId="0" applyNumberFormat="1"/>
    <xf numFmtId="169" fontId="21" fillId="0" borderId="11" xfId="1" applyNumberFormat="1" applyBorder="1"/>
    <xf numFmtId="169" fontId="21" fillId="0" borderId="11" xfId="1" applyNumberFormat="1" applyFont="1" applyFill="1" applyBorder="1" applyAlignment="1">
      <alignment horizontal="left" indent="1"/>
    </xf>
    <xf numFmtId="169" fontId="21" fillId="0" borderId="11" xfId="1" applyNumberFormat="1" applyFill="1" applyBorder="1" applyAlignment="1">
      <alignment horizontal="left" indent="1"/>
    </xf>
    <xf numFmtId="169" fontId="21" fillId="0" borderId="11" xfId="1" applyNumberFormat="1" applyFont="1" applyFill="1" applyBorder="1"/>
    <xf numFmtId="169" fontId="21" fillId="0" borderId="9" xfId="1" applyNumberFormat="1" applyFill="1" applyBorder="1"/>
    <xf numFmtId="43" fontId="21" fillId="0" borderId="0" xfId="1" applyBorder="1"/>
    <xf numFmtId="9" fontId="21" fillId="0" borderId="0" xfId="12" applyFont="1" applyBorder="1" applyAlignment="1">
      <alignment horizontal="center" vertical="center"/>
    </xf>
    <xf numFmtId="9" fontId="0" fillId="0" borderId="10" xfId="37" applyFont="1" applyBorder="1" applyAlignment="1">
      <alignment horizontal="center" vertical="center"/>
    </xf>
    <xf numFmtId="9" fontId="0" fillId="0" borderId="0" xfId="37" applyFont="1" applyBorder="1" applyAlignment="1">
      <alignment horizontal="center" vertical="center"/>
    </xf>
    <xf numFmtId="9" fontId="21" fillId="0" borderId="5" xfId="37" applyFont="1" applyBorder="1" applyAlignment="1">
      <alignment horizontal="center" vertical="center"/>
    </xf>
    <xf numFmtId="9" fontId="21" fillId="0" borderId="0" xfId="37" applyFont="1" applyFill="1" applyBorder="1" applyAlignment="1">
      <alignment horizontal="center" vertical="center"/>
    </xf>
    <xf numFmtId="9" fontId="21" fillId="0" borderId="11" xfId="37" applyFont="1" applyBorder="1" applyAlignment="1">
      <alignment horizontal="center" vertical="center"/>
    </xf>
    <xf numFmtId="164" fontId="21" fillId="0" borderId="0" xfId="12" applyNumberFormat="1" applyFont="1" applyBorder="1" applyAlignment="1">
      <alignment horizontal="center"/>
    </xf>
    <xf numFmtId="9" fontId="0" fillId="0" borderId="10" xfId="37" applyFont="1" applyBorder="1" applyAlignment="1">
      <alignment horizontal="center"/>
    </xf>
    <xf numFmtId="9" fontId="0" fillId="0" borderId="0" xfId="37" applyFont="1" applyBorder="1" applyAlignment="1">
      <alignment horizontal="center"/>
    </xf>
    <xf numFmtId="9" fontId="0" fillId="0" borderId="11" xfId="37" applyFont="1" applyBorder="1" applyAlignment="1">
      <alignment horizontal="center"/>
    </xf>
    <xf numFmtId="9" fontId="0" fillId="0" borderId="11" xfId="37" applyFont="1" applyFill="1" applyBorder="1" applyAlignment="1">
      <alignment horizontal="center"/>
    </xf>
    <xf numFmtId="9" fontId="21" fillId="0" borderId="9" xfId="37" applyFont="1" applyBorder="1" applyAlignment="1">
      <alignment horizontal="center"/>
    </xf>
    <xf numFmtId="9" fontId="21" fillId="0" borderId="0" xfId="0" applyNumberFormat="1" applyFont="1"/>
    <xf numFmtId="1" fontId="21" fillId="0" borderId="0" xfId="5" applyNumberFormat="1"/>
    <xf numFmtId="164" fontId="25" fillId="0" borderId="9" xfId="5" applyNumberFormat="1" applyFont="1" applyBorder="1"/>
    <xf numFmtId="0" fontId="21" fillId="0" borderId="16" xfId="13" applyBorder="1"/>
    <xf numFmtId="0" fontId="21" fillId="0" borderId="13" xfId="13" applyBorder="1"/>
    <xf numFmtId="169" fontId="0" fillId="0" borderId="13" xfId="1" applyNumberFormat="1" applyFont="1" applyBorder="1"/>
    <xf numFmtId="0" fontId="21" fillId="0" borderId="14" xfId="13" applyBorder="1"/>
    <xf numFmtId="169" fontId="0" fillId="0" borderId="14" xfId="1" applyNumberFormat="1" applyFont="1" applyBorder="1"/>
    <xf numFmtId="0" fontId="21" fillId="0" borderId="15" xfId="13" applyBorder="1"/>
    <xf numFmtId="0" fontId="54" fillId="0" borderId="11" xfId="13" applyFont="1" applyBorder="1" applyAlignment="1">
      <alignment horizontal="center" vertical="center"/>
    </xf>
    <xf numFmtId="0" fontId="21" fillId="0" borderId="13" xfId="13" applyBorder="1" applyAlignment="1">
      <alignment horizontal="center" vertical="center"/>
    </xf>
    <xf numFmtId="0" fontId="21" fillId="0" borderId="11" xfId="13" applyBorder="1"/>
    <xf numFmtId="0" fontId="29" fillId="0" borderId="0" xfId="5" applyFont="1"/>
    <xf numFmtId="0" fontId="71" fillId="6" borderId="0" xfId="5" applyFont="1" applyFill="1" applyAlignment="1">
      <alignment horizontal="center" vertical="center"/>
    </xf>
    <xf numFmtId="0" fontId="71" fillId="6" borderId="0" xfId="5" applyFont="1" applyFill="1" applyAlignment="1">
      <alignment horizontal="left" vertical="center"/>
    </xf>
    <xf numFmtId="0" fontId="55" fillId="0" borderId="0" xfId="5" applyFont="1"/>
    <xf numFmtId="166" fontId="55" fillId="0" borderId="0" xfId="37" applyNumberFormat="1" applyFont="1" applyFill="1" applyBorder="1" applyAlignment="1">
      <alignment horizontal="center"/>
    </xf>
    <xf numFmtId="0" fontId="44" fillId="0" borderId="0" xfId="13" applyFont="1" applyAlignment="1">
      <alignment horizontal="center" vertical="center"/>
    </xf>
    <xf numFmtId="0" fontId="21" fillId="0" borderId="4" xfId="13" applyBorder="1" applyAlignment="1">
      <alignment horizontal="center" vertical="center"/>
    </xf>
    <xf numFmtId="0" fontId="21" fillId="0" borderId="5" xfId="13" applyBorder="1" applyAlignment="1">
      <alignment horizontal="center"/>
    </xf>
    <xf numFmtId="0" fontId="21" fillId="0" borderId="15" xfId="13" applyBorder="1" applyAlignment="1">
      <alignment horizontal="center" vertical="center"/>
    </xf>
    <xf numFmtId="164" fontId="21" fillId="0" borderId="10" xfId="13" applyNumberFormat="1" applyBorder="1" applyAlignment="1">
      <alignment horizontal="center"/>
    </xf>
    <xf numFmtId="164" fontId="21" fillId="0" borderId="0" xfId="13" applyNumberFormat="1" applyAlignment="1">
      <alignment horizontal="center"/>
    </xf>
    <xf numFmtId="164" fontId="21" fillId="0" borderId="8" xfId="13" applyNumberFormat="1" applyBorder="1" applyAlignment="1">
      <alignment horizontal="center"/>
    </xf>
    <xf numFmtId="164" fontId="21" fillId="0" borderId="6" xfId="13" applyNumberFormat="1" applyBorder="1" applyAlignment="1">
      <alignment horizontal="center"/>
    </xf>
    <xf numFmtId="0" fontId="25" fillId="0" borderId="0" xfId="5" applyFont="1" applyAlignment="1">
      <alignment horizontal="left" vertical="center"/>
    </xf>
    <xf numFmtId="0" fontId="21" fillId="0" borderId="10" xfId="5" applyBorder="1" applyAlignment="1">
      <alignment horizontal="left"/>
    </xf>
    <xf numFmtId="5" fontId="21" fillId="0" borderId="10" xfId="5" applyNumberFormat="1" applyBorder="1" applyAlignment="1">
      <alignment horizontal="center" vertical="center"/>
    </xf>
    <xf numFmtId="5" fontId="21" fillId="0" borderId="11" xfId="5" applyNumberFormat="1" applyBorder="1" applyAlignment="1">
      <alignment horizontal="center" vertical="center"/>
    </xf>
    <xf numFmtId="5" fontId="21" fillId="0" borderId="8" xfId="5" applyNumberFormat="1" applyBorder="1" applyAlignment="1">
      <alignment horizontal="center" vertical="center"/>
    </xf>
    <xf numFmtId="5" fontId="21" fillId="0" borderId="6" xfId="5" applyNumberFormat="1" applyBorder="1" applyAlignment="1">
      <alignment horizontal="center" vertical="center"/>
    </xf>
    <xf numFmtId="5" fontId="21" fillId="0" borderId="9" xfId="5" applyNumberFormat="1" applyBorder="1" applyAlignment="1">
      <alignment horizontal="center" vertical="center"/>
    </xf>
    <xf numFmtId="191" fontId="21" fillId="0" borderId="10" xfId="13" applyNumberFormat="1" applyBorder="1" applyAlignment="1">
      <alignment horizontal="center" vertical="center"/>
    </xf>
    <xf numFmtId="164" fontId="21" fillId="0" borderId="13" xfId="5" applyNumberFormat="1" applyBorder="1" applyAlignment="1">
      <alignment horizontal="center" vertical="center"/>
    </xf>
    <xf numFmtId="164" fontId="21" fillId="0" borderId="5" xfId="5" applyNumberFormat="1" applyBorder="1" applyAlignment="1">
      <alignment horizontal="center" vertical="center"/>
    </xf>
    <xf numFmtId="164" fontId="21" fillId="0" borderId="14" xfId="5" applyNumberFormat="1" applyBorder="1" applyAlignment="1">
      <alignment horizontal="center" vertical="center"/>
    </xf>
    <xf numFmtId="164" fontId="21" fillId="0" borderId="11" xfId="5" applyNumberFormat="1" applyBorder="1" applyAlignment="1">
      <alignment horizontal="center" vertical="center"/>
    </xf>
    <xf numFmtId="164" fontId="21" fillId="0" borderId="17" xfId="5" applyNumberFormat="1" applyBorder="1" applyAlignment="1">
      <alignment horizontal="center"/>
    </xf>
    <xf numFmtId="164" fontId="21" fillId="0" borderId="0" xfId="1" applyNumberFormat="1" applyFont="1" applyFill="1" applyBorder="1" applyAlignment="1">
      <alignment horizontal="center" vertical="center"/>
    </xf>
    <xf numFmtId="164" fontId="21" fillId="0" borderId="6" xfId="1" applyNumberFormat="1" applyFont="1" applyFill="1" applyBorder="1" applyAlignment="1">
      <alignment horizontal="center" vertical="center"/>
    </xf>
    <xf numFmtId="0" fontId="22" fillId="0" borderId="0" xfId="13" applyFont="1" applyAlignment="1">
      <alignment horizontal="center" vertical="center" wrapText="1"/>
    </xf>
    <xf numFmtId="4" fontId="21" fillId="0" borderId="0" xfId="5" applyNumberFormat="1"/>
    <xf numFmtId="9" fontId="21" fillId="0" borderId="0" xfId="37" applyFont="1"/>
    <xf numFmtId="0" fontId="21" fillId="0" borderId="14" xfId="5" applyBorder="1" applyAlignment="1">
      <alignment horizontal="left"/>
    </xf>
    <xf numFmtId="9" fontId="21" fillId="0" borderId="0" xfId="12" applyFont="1" applyFill="1" applyBorder="1" applyAlignment="1">
      <alignment horizontal="center"/>
    </xf>
    <xf numFmtId="175" fontId="21" fillId="0" borderId="11" xfId="13" applyNumberFormat="1" applyBorder="1" applyAlignment="1">
      <alignment horizontal="center"/>
    </xf>
    <xf numFmtId="0" fontId="0" fillId="0" borderId="17" xfId="0" applyBorder="1" applyAlignment="1">
      <alignment horizontal="center" vertical="center"/>
    </xf>
    <xf numFmtId="199" fontId="0" fillId="0" borderId="0" xfId="35" applyNumberFormat="1" applyFont="1" applyBorder="1" applyAlignment="1">
      <alignment horizontal="center"/>
    </xf>
    <xf numFmtId="199" fontId="0" fillId="0" borderId="11" xfId="35" applyNumberFormat="1" applyFont="1" applyBorder="1" applyAlignment="1">
      <alignment horizontal="center"/>
    </xf>
    <xf numFmtId="0" fontId="21" fillId="0" borderId="0" xfId="0" applyFont="1" applyAlignment="1">
      <alignment horizontal="center" vertical="center"/>
    </xf>
    <xf numFmtId="7" fontId="0" fillId="0" borderId="0" xfId="0" applyNumberFormat="1" applyAlignment="1">
      <alignment horizontal="center" vertical="center"/>
    </xf>
    <xf numFmtId="0" fontId="21" fillId="0" borderId="16" xfId="0" applyFont="1" applyBorder="1" applyAlignment="1">
      <alignment wrapText="1"/>
    </xf>
    <xf numFmtId="0" fontId="39" fillId="0" borderId="17" xfId="0" applyFont="1" applyBorder="1" applyAlignment="1">
      <alignment horizontal="center" wrapText="1"/>
    </xf>
    <xf numFmtId="0" fontId="39" fillId="0" borderId="3" xfId="0" applyFont="1" applyBorder="1" applyAlignment="1">
      <alignment horizontal="center" wrapText="1"/>
    </xf>
    <xf numFmtId="164" fontId="39" fillId="0" borderId="7" xfId="0" applyNumberFormat="1" applyFont="1" applyBorder="1" applyAlignment="1">
      <alignment horizontal="center"/>
    </xf>
    <xf numFmtId="164" fontId="39" fillId="0" borderId="4" xfId="0" applyNumberFormat="1" applyFont="1" applyBorder="1" applyAlignment="1">
      <alignment horizontal="center"/>
    </xf>
    <xf numFmtId="164" fontId="39" fillId="0" borderId="5" xfId="0" applyNumberFormat="1" applyFont="1" applyBorder="1" applyAlignment="1">
      <alignment horizontal="center"/>
    </xf>
    <xf numFmtId="164" fontId="39" fillId="0" borderId="8" xfId="0" applyNumberFormat="1" applyFont="1" applyBorder="1" applyAlignment="1">
      <alignment horizontal="center"/>
    </xf>
    <xf numFmtId="164" fontId="39" fillId="0" borderId="6" xfId="0" applyNumberFormat="1" applyFont="1" applyBorder="1" applyAlignment="1">
      <alignment horizontal="center"/>
    </xf>
    <xf numFmtId="164" fontId="39" fillId="0" borderId="9" xfId="0" applyNumberFormat="1" applyFont="1" applyBorder="1" applyAlignment="1">
      <alignment horizontal="center"/>
    </xf>
    <xf numFmtId="164" fontId="39" fillId="0" borderId="1" xfId="0" applyNumberFormat="1" applyFont="1" applyBorder="1" applyAlignment="1">
      <alignment horizontal="center"/>
    </xf>
    <xf numFmtId="164" fontId="39" fillId="0" borderId="17" xfId="0" applyNumberFormat="1" applyFont="1" applyBorder="1" applyAlignment="1">
      <alignment horizontal="center"/>
    </xf>
    <xf numFmtId="164" fontId="39" fillId="0" borderId="3" xfId="0" applyNumberFormat="1" applyFont="1" applyBorder="1" applyAlignment="1">
      <alignment horizontal="center"/>
    </xf>
    <xf numFmtId="164" fontId="0" fillId="0" borderId="0" xfId="0" applyNumberFormat="1" applyAlignment="1">
      <alignment horizontal="center"/>
    </xf>
    <xf numFmtId="166" fontId="0" fillId="0" borderId="0" xfId="37" applyNumberFormat="1" applyFont="1" applyAlignment="1">
      <alignment horizontal="center"/>
    </xf>
    <xf numFmtId="0" fontId="74" fillId="0" borderId="0" xfId="0" applyFont="1"/>
    <xf numFmtId="164" fontId="39" fillId="0" borderId="0" xfId="0" applyNumberFormat="1" applyFont="1" applyAlignment="1">
      <alignment horizontal="center"/>
    </xf>
    <xf numFmtId="164" fontId="39" fillId="0" borderId="11" xfId="0" applyNumberFormat="1" applyFont="1" applyBorder="1" applyAlignment="1">
      <alignment horizontal="center"/>
    </xf>
    <xf numFmtId="9" fontId="0" fillId="0" borderId="0" xfId="37" applyFont="1" applyAlignment="1">
      <alignment horizontal="center"/>
    </xf>
    <xf numFmtId="0" fontId="39" fillId="0" borderId="1" xfId="0" applyFont="1" applyBorder="1"/>
    <xf numFmtId="0" fontId="39" fillId="0" borderId="16" xfId="0" applyFont="1" applyBorder="1" applyAlignment="1">
      <alignment horizontal="center"/>
    </xf>
    <xf numFmtId="0" fontId="39" fillId="0" borderId="16" xfId="0" applyFont="1" applyBorder="1" applyAlignment="1">
      <alignment horizontal="center" wrapText="1"/>
    </xf>
    <xf numFmtId="0" fontId="39" fillId="0" borderId="3" xfId="0" applyFont="1" applyBorder="1" applyAlignment="1">
      <alignment horizontal="center"/>
    </xf>
    <xf numFmtId="0" fontId="39" fillId="0" borderId="10" xfId="0" applyFont="1" applyBorder="1" applyAlignment="1">
      <alignment wrapText="1"/>
    </xf>
    <xf numFmtId="164" fontId="39" fillId="0" borderId="14" xfId="0" applyNumberFormat="1" applyFont="1" applyBorder="1" applyAlignment="1">
      <alignment horizontal="center"/>
    </xf>
    <xf numFmtId="9" fontId="39" fillId="0" borderId="14" xfId="37" applyFont="1" applyBorder="1" applyAlignment="1">
      <alignment horizontal="center"/>
    </xf>
    <xf numFmtId="9" fontId="39" fillId="0" borderId="0" xfId="37" applyFont="1" applyBorder="1" applyAlignment="1">
      <alignment horizontal="center"/>
    </xf>
    <xf numFmtId="9" fontId="39" fillId="0" borderId="10" xfId="37" applyFont="1" applyBorder="1" applyAlignment="1">
      <alignment horizontal="center"/>
    </xf>
    <xf numFmtId="9" fontId="39" fillId="0" borderId="11" xfId="37" applyFont="1" applyBorder="1" applyAlignment="1">
      <alignment horizontal="center"/>
    </xf>
    <xf numFmtId="0" fontId="39" fillId="0" borderId="8" xfId="0" applyFont="1" applyBorder="1" applyAlignment="1">
      <alignment wrapText="1"/>
    </xf>
    <xf numFmtId="164" fontId="39" fillId="0" borderId="15" xfId="0" applyNumberFormat="1" applyFont="1" applyBorder="1" applyAlignment="1">
      <alignment horizontal="center"/>
    </xf>
    <xf numFmtId="9" fontId="39" fillId="0" borderId="6" xfId="37" applyFont="1" applyBorder="1" applyAlignment="1">
      <alignment horizontal="center"/>
    </xf>
    <xf numFmtId="9" fontId="39" fillId="0" borderId="9" xfId="37" applyFont="1" applyBorder="1" applyAlignment="1">
      <alignment horizontal="center"/>
    </xf>
    <xf numFmtId="9" fontId="72" fillId="0" borderId="0" xfId="37" applyFont="1" applyBorder="1" applyAlignment="1">
      <alignment horizontal="center"/>
    </xf>
    <xf numFmtId="164" fontId="72" fillId="0" borderId="0" xfId="0" applyNumberFormat="1" applyFont="1" applyAlignment="1">
      <alignment horizontal="center"/>
    </xf>
    <xf numFmtId="0" fontId="0" fillId="5" borderId="28" xfId="0" applyFill="1" applyBorder="1"/>
    <xf numFmtId="0" fontId="0" fillId="5" borderId="29" xfId="0" applyFill="1" applyBorder="1"/>
    <xf numFmtId="0" fontId="65" fillId="5" borderId="28" xfId="0" applyFont="1" applyFill="1" applyBorder="1"/>
    <xf numFmtId="0" fontId="0" fillId="5" borderId="30" xfId="0" applyFill="1" applyBorder="1"/>
    <xf numFmtId="0" fontId="0" fillId="5" borderId="31" xfId="0" applyFill="1" applyBorder="1"/>
    <xf numFmtId="0" fontId="0" fillId="5" borderId="32" xfId="0" applyFill="1" applyBorder="1"/>
    <xf numFmtId="0" fontId="76" fillId="5" borderId="0" xfId="0" applyFont="1" applyFill="1"/>
    <xf numFmtId="0" fontId="77" fillId="5" borderId="0" xfId="0" applyFont="1" applyFill="1" applyAlignment="1">
      <alignment horizontal="left"/>
    </xf>
    <xf numFmtId="0" fontId="21" fillId="5" borderId="0" xfId="0" applyFont="1" applyFill="1"/>
    <xf numFmtId="0" fontId="78" fillId="5" borderId="0" xfId="0" applyFont="1" applyFill="1" applyAlignment="1">
      <alignment horizontal="left"/>
    </xf>
    <xf numFmtId="0" fontId="79" fillId="5" borderId="28" xfId="0" applyFont="1" applyFill="1" applyBorder="1" applyAlignment="1">
      <alignment horizontal="left" vertical="center" readingOrder="1"/>
    </xf>
    <xf numFmtId="0" fontId="21" fillId="5" borderId="29" xfId="0" applyFont="1" applyFill="1" applyBorder="1"/>
    <xf numFmtId="0" fontId="62" fillId="5" borderId="28" xfId="0" applyFont="1" applyFill="1" applyBorder="1" applyAlignment="1">
      <alignment horizontal="left" vertical="center" readingOrder="1"/>
    </xf>
    <xf numFmtId="0" fontId="65" fillId="5" borderId="28" xfId="0" applyFont="1" applyFill="1" applyBorder="1" applyAlignment="1">
      <alignment horizontal="left" vertical="center" readingOrder="1"/>
    </xf>
    <xf numFmtId="0" fontId="62" fillId="5" borderId="28" xfId="0" applyFont="1" applyFill="1" applyBorder="1"/>
    <xf numFmtId="0" fontId="21" fillId="5" borderId="28" xfId="0" applyFont="1" applyFill="1" applyBorder="1"/>
    <xf numFmtId="2" fontId="21" fillId="0" borderId="21" xfId="13" applyNumberFormat="1" applyBorder="1" applyAlignment="1">
      <alignment horizontal="center"/>
    </xf>
    <xf numFmtId="2" fontId="21" fillId="0" borderId="0" xfId="13" applyNumberFormat="1" applyAlignment="1">
      <alignment horizontal="center"/>
    </xf>
    <xf numFmtId="2" fontId="21" fillId="0" borderId="22" xfId="13" applyNumberFormat="1" applyBorder="1" applyAlignment="1">
      <alignment horizontal="center"/>
    </xf>
    <xf numFmtId="9" fontId="21" fillId="0" borderId="0" xfId="37" applyFont="1" applyFill="1" applyBorder="1"/>
    <xf numFmtId="164" fontId="21" fillId="0" borderId="21" xfId="13" applyNumberFormat="1" applyBorder="1" applyAlignment="1">
      <alignment horizontal="center"/>
    </xf>
    <xf numFmtId="164" fontId="21" fillId="0" borderId="22" xfId="13" applyNumberFormat="1" applyBorder="1" applyAlignment="1">
      <alignment horizontal="center"/>
    </xf>
    <xf numFmtId="164" fontId="21" fillId="0" borderId="23" xfId="13" applyNumberFormat="1" applyBorder="1" applyAlignment="1">
      <alignment horizontal="center"/>
    </xf>
    <xf numFmtId="164" fontId="21" fillId="0" borderId="18" xfId="13" applyNumberFormat="1" applyBorder="1" applyAlignment="1">
      <alignment horizontal="center"/>
    </xf>
    <xf numFmtId="164" fontId="21" fillId="0" borderId="24" xfId="13" applyNumberFormat="1" applyBorder="1" applyAlignment="1">
      <alignment horizontal="center"/>
    </xf>
    <xf numFmtId="0" fontId="21" fillId="0" borderId="7" xfId="13" applyBorder="1" applyAlignment="1">
      <alignment horizontal="left"/>
    </xf>
    <xf numFmtId="0" fontId="21" fillId="0" borderId="4" xfId="13" applyBorder="1" applyAlignment="1">
      <alignment horizontal="center"/>
    </xf>
    <xf numFmtId="164" fontId="21" fillId="0" borderId="11" xfId="13" applyNumberFormat="1" applyBorder="1" applyAlignment="1">
      <alignment horizontal="center"/>
    </xf>
    <xf numFmtId="164" fontId="0" fillId="0" borderId="0" xfId="12" applyNumberFormat="1" applyFont="1" applyFill="1" applyBorder="1" applyAlignment="1">
      <alignment horizontal="center"/>
    </xf>
    <xf numFmtId="164" fontId="0" fillId="0" borderId="11" xfId="12" applyNumberFormat="1" applyFont="1" applyFill="1" applyBorder="1" applyAlignment="1">
      <alignment horizontal="center"/>
    </xf>
    <xf numFmtId="0" fontId="21" fillId="0" borderId="8" xfId="13" applyBorder="1" applyAlignment="1">
      <alignment horizontal="left"/>
    </xf>
    <xf numFmtId="164" fontId="0" fillId="0" borderId="6" xfId="12" applyNumberFormat="1" applyFont="1" applyFill="1" applyBorder="1" applyAlignment="1">
      <alignment horizontal="center"/>
    </xf>
    <xf numFmtId="164" fontId="0" fillId="0" borderId="9" xfId="12" applyNumberFormat="1" applyFont="1" applyFill="1" applyBorder="1" applyAlignment="1">
      <alignment horizontal="center"/>
    </xf>
    <xf numFmtId="164" fontId="21" fillId="0" borderId="0" xfId="13" applyNumberFormat="1"/>
    <xf numFmtId="165" fontId="21" fillId="0" borderId="0" xfId="13" applyNumberFormat="1"/>
    <xf numFmtId="0" fontId="44" fillId="0" borderId="0" xfId="13" applyFont="1" applyAlignment="1">
      <alignment horizontal="left"/>
    </xf>
    <xf numFmtId="0" fontId="21" fillId="0" borderId="17" xfId="13" applyBorder="1"/>
    <xf numFmtId="0" fontId="21" fillId="0" borderId="17" xfId="13" applyBorder="1" applyAlignment="1">
      <alignment horizontal="center"/>
    </xf>
    <xf numFmtId="0" fontId="21" fillId="0" borderId="3" xfId="13" applyBorder="1" applyAlignment="1">
      <alignment horizontal="center"/>
    </xf>
    <xf numFmtId="0" fontId="21" fillId="0" borderId="17" xfId="13" applyBorder="1" applyAlignment="1">
      <alignment horizontal="right"/>
    </xf>
    <xf numFmtId="0" fontId="21" fillId="0" borderId="3" xfId="13" applyBorder="1" applyAlignment="1">
      <alignment horizontal="right"/>
    </xf>
    <xf numFmtId="0" fontId="21" fillId="0" borderId="4" xfId="13" applyBorder="1" applyAlignment="1">
      <alignment horizontal="right"/>
    </xf>
    <xf numFmtId="0" fontId="21" fillId="0" borderId="5" xfId="13" applyBorder="1" applyAlignment="1">
      <alignment horizontal="right"/>
    </xf>
    <xf numFmtId="0" fontId="21" fillId="0" borderId="0" xfId="13" applyAlignment="1">
      <alignment horizontal="right"/>
    </xf>
    <xf numFmtId="164" fontId="21" fillId="0" borderId="0" xfId="13" applyNumberFormat="1" applyAlignment="1">
      <alignment horizontal="right"/>
    </xf>
    <xf numFmtId="0" fontId="21" fillId="0" borderId="6" xfId="13" applyBorder="1" applyAlignment="1">
      <alignment horizontal="right"/>
    </xf>
    <xf numFmtId="164" fontId="21" fillId="0" borderId="6" xfId="13" applyNumberFormat="1" applyBorder="1" applyAlignment="1">
      <alignment horizontal="right"/>
    </xf>
    <xf numFmtId="1" fontId="21" fillId="0" borderId="9" xfId="13" applyNumberFormat="1" applyBorder="1" applyAlignment="1">
      <alignment horizontal="right"/>
    </xf>
    <xf numFmtId="2" fontId="21" fillId="0" borderId="11" xfId="13" applyNumberFormat="1" applyBorder="1" applyAlignment="1">
      <alignment horizontal="center"/>
    </xf>
    <xf numFmtId="164" fontId="21" fillId="0" borderId="11" xfId="13" applyNumberFormat="1" applyBorder="1" applyAlignment="1">
      <alignment horizontal="right"/>
    </xf>
    <xf numFmtId="164" fontId="21" fillId="0" borderId="9" xfId="13" applyNumberFormat="1" applyBorder="1" applyAlignment="1">
      <alignment horizontal="right"/>
    </xf>
    <xf numFmtId="0" fontId="21" fillId="0" borderId="11" xfId="13" applyBorder="1" applyAlignment="1">
      <alignment horizontal="center"/>
    </xf>
    <xf numFmtId="2" fontId="21" fillId="0" borderId="0" xfId="13" applyNumberFormat="1" applyAlignment="1">
      <alignment horizontal="right"/>
    </xf>
    <xf numFmtId="2" fontId="21" fillId="0" borderId="11" xfId="13" applyNumberFormat="1" applyBorder="1" applyAlignment="1">
      <alignment horizontal="right"/>
    </xf>
    <xf numFmtId="2" fontId="21" fillId="0" borderId="6" xfId="13" applyNumberFormat="1" applyBorder="1" applyAlignment="1">
      <alignment horizontal="right"/>
    </xf>
    <xf numFmtId="2" fontId="21" fillId="0" borderId="6" xfId="13" applyNumberFormat="1" applyBorder="1"/>
    <xf numFmtId="2" fontId="21" fillId="0" borderId="9" xfId="13" applyNumberFormat="1" applyBorder="1"/>
    <xf numFmtId="0" fontId="21" fillId="0" borderId="11" xfId="13" applyBorder="1" applyAlignment="1">
      <alignment horizontal="right"/>
    </xf>
    <xf numFmtId="1" fontId="21" fillId="0" borderId="0" xfId="13" applyNumberFormat="1" applyAlignment="1">
      <alignment horizontal="right"/>
    </xf>
    <xf numFmtId="1" fontId="21" fillId="0" borderId="11" xfId="13" applyNumberFormat="1" applyBorder="1" applyAlignment="1">
      <alignment horizontal="right"/>
    </xf>
    <xf numFmtId="1" fontId="21" fillId="0" borderId="6" xfId="13" applyNumberFormat="1" applyBorder="1" applyAlignment="1">
      <alignment horizontal="center"/>
    </xf>
    <xf numFmtId="1" fontId="21" fillId="0" borderId="6" xfId="13" applyNumberFormat="1" applyBorder="1" applyAlignment="1">
      <alignment horizontal="right"/>
    </xf>
    <xf numFmtId="164" fontId="21" fillId="0" borderId="15" xfId="5" applyNumberFormat="1" applyBorder="1" applyAlignment="1">
      <alignment horizontal="center" vertical="center"/>
    </xf>
    <xf numFmtId="164" fontId="21" fillId="0" borderId="9" xfId="5" applyNumberFormat="1" applyBorder="1" applyAlignment="1">
      <alignment horizontal="center" vertical="center"/>
    </xf>
    <xf numFmtId="0" fontId="28" fillId="0" borderId="0" xfId="6" applyAlignment="1">
      <alignment horizontal="center"/>
    </xf>
    <xf numFmtId="0" fontId="28" fillId="0" borderId="0" xfId="6"/>
    <xf numFmtId="0" fontId="81" fillId="0" borderId="0" xfId="6" applyFont="1" applyAlignment="1">
      <alignment horizontal="center"/>
    </xf>
    <xf numFmtId="0" fontId="39" fillId="0" borderId="0" xfId="6" applyFont="1" applyAlignment="1">
      <alignment horizontal="left"/>
    </xf>
    <xf numFmtId="0" fontId="39" fillId="0" borderId="0" xfId="6" applyFont="1" applyAlignment="1">
      <alignment horizontal="center"/>
    </xf>
    <xf numFmtId="0" fontId="39" fillId="0" borderId="0" xfId="6" applyFont="1"/>
    <xf numFmtId="0" fontId="44" fillId="0" borderId="0" xfId="6" applyFont="1" applyAlignment="1">
      <alignment vertical="center"/>
    </xf>
    <xf numFmtId="0" fontId="44" fillId="0" borderId="0" xfId="6" applyFont="1" applyAlignment="1">
      <alignment horizontal="left" vertical="center"/>
    </xf>
    <xf numFmtId="0" fontId="82" fillId="0" borderId="0" xfId="6" applyFont="1" applyAlignment="1">
      <alignment horizontal="left"/>
    </xf>
    <xf numFmtId="0" fontId="82" fillId="0" borderId="0" xfId="6" applyFont="1"/>
    <xf numFmtId="0" fontId="39" fillId="0" borderId="1" xfId="6" applyFont="1" applyBorder="1" applyAlignment="1">
      <alignment horizontal="center"/>
    </xf>
    <xf numFmtId="0" fontId="39" fillId="0" borderId="17" xfId="6" applyFont="1" applyBorder="1" applyAlignment="1">
      <alignment horizontal="center"/>
    </xf>
    <xf numFmtId="0" fontId="39" fillId="0" borderId="17" xfId="6" applyFont="1" applyBorder="1"/>
    <xf numFmtId="0" fontId="39" fillId="0" borderId="3" xfId="6" applyFont="1" applyBorder="1" applyAlignment="1">
      <alignment horizontal="center"/>
    </xf>
    <xf numFmtId="0" fontId="39" fillId="0" borderId="10" xfId="6" applyFont="1" applyBorder="1" applyAlignment="1">
      <alignment horizontal="center"/>
    </xf>
    <xf numFmtId="1" fontId="39" fillId="0" borderId="0" xfId="6" applyNumberFormat="1" applyFont="1" applyAlignment="1">
      <alignment horizontal="center"/>
    </xf>
    <xf numFmtId="0" fontId="39" fillId="0" borderId="11" xfId="6" applyFont="1" applyBorder="1" applyAlignment="1">
      <alignment horizontal="center"/>
    </xf>
    <xf numFmtId="1" fontId="39" fillId="0" borderId="0" xfId="6" applyNumberFormat="1" applyFont="1"/>
    <xf numFmtId="0" fontId="39" fillId="0" borderId="0" xfId="6" quotePrefix="1" applyFont="1"/>
    <xf numFmtId="0" fontId="39" fillId="0" borderId="1" xfId="6" applyFont="1" applyBorder="1"/>
    <xf numFmtId="0" fontId="39" fillId="0" borderId="10" xfId="6" applyFont="1" applyBorder="1"/>
    <xf numFmtId="1" fontId="39" fillId="0" borderId="11" xfId="6" applyNumberFormat="1" applyFont="1" applyBorder="1" applyAlignment="1">
      <alignment horizontal="center"/>
    </xf>
    <xf numFmtId="0" fontId="39" fillId="0" borderId="8" xfId="6" applyFont="1" applyBorder="1"/>
    <xf numFmtId="0" fontId="39" fillId="0" borderId="6" xfId="6" applyFont="1" applyBorder="1" applyAlignment="1">
      <alignment horizontal="center"/>
    </xf>
    <xf numFmtId="1" fontId="39" fillId="0" borderId="9" xfId="6" applyNumberFormat="1" applyFont="1" applyBorder="1" applyAlignment="1">
      <alignment horizontal="center"/>
    </xf>
    <xf numFmtId="164" fontId="39" fillId="0" borderId="0" xfId="6" applyNumberFormat="1" applyFont="1"/>
    <xf numFmtId="0" fontId="39" fillId="0" borderId="8" xfId="6" applyFont="1" applyBorder="1" applyAlignment="1">
      <alignment horizontal="center"/>
    </xf>
    <xf numFmtId="0" fontId="39" fillId="0" borderId="6" xfId="6" applyFont="1" applyBorder="1"/>
    <xf numFmtId="1" fontId="39" fillId="0" borderId="6" xfId="6" applyNumberFormat="1" applyFont="1" applyBorder="1" applyAlignment="1">
      <alignment horizontal="center"/>
    </xf>
    <xf numFmtId="1" fontId="39" fillId="0" borderId="17" xfId="6" applyNumberFormat="1" applyFont="1" applyBorder="1" applyAlignment="1">
      <alignment horizontal="center"/>
    </xf>
    <xf numFmtId="1" fontId="39" fillId="0" borderId="3" xfId="6" applyNumberFormat="1" applyFont="1" applyBorder="1" applyAlignment="1">
      <alignment horizontal="center"/>
    </xf>
    <xf numFmtId="0" fontId="75" fillId="5" borderId="0" xfId="0" applyFont="1" applyFill="1"/>
    <xf numFmtId="1" fontId="0" fillId="0" borderId="0" xfId="0" applyNumberFormat="1" applyAlignment="1">
      <alignment horizontal="center"/>
    </xf>
    <xf numFmtId="0" fontId="21" fillId="0" borderId="1" xfId="0" applyFont="1" applyBorder="1" applyAlignment="1">
      <alignment horizontal="center"/>
    </xf>
    <xf numFmtId="0" fontId="21" fillId="0" borderId="17" xfId="0" applyFont="1" applyBorder="1" applyAlignment="1">
      <alignment horizontal="center"/>
    </xf>
    <xf numFmtId="0" fontId="36" fillId="0" borderId="0" xfId="5" applyFont="1" applyAlignment="1">
      <alignment horizontal="left"/>
    </xf>
    <xf numFmtId="0" fontId="83" fillId="0" borderId="0" xfId="5" applyFont="1"/>
    <xf numFmtId="0" fontId="44" fillId="0" borderId="0" xfId="6" applyFont="1" applyAlignment="1">
      <alignment horizontal="left"/>
    </xf>
    <xf numFmtId="0" fontId="64" fillId="5" borderId="28" xfId="0" applyFont="1" applyFill="1" applyBorder="1" applyAlignment="1">
      <alignment horizontal="left" vertical="center" readingOrder="1"/>
    </xf>
    <xf numFmtId="0" fontId="21" fillId="0" borderId="6" xfId="0" applyFont="1" applyBorder="1" applyAlignment="1">
      <alignment horizontal="center"/>
    </xf>
    <xf numFmtId="195" fontId="0" fillId="0" borderId="4" xfId="0" applyNumberFormat="1" applyBorder="1" applyAlignment="1">
      <alignment horizontal="center" vertical="center"/>
    </xf>
    <xf numFmtId="195" fontId="0" fillId="0" borderId="5" xfId="0" applyNumberFormat="1" applyBorder="1" applyAlignment="1">
      <alignment horizontal="center" vertical="center"/>
    </xf>
    <xf numFmtId="0" fontId="21" fillId="0" borderId="5" xfId="0" applyFont="1" applyBorder="1" applyAlignment="1">
      <alignment horizontal="center" vertical="center"/>
    </xf>
    <xf numFmtId="0" fontId="21" fillId="0" borderId="13" xfId="5" applyBorder="1" applyAlignment="1">
      <alignment horizontal="center" vertical="center" wrapText="1"/>
    </xf>
    <xf numFmtId="0" fontId="21" fillId="0" borderId="5" xfId="0" applyFont="1" applyBorder="1" applyAlignment="1">
      <alignment horizontal="center" vertical="center" wrapText="1"/>
    </xf>
    <xf numFmtId="0" fontId="21" fillId="0" borderId="17" xfId="0" applyFont="1" applyBorder="1" applyAlignment="1">
      <alignment horizontal="center" vertical="center"/>
    </xf>
    <xf numFmtId="0" fontId="21" fillId="0" borderId="3" xfId="0" applyFont="1" applyBorder="1" applyAlignment="1">
      <alignment horizontal="center" vertical="center"/>
    </xf>
    <xf numFmtId="0" fontId="21" fillId="0" borderId="1" xfId="0" applyFont="1" applyBorder="1" applyAlignment="1">
      <alignment horizontal="center" vertical="center"/>
    </xf>
    <xf numFmtId="0" fontId="21" fillId="0" borderId="10" xfId="0" applyFont="1" applyBorder="1" applyAlignment="1">
      <alignment horizontal="center" vertical="center"/>
    </xf>
    <xf numFmtId="0" fontId="21" fillId="0" borderId="7" xfId="0" applyFont="1" applyBorder="1" applyAlignment="1">
      <alignment horizontal="center" vertical="center"/>
    </xf>
    <xf numFmtId="0" fontId="21" fillId="0" borderId="8" xfId="0" applyFont="1" applyBorder="1" applyAlignment="1">
      <alignment horizontal="center" vertical="center"/>
    </xf>
    <xf numFmtId="165" fontId="21" fillId="0" borderId="0" xfId="1" applyNumberFormat="1" applyFont="1" applyFill="1" applyBorder="1" applyAlignment="1">
      <alignment horizontal="center"/>
    </xf>
    <xf numFmtId="165" fontId="21" fillId="0" borderId="0" xfId="0" applyNumberFormat="1" applyFont="1"/>
    <xf numFmtId="0" fontId="26" fillId="0" borderId="7" xfId="5" applyFont="1" applyBorder="1" applyAlignment="1">
      <alignment horizontal="center"/>
    </xf>
    <xf numFmtId="1" fontId="21" fillId="0" borderId="4" xfId="5" applyNumberFormat="1" applyBorder="1" applyAlignment="1">
      <alignment horizontal="center"/>
    </xf>
    <xf numFmtId="1" fontId="21" fillId="0" borderId="5" xfId="5" applyNumberFormat="1" applyBorder="1" applyAlignment="1">
      <alignment horizontal="center"/>
    </xf>
    <xf numFmtId="1" fontId="21" fillId="0" borderId="6" xfId="5" applyNumberFormat="1" applyBorder="1" applyAlignment="1">
      <alignment horizontal="center"/>
    </xf>
    <xf numFmtId="1" fontId="21" fillId="0" borderId="9" xfId="5" applyNumberFormat="1" applyBorder="1" applyAlignment="1">
      <alignment horizontal="center"/>
    </xf>
    <xf numFmtId="169" fontId="0" fillId="0" borderId="7" xfId="1" applyNumberFormat="1" applyFont="1" applyBorder="1"/>
    <xf numFmtId="169" fontId="0" fillId="0" borderId="10" xfId="1" applyNumberFormat="1" applyFont="1" applyBorder="1"/>
    <xf numFmtId="1" fontId="21" fillId="0" borderId="2" xfId="5" applyNumberFormat="1" applyBorder="1" applyAlignment="1">
      <alignment horizontal="center"/>
    </xf>
    <xf numFmtId="1" fontId="21" fillId="0" borderId="3" xfId="5" applyNumberFormat="1" applyBorder="1" applyAlignment="1">
      <alignment horizontal="center"/>
    </xf>
    <xf numFmtId="0" fontId="21" fillId="0" borderId="4" xfId="5" applyBorder="1" applyAlignment="1">
      <alignment horizontal="center"/>
    </xf>
    <xf numFmtId="0" fontId="21" fillId="0" borderId="7" xfId="5" applyBorder="1" applyAlignment="1">
      <alignment horizontal="center" vertical="center"/>
    </xf>
    <xf numFmtId="0" fontId="21" fillId="0" borderId="5" xfId="5" applyBorder="1" applyAlignment="1">
      <alignment horizontal="center" vertical="center"/>
    </xf>
    <xf numFmtId="0" fontId="21" fillId="0" borderId="4" xfId="5" applyBorder="1" applyAlignment="1">
      <alignment horizontal="center" vertical="center"/>
    </xf>
    <xf numFmtId="0" fontId="21" fillId="0" borderId="11" xfId="5" applyBorder="1" applyAlignment="1">
      <alignment horizontal="center" vertical="center"/>
    </xf>
    <xf numFmtId="0" fontId="21" fillId="0" borderId="3" xfId="5" applyBorder="1" applyAlignment="1">
      <alignment horizontal="center" vertical="center"/>
    </xf>
    <xf numFmtId="0" fontId="39" fillId="0" borderId="4" xfId="5" applyFont="1" applyBorder="1" applyAlignment="1">
      <alignment horizontal="center" vertical="center"/>
    </xf>
    <xf numFmtId="0" fontId="39" fillId="0" borderId="9" xfId="5" applyFont="1" applyBorder="1" applyAlignment="1">
      <alignment horizontal="center" vertical="center"/>
    </xf>
    <xf numFmtId="0" fontId="60" fillId="0" borderId="10" xfId="5" applyFont="1" applyBorder="1"/>
    <xf numFmtId="0" fontId="84" fillId="0" borderId="0" xfId="13" applyFont="1"/>
    <xf numFmtId="0" fontId="72" fillId="0" borderId="0" xfId="13" applyFont="1" applyAlignment="1">
      <alignment horizontal="left"/>
    </xf>
    <xf numFmtId="0" fontId="72" fillId="0" borderId="0" xfId="13" applyFont="1"/>
    <xf numFmtId="0" fontId="72" fillId="0" borderId="0" xfId="13" applyFont="1" applyAlignment="1">
      <alignment horizontal="center"/>
    </xf>
    <xf numFmtId="9" fontId="21" fillId="0" borderId="10" xfId="37" applyFont="1" applyFill="1" applyBorder="1" applyAlignment="1">
      <alignment horizontal="center"/>
    </xf>
    <xf numFmtId="9" fontId="21" fillId="0" borderId="0" xfId="37" applyFont="1" applyFill="1" applyBorder="1" applyAlignment="1">
      <alignment horizontal="center"/>
    </xf>
    <xf numFmtId="9" fontId="21" fillId="0" borderId="14" xfId="37" applyFont="1" applyFill="1" applyBorder="1" applyAlignment="1">
      <alignment horizontal="center"/>
    </xf>
    <xf numFmtId="9" fontId="21" fillId="0" borderId="1" xfId="37" applyFont="1" applyFill="1" applyBorder="1" applyAlignment="1">
      <alignment horizontal="center"/>
    </xf>
    <xf numFmtId="9" fontId="21" fillId="0" borderId="17" xfId="37" applyFont="1" applyFill="1" applyBorder="1" applyAlignment="1">
      <alignment horizontal="center"/>
    </xf>
    <xf numFmtId="9" fontId="21" fillId="0" borderId="16" xfId="37" applyFont="1" applyFill="1" applyBorder="1" applyAlignment="1">
      <alignment horizontal="center"/>
    </xf>
    <xf numFmtId="0" fontId="22" fillId="0" borderId="0" xfId="13" applyFont="1"/>
    <xf numFmtId="175" fontId="21" fillId="0" borderId="4" xfId="5" applyNumberFormat="1" applyBorder="1" applyAlignment="1">
      <alignment horizontal="center"/>
    </xf>
    <xf numFmtId="175" fontId="21" fillId="0" borderId="4" xfId="12" applyNumberFormat="1" applyBorder="1" applyAlignment="1">
      <alignment horizontal="center" vertical="center"/>
    </xf>
    <xf numFmtId="175" fontId="21" fillId="0" borderId="5" xfId="12" applyNumberFormat="1" applyBorder="1" applyAlignment="1">
      <alignment horizontal="center" vertical="center"/>
    </xf>
    <xf numFmtId="175" fontId="21" fillId="0" borderId="0" xfId="5" applyNumberFormat="1" applyAlignment="1">
      <alignment horizontal="center"/>
    </xf>
    <xf numFmtId="175" fontId="21" fillId="0" borderId="0" xfId="12" applyNumberFormat="1" applyBorder="1" applyAlignment="1">
      <alignment horizontal="center" vertical="center"/>
    </xf>
    <xf numFmtId="175" fontId="21" fillId="0" borderId="11" xfId="12" applyNumberFormat="1" applyBorder="1" applyAlignment="1">
      <alignment horizontal="center" vertical="center"/>
    </xf>
    <xf numFmtId="175" fontId="21" fillId="0" borderId="6" xfId="12" applyNumberFormat="1" applyBorder="1" applyAlignment="1">
      <alignment horizontal="center" vertical="center"/>
    </xf>
    <xf numFmtId="175" fontId="21" fillId="0" borderId="9" xfId="12" applyNumberFormat="1" applyBorder="1" applyAlignment="1">
      <alignment horizontal="center" vertical="center"/>
    </xf>
    <xf numFmtId="175" fontId="21" fillId="3" borderId="0" xfId="1" applyNumberFormat="1" applyFill="1" applyBorder="1" applyAlignment="1">
      <alignment horizontal="right" vertical="center"/>
    </xf>
    <xf numFmtId="175" fontId="38" fillId="3" borderId="0" xfId="1" applyNumberFormat="1" applyFont="1" applyFill="1" applyBorder="1" applyAlignment="1">
      <alignment horizontal="right" vertical="center"/>
    </xf>
    <xf numFmtId="175" fontId="0" fillId="3" borderId="0" xfId="0" applyNumberFormat="1" applyFill="1"/>
    <xf numFmtId="0" fontId="36" fillId="0" borderId="0" xfId="5" applyFont="1" applyAlignment="1">
      <alignment horizontal="left" wrapText="1"/>
    </xf>
    <xf numFmtId="198" fontId="21" fillId="0" borderId="10" xfId="13" applyNumberFormat="1" applyBorder="1" applyAlignment="1">
      <alignment horizontal="center" vertical="center"/>
    </xf>
    <xf numFmtId="166" fontId="21" fillId="0" borderId="13" xfId="12" applyNumberFormat="1" applyFill="1" applyBorder="1" applyAlignment="1">
      <alignment horizontal="center"/>
    </xf>
    <xf numFmtId="166" fontId="21" fillId="0" borderId="5" xfId="12" applyNumberFormat="1" applyFill="1" applyBorder="1" applyAlignment="1">
      <alignment horizontal="center"/>
    </xf>
    <xf numFmtId="166" fontId="21" fillId="0" borderId="14" xfId="12" applyNumberFormat="1" applyFill="1" applyBorder="1" applyAlignment="1">
      <alignment horizontal="center"/>
    </xf>
    <xf numFmtId="166" fontId="21" fillId="0" borderId="11" xfId="12" applyNumberFormat="1" applyFill="1" applyBorder="1" applyAlignment="1">
      <alignment horizontal="center"/>
    </xf>
    <xf numFmtId="0" fontId="21" fillId="0" borderId="8" xfId="13" applyBorder="1" applyAlignment="1">
      <alignment horizontal="center" vertical="center"/>
    </xf>
    <xf numFmtId="166" fontId="21" fillId="0" borderId="15" xfId="12" applyNumberFormat="1" applyFill="1" applyBorder="1" applyAlignment="1">
      <alignment horizontal="center"/>
    </xf>
    <xf numFmtId="0" fontId="25" fillId="0" borderId="8" xfId="13" applyFont="1" applyBorder="1" applyAlignment="1">
      <alignment horizontal="center" vertical="center"/>
    </xf>
    <xf numFmtId="166" fontId="25" fillId="0" borderId="15" xfId="12" applyNumberFormat="1" applyFont="1" applyFill="1" applyBorder="1" applyAlignment="1">
      <alignment horizontal="center"/>
    </xf>
    <xf numFmtId="166" fontId="25" fillId="0" borderId="9" xfId="12" applyNumberFormat="1" applyFont="1" applyFill="1" applyBorder="1" applyAlignment="1">
      <alignment horizontal="center"/>
    </xf>
    <xf numFmtId="201" fontId="21" fillId="0" borderId="0" xfId="5" applyNumberFormat="1"/>
    <xf numFmtId="175" fontId="21" fillId="0" borderId="13" xfId="5" applyNumberFormat="1" applyBorder="1" applyAlignment="1">
      <alignment horizontal="center"/>
    </xf>
    <xf numFmtId="175" fontId="21" fillId="0" borderId="14" xfId="5" applyNumberFormat="1" applyBorder="1" applyAlignment="1">
      <alignment horizontal="center"/>
    </xf>
    <xf numFmtId="175" fontId="21" fillId="0" borderId="15" xfId="5" applyNumberFormat="1" applyBorder="1" applyAlignment="1">
      <alignment horizontal="center"/>
    </xf>
    <xf numFmtId="0" fontId="0" fillId="0" borderId="7" xfId="0" applyBorder="1" applyAlignment="1">
      <alignment horizontal="center"/>
    </xf>
    <xf numFmtId="194" fontId="0" fillId="0" borderId="0" xfId="0" applyNumberFormat="1" applyAlignment="1">
      <alignment horizontal="center"/>
    </xf>
    <xf numFmtId="194" fontId="21" fillId="0" borderId="7" xfId="5" applyNumberFormat="1" applyBorder="1" applyAlignment="1">
      <alignment horizontal="center"/>
    </xf>
    <xf numFmtId="194" fontId="21" fillId="0" borderId="5" xfId="5" applyNumberFormat="1" applyBorder="1" applyAlignment="1">
      <alignment horizontal="center"/>
    </xf>
    <xf numFmtId="194" fontId="21" fillId="0" borderId="10" xfId="5" applyNumberFormat="1" applyBorder="1" applyAlignment="1">
      <alignment horizontal="center"/>
    </xf>
    <xf numFmtId="194" fontId="21" fillId="0" borderId="11" xfId="5" applyNumberFormat="1" applyBorder="1" applyAlignment="1">
      <alignment horizontal="center"/>
    </xf>
    <xf numFmtId="195" fontId="0" fillId="0" borderId="9" xfId="0" applyNumberFormat="1" applyBorder="1" applyAlignment="1">
      <alignment horizontal="center" vertical="center"/>
    </xf>
    <xf numFmtId="164" fontId="21" fillId="0" borderId="7" xfId="13" applyNumberFormat="1" applyBorder="1" applyAlignment="1">
      <alignment horizontal="center"/>
    </xf>
    <xf numFmtId="164" fontId="21" fillId="0" borderId="5" xfId="13" applyNumberFormat="1" applyBorder="1" applyAlignment="1">
      <alignment horizontal="center"/>
    </xf>
    <xf numFmtId="164" fontId="21" fillId="0" borderId="4" xfId="13" applyNumberFormat="1" applyBorder="1" applyAlignment="1">
      <alignment horizontal="center"/>
    </xf>
    <xf numFmtId="0" fontId="0" fillId="0" borderId="15" xfId="0" applyBorder="1" applyAlignment="1">
      <alignment horizontal="center"/>
    </xf>
    <xf numFmtId="166" fontId="0" fillId="0" borderId="9" xfId="37" applyNumberFormat="1" applyFont="1" applyBorder="1" applyAlignment="1">
      <alignment horizontal="center"/>
    </xf>
    <xf numFmtId="0" fontId="41" fillId="0" borderId="0" xfId="6" applyFont="1" applyAlignment="1">
      <alignment horizontal="left"/>
    </xf>
    <xf numFmtId="0" fontId="21" fillId="0" borderId="1" xfId="13" applyBorder="1" applyAlignment="1">
      <alignment horizontal="center"/>
    </xf>
    <xf numFmtId="0" fontId="21" fillId="5" borderId="0" xfId="13" applyFill="1" applyAlignment="1">
      <alignment vertical="top"/>
    </xf>
    <xf numFmtId="0" fontId="22" fillId="5" borderId="0" xfId="13" applyFont="1" applyFill="1" applyAlignment="1">
      <alignment horizontal="center" vertical="center"/>
    </xf>
    <xf numFmtId="3" fontId="21" fillId="5" borderId="0" xfId="12" applyNumberFormat="1" applyFont="1" applyFill="1" applyAlignment="1">
      <alignment horizontal="center" vertical="center"/>
    </xf>
    <xf numFmtId="9" fontId="21" fillId="5" borderId="0" xfId="12" applyFont="1" applyFill="1" applyAlignment="1">
      <alignment horizontal="center" vertical="center"/>
    </xf>
    <xf numFmtId="0" fontId="22" fillId="5" borderId="0" xfId="13" applyFont="1" applyFill="1" applyAlignment="1">
      <alignment vertical="center"/>
    </xf>
    <xf numFmtId="0" fontId="22" fillId="5" borderId="0" xfId="13" applyFont="1" applyFill="1" applyAlignment="1">
      <alignment horizontal="centerContinuous" vertical="center"/>
    </xf>
    <xf numFmtId="0" fontId="22" fillId="5" borderId="0" xfId="13" applyFont="1" applyFill="1" applyAlignment="1">
      <alignment horizontal="left" vertical="center"/>
    </xf>
    <xf numFmtId="0" fontId="22" fillId="5" borderId="0" xfId="13" applyFont="1" applyFill="1" applyAlignment="1">
      <alignment horizontal="center" vertical="center" wrapText="1"/>
    </xf>
    <xf numFmtId="175" fontId="21" fillId="2" borderId="0" xfId="13" applyNumberFormat="1" applyFill="1" applyAlignment="1">
      <alignment horizontal="center"/>
    </xf>
    <xf numFmtId="9" fontId="21" fillId="0" borderId="6" xfId="12" applyFont="1" applyFill="1" applyBorder="1" applyAlignment="1">
      <alignment horizontal="center"/>
    </xf>
    <xf numFmtId="175" fontId="21" fillId="0" borderId="9" xfId="13" applyNumberFormat="1" applyBorder="1" applyAlignment="1">
      <alignment horizontal="center"/>
    </xf>
    <xf numFmtId="0" fontId="86" fillId="5" borderId="0" xfId="13" applyFont="1" applyFill="1" applyAlignment="1">
      <alignment vertical="top"/>
    </xf>
    <xf numFmtId="0" fontId="87" fillId="5" borderId="0" xfId="13" applyFont="1" applyFill="1" applyAlignment="1">
      <alignment vertical="top"/>
    </xf>
    <xf numFmtId="0" fontId="86" fillId="5" borderId="0" xfId="13" applyFont="1" applyFill="1" applyAlignment="1">
      <alignment horizontal="centerContinuous" vertical="top"/>
    </xf>
    <xf numFmtId="0" fontId="86" fillId="5" borderId="0" xfId="13" applyFont="1" applyFill="1" applyAlignment="1">
      <alignment horizontal="left" vertical="top"/>
    </xf>
    <xf numFmtId="0" fontId="86" fillId="5" borderId="0" xfId="13" applyFont="1" applyFill="1" applyAlignment="1">
      <alignment horizontal="center" vertical="top" wrapText="1"/>
    </xf>
    <xf numFmtId="0" fontId="86" fillId="5" borderId="0" xfId="13" applyFont="1" applyFill="1" applyAlignment="1">
      <alignment horizontal="center" vertical="center"/>
    </xf>
    <xf numFmtId="0" fontId="21" fillId="0" borderId="1" xfId="5" applyBorder="1" applyAlignment="1">
      <alignment horizontal="left"/>
    </xf>
    <xf numFmtId="10" fontId="21" fillId="0" borderId="0" xfId="5" applyNumberFormat="1"/>
    <xf numFmtId="9" fontId="21" fillId="0" borderId="0" xfId="5" applyNumberFormat="1"/>
    <xf numFmtId="0" fontId="0" fillId="0" borderId="11" xfId="0" applyBorder="1" applyAlignment="1">
      <alignment horizontal="center" vertical="center"/>
    </xf>
    <xf numFmtId="0" fontId="21" fillId="0" borderId="0" xfId="13" applyAlignment="1">
      <alignment vertical="center"/>
    </xf>
    <xf numFmtId="0" fontId="25" fillId="0" borderId="0" xfId="13" applyFont="1" applyAlignment="1">
      <alignment wrapText="1"/>
    </xf>
    <xf numFmtId="0" fontId="0" fillId="0" borderId="11" xfId="0" applyBorder="1" applyAlignment="1">
      <alignment horizontal="center"/>
    </xf>
    <xf numFmtId="1" fontId="0" fillId="0" borderId="6" xfId="0" applyNumberFormat="1" applyBorder="1" applyAlignment="1">
      <alignment horizontal="center"/>
    </xf>
    <xf numFmtId="166" fontId="0" fillId="0" borderId="0" xfId="37" applyNumberFormat="1" applyFont="1" applyBorder="1" applyAlignment="1">
      <alignment horizontal="center"/>
    </xf>
    <xf numFmtId="0" fontId="39" fillId="0" borderId="0" xfId="0" applyFont="1" applyAlignment="1">
      <alignment wrapText="1"/>
    </xf>
    <xf numFmtId="164" fontId="21" fillId="0" borderId="13" xfId="13" applyNumberFormat="1" applyBorder="1" applyAlignment="1">
      <alignment horizontal="center"/>
    </xf>
    <xf numFmtId="164" fontId="21" fillId="0" borderId="14" xfId="13" applyNumberFormat="1" applyBorder="1" applyAlignment="1">
      <alignment horizontal="center"/>
    </xf>
    <xf numFmtId="166" fontId="39" fillId="0" borderId="14" xfId="37" applyNumberFormat="1" applyFont="1" applyBorder="1" applyAlignment="1">
      <alignment horizontal="center"/>
    </xf>
    <xf numFmtId="166" fontId="0" fillId="0" borderId="15" xfId="37" applyNumberFormat="1" applyFont="1" applyBorder="1" applyAlignment="1">
      <alignment horizontal="center"/>
    </xf>
    <xf numFmtId="166" fontId="39" fillId="0" borderId="13" xfId="37" applyNumberFormat="1" applyFont="1" applyBorder="1" applyAlignment="1">
      <alignment horizontal="center"/>
    </xf>
    <xf numFmtId="0" fontId="35" fillId="0" borderId="0" xfId="5" applyFont="1" applyAlignment="1">
      <alignment horizontal="center"/>
    </xf>
    <xf numFmtId="0" fontId="25" fillId="0" borderId="0" xfId="13" applyFont="1" applyAlignment="1">
      <alignment horizontal="center" vertical="center"/>
    </xf>
    <xf numFmtId="0" fontId="21" fillId="0" borderId="0" xfId="13" applyAlignment="1">
      <alignment horizontal="left" vertical="center"/>
    </xf>
    <xf numFmtId="0" fontId="89" fillId="0" borderId="0" xfId="5" applyFont="1"/>
    <xf numFmtId="0" fontId="25" fillId="0" borderId="12" xfId="13" applyFont="1" applyBorder="1"/>
    <xf numFmtId="195" fontId="21" fillId="0" borderId="7" xfId="13" applyNumberFormat="1" applyBorder="1" applyAlignment="1">
      <alignment horizontal="center"/>
    </xf>
    <xf numFmtId="195" fontId="21" fillId="0" borderId="4" xfId="13" applyNumberFormat="1" applyBorder="1" applyAlignment="1">
      <alignment horizontal="center"/>
    </xf>
    <xf numFmtId="195" fontId="21" fillId="0" borderId="7" xfId="13" applyNumberFormat="1" applyBorder="1" applyAlignment="1">
      <alignment horizontal="center" vertical="center"/>
    </xf>
    <xf numFmtId="195" fontId="21" fillId="0" borderId="4" xfId="13" applyNumberFormat="1" applyBorder="1" applyAlignment="1">
      <alignment horizontal="center" vertical="center"/>
    </xf>
    <xf numFmtId="195" fontId="21" fillId="0" borderId="5" xfId="13" applyNumberFormat="1" applyBorder="1" applyAlignment="1">
      <alignment horizontal="center" vertical="center"/>
    </xf>
    <xf numFmtId="195" fontId="21" fillId="0" borderId="14" xfId="13" applyNumberFormat="1" applyBorder="1" applyAlignment="1">
      <alignment horizontal="center" vertical="center"/>
    </xf>
    <xf numFmtId="196" fontId="21" fillId="0" borderId="10" xfId="13" applyNumberFormat="1" applyBorder="1" applyAlignment="1">
      <alignment horizontal="center"/>
    </xf>
    <xf numFmtId="196" fontId="21" fillId="0" borderId="0" xfId="13" applyNumberFormat="1" applyAlignment="1">
      <alignment horizontal="center"/>
    </xf>
    <xf numFmtId="196" fontId="21" fillId="0" borderId="10" xfId="13" applyNumberFormat="1" applyBorder="1" applyAlignment="1">
      <alignment horizontal="center" vertical="center"/>
    </xf>
    <xf numFmtId="196" fontId="21" fillId="0" borderId="0" xfId="13" applyNumberFormat="1" applyAlignment="1">
      <alignment horizontal="center" vertical="center"/>
    </xf>
    <xf numFmtId="196" fontId="21" fillId="0" borderId="11" xfId="13" applyNumberFormat="1" applyBorder="1" applyAlignment="1">
      <alignment horizontal="center" vertical="center"/>
    </xf>
    <xf numFmtId="196" fontId="21" fillId="0" borderId="11" xfId="13" applyNumberFormat="1" applyBorder="1" applyAlignment="1">
      <alignment horizontal="center"/>
    </xf>
    <xf numFmtId="196" fontId="21" fillId="0" borderId="14" xfId="13" applyNumberFormat="1" applyBorder="1" applyAlignment="1">
      <alignment horizontal="center" vertical="center"/>
    </xf>
    <xf numFmtId="195" fontId="21" fillId="0" borderId="10" xfId="13" applyNumberFormat="1" applyBorder="1" applyAlignment="1">
      <alignment horizontal="center"/>
    </xf>
    <xf numFmtId="195" fontId="21" fillId="0" borderId="0" xfId="13" applyNumberFormat="1" applyAlignment="1">
      <alignment horizontal="center"/>
    </xf>
    <xf numFmtId="195" fontId="21" fillId="0" borderId="10" xfId="13" applyNumberFormat="1" applyBorder="1" applyAlignment="1">
      <alignment horizontal="center" vertical="center"/>
    </xf>
    <xf numFmtId="195" fontId="21" fillId="0" borderId="0" xfId="13" applyNumberFormat="1" applyAlignment="1">
      <alignment horizontal="center" vertical="center"/>
    </xf>
    <xf numFmtId="195" fontId="21" fillId="0" borderId="11" xfId="13" applyNumberFormat="1" applyBorder="1" applyAlignment="1">
      <alignment horizontal="center" vertical="center"/>
    </xf>
    <xf numFmtId="196" fontId="21" fillId="0" borderId="8" xfId="13" applyNumberFormat="1" applyBorder="1" applyAlignment="1">
      <alignment horizontal="center"/>
    </xf>
    <xf numFmtId="196" fontId="21" fillId="0" borderId="6" xfId="13" applyNumberFormat="1" applyBorder="1" applyAlignment="1">
      <alignment horizontal="center"/>
    </xf>
    <xf numFmtId="196" fontId="21" fillId="0" borderId="8" xfId="13" applyNumberFormat="1" applyBorder="1" applyAlignment="1">
      <alignment horizontal="center" vertical="center"/>
    </xf>
    <xf numFmtId="196" fontId="21" fillId="0" borderId="6" xfId="13" applyNumberFormat="1" applyBorder="1" applyAlignment="1">
      <alignment horizontal="center" vertical="center"/>
    </xf>
    <xf numFmtId="196" fontId="21" fillId="0" borderId="9" xfId="13" applyNumberFormat="1" applyBorder="1" applyAlignment="1">
      <alignment horizontal="center" vertical="center"/>
    </xf>
    <xf numFmtId="196" fontId="21" fillId="0" borderId="17" xfId="13" applyNumberFormat="1" applyBorder="1" applyAlignment="1">
      <alignment horizontal="center" vertical="center"/>
    </xf>
    <xf numFmtId="196" fontId="21" fillId="0" borderId="17" xfId="13" applyNumberFormat="1" applyBorder="1" applyAlignment="1">
      <alignment horizontal="center"/>
    </xf>
    <xf numFmtId="196" fontId="21" fillId="0" borderId="1" xfId="13" applyNumberFormat="1" applyBorder="1" applyAlignment="1">
      <alignment horizontal="center"/>
    </xf>
    <xf numFmtId="0" fontId="21" fillId="0" borderId="17" xfId="5" applyBorder="1" applyAlignment="1">
      <alignment horizontal="center" vertical="center" wrapText="1"/>
    </xf>
    <xf numFmtId="196" fontId="21" fillId="0" borderId="16" xfId="13" applyNumberFormat="1" applyBorder="1" applyAlignment="1">
      <alignment horizontal="center" vertical="center"/>
    </xf>
    <xf numFmtId="164" fontId="21" fillId="0" borderId="0" xfId="0" applyNumberFormat="1" applyFont="1"/>
    <xf numFmtId="201" fontId="0" fillId="0" borderId="0" xfId="0" applyNumberFormat="1"/>
    <xf numFmtId="196" fontId="21" fillId="0" borderId="3" xfId="13" applyNumberFormat="1" applyBorder="1" applyAlignment="1">
      <alignment horizontal="center"/>
    </xf>
    <xf numFmtId="196" fontId="21" fillId="0" borderId="9" xfId="13" applyNumberFormat="1" applyBorder="1" applyAlignment="1">
      <alignment horizontal="center"/>
    </xf>
    <xf numFmtId="196" fontId="21" fillId="0" borderId="15" xfId="13" applyNumberFormat="1" applyBorder="1" applyAlignment="1">
      <alignment horizontal="center" vertical="center"/>
    </xf>
    <xf numFmtId="169" fontId="21" fillId="0" borderId="9" xfId="1" applyNumberFormat="1" applyBorder="1"/>
    <xf numFmtId="2" fontId="21" fillId="0" borderId="1" xfId="1" applyNumberFormat="1" applyFont="1" applyBorder="1" applyAlignment="1">
      <alignment horizontal="center" vertical="center"/>
    </xf>
    <xf numFmtId="2" fontId="21" fillId="0" borderId="17" xfId="1" applyNumberFormat="1" applyFont="1" applyBorder="1" applyAlignment="1">
      <alignment horizontal="center" vertical="center"/>
    </xf>
    <xf numFmtId="2" fontId="21" fillId="0" borderId="3" xfId="1" applyNumberFormat="1" applyFont="1" applyBorder="1" applyAlignment="1">
      <alignment horizontal="center" vertical="center"/>
    </xf>
    <xf numFmtId="0" fontId="79" fillId="0" borderId="7" xfId="13" applyFont="1" applyBorder="1" applyAlignment="1">
      <alignment wrapText="1"/>
    </xf>
    <xf numFmtId="166" fontId="21" fillId="0" borderId="5" xfId="12" applyNumberFormat="1" applyFont="1" applyFill="1" applyBorder="1" applyAlignment="1">
      <alignment horizontal="center"/>
    </xf>
    <xf numFmtId="0" fontId="79" fillId="0" borderId="0" xfId="5" applyFont="1"/>
    <xf numFmtId="169" fontId="0" fillId="0" borderId="15" xfId="1" applyNumberFormat="1" applyFont="1" applyBorder="1"/>
    <xf numFmtId="9" fontId="79" fillId="0" borderId="0" xfId="37" applyFont="1"/>
    <xf numFmtId="9" fontId="21" fillId="7" borderId="0" xfId="37" applyFont="1" applyFill="1" applyAlignment="1">
      <alignment horizontal="center"/>
    </xf>
    <xf numFmtId="9" fontId="21" fillId="8" borderId="0" xfId="37" applyFont="1" applyFill="1" applyAlignment="1">
      <alignment horizontal="center"/>
    </xf>
    <xf numFmtId="9" fontId="71" fillId="6" borderId="0" xfId="37" applyFont="1" applyFill="1" applyAlignment="1">
      <alignment horizontal="center" vertical="center"/>
    </xf>
    <xf numFmtId="175" fontId="21" fillId="0" borderId="6" xfId="5" applyNumberFormat="1" applyBorder="1" applyAlignment="1">
      <alignment horizontal="center"/>
    </xf>
    <xf numFmtId="175" fontId="21" fillId="0" borderId="0" xfId="5" applyNumberFormat="1"/>
    <xf numFmtId="3" fontId="21" fillId="3" borderId="0" xfId="5" applyNumberFormat="1" applyFill="1"/>
    <xf numFmtId="3" fontId="38" fillId="3" borderId="0" xfId="5" applyNumberFormat="1" applyFont="1" applyFill="1"/>
    <xf numFmtId="3" fontId="55" fillId="4" borderId="0" xfId="5" applyNumberFormat="1" applyFont="1" applyFill="1"/>
    <xf numFmtId="194" fontId="0" fillId="0" borderId="0" xfId="0" applyNumberFormat="1"/>
    <xf numFmtId="199" fontId="0" fillId="0" borderId="0" xfId="35" applyNumberFormat="1" applyFont="1" applyBorder="1" applyAlignment="1">
      <alignment horizontal="center" vertical="center"/>
    </xf>
    <xf numFmtId="199" fontId="0" fillId="0" borderId="11" xfId="35" applyNumberFormat="1" applyFont="1" applyBorder="1" applyAlignment="1">
      <alignment horizontal="center" vertical="center"/>
    </xf>
    <xf numFmtId="165" fontId="0" fillId="0" borderId="0" xfId="0" applyNumberFormat="1" applyAlignment="1">
      <alignment horizontal="center" vertical="center"/>
    </xf>
    <xf numFmtId="0" fontId="21" fillId="0" borderId="4" xfId="0" applyFont="1" applyBorder="1" applyAlignment="1">
      <alignment horizontal="center" vertical="center"/>
    </xf>
    <xf numFmtId="0" fontId="21" fillId="0" borderId="13" xfId="0" applyFont="1" applyBorder="1" applyAlignment="1">
      <alignment horizontal="center" vertical="center"/>
    </xf>
    <xf numFmtId="0" fontId="41" fillId="0" borderId="0" xfId="0" applyFont="1" applyAlignment="1">
      <alignment horizontal="center" vertical="center"/>
    </xf>
    <xf numFmtId="0" fontId="21" fillId="0" borderId="14" xfId="0" applyFont="1" applyBorder="1" applyAlignment="1">
      <alignment horizontal="center" wrapText="1"/>
    </xf>
    <xf numFmtId="0" fontId="21" fillId="0" borderId="6" xfId="0" applyFont="1" applyBorder="1" applyAlignment="1">
      <alignment horizontal="center" vertical="center"/>
    </xf>
    <xf numFmtId="0" fontId="21" fillId="0" borderId="9" xfId="0" applyFont="1" applyBorder="1" applyAlignment="1">
      <alignment horizontal="center" vertical="center"/>
    </xf>
    <xf numFmtId="0" fontId="21" fillId="0" borderId="15" xfId="0" applyFont="1" applyBorder="1" applyAlignment="1">
      <alignment horizontal="center" vertical="center"/>
    </xf>
    <xf numFmtId="0" fontId="0" fillId="0" borderId="0" xfId="0" applyAlignment="1">
      <alignment horizontal="right"/>
    </xf>
    <xf numFmtId="166" fontId="0" fillId="0" borderId="11" xfId="37" applyNumberFormat="1" applyFont="1" applyBorder="1" applyAlignment="1">
      <alignment horizontal="center"/>
    </xf>
    <xf numFmtId="49" fontId="21" fillId="0" borderId="0" xfId="13" quotePrefix="1" applyNumberFormat="1" applyAlignment="1">
      <alignment horizontal="center"/>
    </xf>
    <xf numFmtId="49" fontId="21" fillId="0" borderId="0" xfId="13" applyNumberFormat="1" applyAlignment="1">
      <alignment horizontal="center"/>
    </xf>
    <xf numFmtId="0" fontId="41" fillId="0" borderId="0" xfId="13" applyFont="1"/>
    <xf numFmtId="0" fontId="21" fillId="0" borderId="16" xfId="13" applyBorder="1" applyAlignment="1">
      <alignment horizontal="center"/>
    </xf>
    <xf numFmtId="1" fontId="0" fillId="0" borderId="4" xfId="0" applyNumberFormat="1" applyBorder="1" applyAlignment="1">
      <alignment horizontal="center"/>
    </xf>
    <xf numFmtId="1" fontId="21" fillId="0" borderId="14" xfId="13" applyNumberFormat="1" applyBorder="1" applyAlignment="1">
      <alignment horizontal="center"/>
    </xf>
    <xf numFmtId="1" fontId="21" fillId="0" borderId="15" xfId="13" applyNumberFormat="1" applyBorder="1" applyAlignment="1">
      <alignment horizontal="center"/>
    </xf>
    <xf numFmtId="172" fontId="21" fillId="0" borderId="0" xfId="5" applyNumberFormat="1" applyAlignment="1">
      <alignment horizontal="center"/>
    </xf>
    <xf numFmtId="9" fontId="21" fillId="0" borderId="17" xfId="67" applyFont="1" applyBorder="1" applyAlignment="1">
      <alignment horizontal="center"/>
    </xf>
    <xf numFmtId="9" fontId="21" fillId="0" borderId="3" xfId="67" applyFont="1" applyBorder="1" applyAlignment="1">
      <alignment horizontal="center"/>
    </xf>
    <xf numFmtId="0" fontId="31" fillId="0" borderId="0" xfId="13" applyFont="1"/>
    <xf numFmtId="0" fontId="88" fillId="0" borderId="0" xfId="13" applyFont="1"/>
    <xf numFmtId="0" fontId="39" fillId="0" borderId="0" xfId="13" applyFont="1" applyAlignment="1">
      <alignment horizontal="center" wrapText="1"/>
    </xf>
    <xf numFmtId="164" fontId="39" fillId="0" borderId="0" xfId="13" applyNumberFormat="1" applyFont="1" applyAlignment="1">
      <alignment horizontal="center"/>
    </xf>
    <xf numFmtId="0" fontId="25" fillId="0" borderId="0" xfId="13" applyFont="1" applyAlignment="1">
      <alignment horizontal="right"/>
    </xf>
    <xf numFmtId="0" fontId="21" fillId="0" borderId="0" xfId="13" applyAlignment="1">
      <alignment horizontal="center" wrapText="1"/>
    </xf>
    <xf numFmtId="0" fontId="74" fillId="0" borderId="0" xfId="13" applyFont="1"/>
    <xf numFmtId="9" fontId="21" fillId="0" borderId="0" xfId="13" applyNumberFormat="1" applyAlignment="1">
      <alignment horizontal="center"/>
    </xf>
    <xf numFmtId="0" fontId="39" fillId="0" borderId="0" xfId="13" applyFont="1"/>
    <xf numFmtId="0" fontId="39" fillId="0" borderId="0" xfId="13" applyFont="1" applyAlignment="1">
      <alignment horizontal="center"/>
    </xf>
    <xf numFmtId="0" fontId="39" fillId="0" borderId="0" xfId="13" applyFont="1" applyAlignment="1">
      <alignment wrapText="1"/>
    </xf>
    <xf numFmtId="0" fontId="58" fillId="0" borderId="0" xfId="5" applyFont="1" applyAlignment="1">
      <alignment horizontal="centerContinuous"/>
    </xf>
    <xf numFmtId="0" fontId="21" fillId="0" borderId="0" xfId="13" applyAlignment="1">
      <alignment horizontal="centerContinuous"/>
    </xf>
    <xf numFmtId="0" fontId="91" fillId="0" borderId="0" xfId="6" applyFont="1" applyAlignment="1">
      <alignment wrapText="1"/>
    </xf>
    <xf numFmtId="167" fontId="39" fillId="0" borderId="0" xfId="53" applyNumberFormat="1" applyFont="1" applyFill="1" applyBorder="1" applyAlignment="1">
      <alignment horizontal="center"/>
    </xf>
    <xf numFmtId="1" fontId="21" fillId="0" borderId="11" xfId="6" applyNumberFormat="1" applyFont="1" applyBorder="1" applyAlignment="1">
      <alignment horizontal="center"/>
    </xf>
    <xf numFmtId="1" fontId="21" fillId="0" borderId="9" xfId="6" applyNumberFormat="1" applyFont="1" applyBorder="1" applyAlignment="1">
      <alignment horizontal="center"/>
    </xf>
    <xf numFmtId="164" fontId="39" fillId="0" borderId="11" xfId="6" applyNumberFormat="1" applyFont="1" applyBorder="1" applyAlignment="1">
      <alignment horizontal="center"/>
    </xf>
    <xf numFmtId="167" fontId="39" fillId="0" borderId="17" xfId="53" applyNumberFormat="1" applyFont="1" applyFill="1" applyBorder="1" applyAlignment="1">
      <alignment horizontal="center"/>
    </xf>
    <xf numFmtId="2" fontId="39" fillId="0" borderId="0" xfId="6" applyNumberFormat="1" applyFont="1"/>
    <xf numFmtId="167" fontId="39" fillId="0" borderId="6" xfId="53" applyNumberFormat="1" applyFont="1" applyFill="1" applyBorder="1" applyAlignment="1">
      <alignment horizontal="center"/>
    </xf>
    <xf numFmtId="200" fontId="21" fillId="0" borderId="10" xfId="13" applyNumberFormat="1" applyBorder="1" applyAlignment="1">
      <alignment horizontal="center" vertical="center"/>
    </xf>
    <xf numFmtId="175" fontId="21" fillId="0" borderId="6" xfId="5" applyNumberFormat="1" applyBorder="1"/>
    <xf numFmtId="0" fontId="45" fillId="0" borderId="0" xfId="5" applyFont="1"/>
    <xf numFmtId="172" fontId="32" fillId="0" borderId="17" xfId="69" applyNumberFormat="1" applyFont="1" applyBorder="1" applyAlignment="1">
      <alignment horizontal="center"/>
    </xf>
    <xf numFmtId="172" fontId="32" fillId="0" borderId="3" xfId="69" applyNumberFormat="1" applyFont="1" applyBorder="1" applyAlignment="1">
      <alignment horizontal="center"/>
    </xf>
    <xf numFmtId="0" fontId="39" fillId="0" borderId="0" xfId="53" applyNumberFormat="1" applyFont="1" applyFill="1" applyBorder="1" applyAlignment="1">
      <alignment horizontal="center"/>
    </xf>
    <xf numFmtId="3" fontId="92" fillId="5" borderId="0" xfId="12" applyNumberFormat="1" applyFont="1" applyFill="1" applyAlignment="1">
      <alignment horizontal="center" vertical="center"/>
    </xf>
    <xf numFmtId="9" fontId="92" fillId="5" borderId="0" xfId="12" applyFont="1" applyFill="1" applyAlignment="1">
      <alignment horizontal="center" vertical="center"/>
    </xf>
    <xf numFmtId="175" fontId="92" fillId="5" borderId="0" xfId="12" applyNumberFormat="1" applyFont="1" applyFill="1" applyAlignment="1">
      <alignment horizontal="center" vertical="center"/>
    </xf>
    <xf numFmtId="0" fontId="65" fillId="5" borderId="28" xfId="0" applyFont="1" applyFill="1" applyBorder="1" applyAlignment="1">
      <alignment horizontal="left" vertical="center" wrapText="1" readingOrder="1"/>
    </xf>
    <xf numFmtId="0" fontId="65" fillId="5" borderId="0" xfId="0" applyFont="1" applyFill="1" applyAlignment="1">
      <alignment horizontal="left" vertical="center" wrapText="1" readingOrder="1"/>
    </xf>
    <xf numFmtId="0" fontId="65" fillId="5" borderId="29" xfId="0" applyFont="1" applyFill="1" applyBorder="1" applyAlignment="1">
      <alignment horizontal="left" vertical="center" wrapText="1" readingOrder="1"/>
    </xf>
    <xf numFmtId="1" fontId="21" fillId="0" borderId="0" xfId="5" applyNumberFormat="1" applyAlignment="1">
      <alignment horizontal="center"/>
    </xf>
    <xf numFmtId="0" fontId="21" fillId="0" borderId="5" xfId="13" applyBorder="1" applyAlignment="1">
      <alignment horizontal="center" vertical="center"/>
    </xf>
    <xf numFmtId="0" fontId="21" fillId="0" borderId="6" xfId="13" applyBorder="1" applyAlignment="1">
      <alignment horizontal="center" vertical="center"/>
    </xf>
    <xf numFmtId="0" fontId="21" fillId="0" borderId="9" xfId="13" applyBorder="1" applyAlignment="1">
      <alignment horizontal="center" vertical="center"/>
    </xf>
    <xf numFmtId="0" fontId="21" fillId="0" borderId="1" xfId="13" applyBorder="1" applyAlignment="1">
      <alignment horizontal="center" vertical="center"/>
    </xf>
    <xf numFmtId="0" fontId="21" fillId="0" borderId="17" xfId="13" applyBorder="1" applyAlignment="1">
      <alignment horizontal="center" vertical="center"/>
    </xf>
    <xf numFmtId="0" fontId="21" fillId="0" borderId="3" xfId="13" applyBorder="1" applyAlignment="1">
      <alignment horizontal="center" vertical="center"/>
    </xf>
    <xf numFmtId="0" fontId="21" fillId="0" borderId="7" xfId="13" applyBorder="1" applyAlignment="1">
      <alignment horizontal="center"/>
    </xf>
    <xf numFmtId="196" fontId="21" fillId="0" borderId="1" xfId="13" applyNumberFormat="1" applyBorder="1" applyAlignment="1">
      <alignment horizontal="center" vertical="center"/>
    </xf>
    <xf numFmtId="49" fontId="69" fillId="5" borderId="0" xfId="0" applyNumberFormat="1" applyFont="1" applyFill="1" applyAlignment="1">
      <alignment horizontal="left" vertical="center" readingOrder="1"/>
    </xf>
    <xf numFmtId="0" fontId="69" fillId="5" borderId="0" xfId="0" applyFont="1" applyFill="1" applyAlignment="1">
      <alignment horizontal="left" vertical="center" readingOrder="1"/>
    </xf>
    <xf numFmtId="0" fontId="22" fillId="0" borderId="10" xfId="5" applyFont="1" applyBorder="1"/>
    <xf numFmtId="9" fontId="22" fillId="0" borderId="11" xfId="11" applyFont="1" applyBorder="1" applyAlignment="1">
      <alignment horizontal="center"/>
    </xf>
    <xf numFmtId="0" fontId="55" fillId="4" borderId="0" xfId="13" applyFont="1" applyFill="1" applyAlignment="1">
      <alignment horizontal="center" vertical="center"/>
    </xf>
    <xf numFmtId="9" fontId="21" fillId="0" borderId="0" xfId="11" applyFont="1"/>
    <xf numFmtId="0" fontId="22" fillId="0" borderId="0" xfId="5" applyFont="1" applyAlignment="1">
      <alignment horizontal="centerContinuous" wrapText="1"/>
    </xf>
    <xf numFmtId="0" fontId="21" fillId="0" borderId="8" xfId="5" applyBorder="1" applyAlignment="1">
      <alignment horizontal="right"/>
    </xf>
    <xf numFmtId="171" fontId="21" fillId="0" borderId="7" xfId="5" applyNumberFormat="1" applyBorder="1"/>
    <xf numFmtId="171" fontId="21" fillId="0" borderId="10" xfId="5" applyNumberFormat="1" applyBorder="1"/>
    <xf numFmtId="171" fontId="21" fillId="0" borderId="8" xfId="5" applyNumberFormat="1" applyBorder="1"/>
    <xf numFmtId="0" fontId="93" fillId="0" borderId="0" xfId="13" applyFont="1"/>
    <xf numFmtId="164" fontId="21" fillId="0" borderId="7" xfId="5" applyNumberFormat="1" applyBorder="1" applyAlignment="1">
      <alignment horizontal="center"/>
    </xf>
    <xf numFmtId="164" fontId="21" fillId="0" borderId="4" xfId="5" applyNumberFormat="1" applyBorder="1" applyAlignment="1">
      <alignment horizontal="center"/>
    </xf>
    <xf numFmtId="9" fontId="21" fillId="0" borderId="3" xfId="11" applyFont="1" applyBorder="1" applyAlignment="1">
      <alignment horizontal="center"/>
    </xf>
    <xf numFmtId="0" fontId="21" fillId="0" borderId="5" xfId="13" applyBorder="1"/>
    <xf numFmtId="9" fontId="21" fillId="0" borderId="1" xfId="67" applyFont="1" applyBorder="1" applyAlignment="1">
      <alignment horizontal="center"/>
    </xf>
    <xf numFmtId="164" fontId="21" fillId="0" borderId="3" xfId="13" applyNumberFormat="1" applyBorder="1" applyAlignment="1">
      <alignment horizontal="center"/>
    </xf>
    <xf numFmtId="0" fontId="25" fillId="0" borderId="10" xfId="5" applyFont="1" applyBorder="1"/>
    <xf numFmtId="9" fontId="0" fillId="0" borderId="0" xfId="11" applyFont="1"/>
    <xf numFmtId="0" fontId="41" fillId="0" borderId="0" xfId="13" applyFont="1" applyAlignment="1">
      <alignment horizontal="center"/>
    </xf>
    <xf numFmtId="169" fontId="0" fillId="0" borderId="8" xfId="1" applyNumberFormat="1" applyFont="1" applyBorder="1"/>
    <xf numFmtId="0" fontId="21" fillId="7" borderId="0" xfId="13" applyFill="1"/>
    <xf numFmtId="0" fontId="21" fillId="8" borderId="0" xfId="13" applyFill="1"/>
    <xf numFmtId="3" fontId="21" fillId="0" borderId="14" xfId="70" applyNumberFormat="1" applyFont="1" applyBorder="1" applyAlignment="1">
      <alignment horizontal="center" vertical="center"/>
    </xf>
    <xf numFmtId="3" fontId="21" fillId="0" borderId="14" xfId="70" applyNumberFormat="1" applyFont="1" applyFill="1" applyBorder="1" applyAlignment="1">
      <alignment horizontal="center" vertical="center"/>
    </xf>
    <xf numFmtId="166" fontId="39" fillId="0" borderId="9" xfId="37" applyNumberFormat="1" applyFont="1" applyFill="1" applyBorder="1" applyAlignment="1">
      <alignment horizontal="center"/>
    </xf>
    <xf numFmtId="3" fontId="21" fillId="0" borderId="15" xfId="70" applyNumberFormat="1" applyFont="1" applyBorder="1" applyAlignment="1">
      <alignment horizontal="center" vertical="center"/>
    </xf>
    <xf numFmtId="0" fontId="39" fillId="0" borderId="0" xfId="71" applyFont="1"/>
    <xf numFmtId="0" fontId="39" fillId="0" borderId="0" xfId="72" applyFont="1" applyAlignment="1">
      <alignment horizontal="center"/>
    </xf>
    <xf numFmtId="0" fontId="39" fillId="0" borderId="0" xfId="72" applyFont="1"/>
    <xf numFmtId="0" fontId="39" fillId="0" borderId="0" xfId="72" applyFont="1" applyAlignment="1">
      <alignment horizontal="center" vertical="center"/>
    </xf>
    <xf numFmtId="0" fontId="39" fillId="0" borderId="0" xfId="71" applyFont="1" applyAlignment="1">
      <alignment wrapText="1"/>
    </xf>
    <xf numFmtId="0" fontId="39" fillId="0" borderId="16" xfId="71" applyFont="1" applyBorder="1" applyAlignment="1">
      <alignment horizontal="center" vertical="center" wrapText="1"/>
    </xf>
    <xf numFmtId="0" fontId="39" fillId="0" borderId="0" xfId="72" applyFont="1" applyAlignment="1">
      <alignment horizontal="center" wrapText="1"/>
    </xf>
    <xf numFmtId="0" fontId="39" fillId="0" borderId="3" xfId="71" applyFont="1" applyBorder="1" applyAlignment="1">
      <alignment horizontal="center" vertical="center" wrapText="1"/>
    </xf>
    <xf numFmtId="0" fontId="39" fillId="0" borderId="1" xfId="71" applyFont="1" applyBorder="1" applyAlignment="1">
      <alignment horizontal="center" vertical="center" wrapText="1"/>
    </xf>
    <xf numFmtId="0" fontId="39" fillId="0" borderId="0" xfId="72" applyFont="1" applyAlignment="1">
      <alignment wrapText="1"/>
    </xf>
    <xf numFmtId="0" fontId="39" fillId="0" borderId="0" xfId="72" applyFont="1" applyAlignment="1">
      <alignment horizontal="center" vertical="center" wrapText="1"/>
    </xf>
    <xf numFmtId="0" fontId="39" fillId="0" borderId="7" xfId="71" applyFont="1" applyBorder="1" applyAlignment="1">
      <alignment horizontal="right" vertical="center"/>
    </xf>
    <xf numFmtId="3" fontId="21" fillId="0" borderId="7" xfId="70" applyNumberFormat="1" applyFont="1" applyFill="1" applyBorder="1" applyAlignment="1">
      <alignment horizontal="center" vertical="center"/>
    </xf>
    <xf numFmtId="3" fontId="21" fillId="0" borderId="4" xfId="70" applyNumberFormat="1" applyFont="1" applyFill="1" applyBorder="1" applyAlignment="1">
      <alignment horizontal="center" vertical="center"/>
    </xf>
    <xf numFmtId="3" fontId="21" fillId="0" borderId="5" xfId="70" applyNumberFormat="1" applyFont="1" applyFill="1" applyBorder="1" applyAlignment="1">
      <alignment horizontal="center" vertical="center"/>
    </xf>
    <xf numFmtId="3" fontId="21" fillId="0" borderId="0" xfId="70" applyNumberFormat="1" applyFont="1" applyFill="1" applyBorder="1" applyAlignment="1">
      <alignment vertical="center"/>
    </xf>
    <xf numFmtId="3" fontId="21" fillId="0" borderId="0" xfId="73" applyNumberFormat="1" applyFont="1" applyFill="1" applyAlignment="1">
      <alignment vertical="center"/>
    </xf>
    <xf numFmtId="0" fontId="39" fillId="0" borderId="10" xfId="71" applyFont="1" applyBorder="1" applyAlignment="1">
      <alignment horizontal="right" vertical="center"/>
    </xf>
    <xf numFmtId="3" fontId="21" fillId="0" borderId="10" xfId="70" applyNumberFormat="1" applyFont="1" applyFill="1" applyBorder="1" applyAlignment="1">
      <alignment horizontal="center" vertical="center"/>
    </xf>
    <xf numFmtId="3" fontId="21" fillId="0" borderId="0" xfId="70" applyNumberFormat="1" applyFont="1" applyFill="1" applyBorder="1" applyAlignment="1">
      <alignment horizontal="center" vertical="center"/>
    </xf>
    <xf numFmtId="3" fontId="21" fillId="0" borderId="11" xfId="70" applyNumberFormat="1" applyFont="1" applyFill="1" applyBorder="1" applyAlignment="1">
      <alignment horizontal="center" vertical="center"/>
    </xf>
    <xf numFmtId="3" fontId="21" fillId="0" borderId="8" xfId="70" applyNumberFormat="1" applyFont="1" applyFill="1" applyBorder="1" applyAlignment="1">
      <alignment horizontal="center" vertical="center"/>
    </xf>
    <xf numFmtId="3" fontId="21" fillId="0" borderId="6" xfId="70" applyNumberFormat="1" applyFont="1" applyFill="1" applyBorder="1" applyAlignment="1">
      <alignment horizontal="center" vertical="center"/>
    </xf>
    <xf numFmtId="3" fontId="21" fillId="0" borderId="9" xfId="70" applyNumberFormat="1" applyFont="1" applyFill="1" applyBorder="1" applyAlignment="1">
      <alignment horizontal="center" vertical="center"/>
    </xf>
    <xf numFmtId="0" fontId="39" fillId="0" borderId="1" xfId="71" applyFont="1" applyBorder="1" applyAlignment="1">
      <alignment horizontal="right" vertical="center"/>
    </xf>
    <xf numFmtId="3" fontId="39" fillId="0" borderId="1" xfId="71" applyNumberFormat="1" applyFont="1" applyBorder="1" applyAlignment="1">
      <alignment horizontal="center"/>
    </xf>
    <xf numFmtId="3" fontId="39" fillId="0" borderId="17" xfId="71" applyNumberFormat="1" applyFont="1" applyBorder="1" applyAlignment="1">
      <alignment horizontal="center"/>
    </xf>
    <xf numFmtId="3" fontId="39" fillId="0" borderId="3" xfId="71" applyNumberFormat="1" applyFont="1" applyBorder="1" applyAlignment="1">
      <alignment horizontal="center"/>
    </xf>
    <xf numFmtId="3" fontId="39" fillId="0" borderId="0" xfId="72" applyNumberFormat="1" applyFont="1" applyAlignment="1">
      <alignment horizontal="center"/>
    </xf>
    <xf numFmtId="3" fontId="39" fillId="0" borderId="0" xfId="72" applyNumberFormat="1" applyFont="1"/>
    <xf numFmtId="0" fontId="33" fillId="0" borderId="13" xfId="5" applyFont="1" applyBorder="1" applyAlignment="1">
      <alignment horizontal="center" vertical="center" wrapText="1"/>
    </xf>
    <xf numFmtId="0" fontId="36" fillId="0" borderId="13" xfId="5" applyFont="1" applyBorder="1" applyAlignment="1">
      <alignment horizontal="center" vertical="center" wrapText="1"/>
    </xf>
    <xf numFmtId="164" fontId="21" fillId="0" borderId="15" xfId="1" applyNumberFormat="1" applyFont="1" applyFill="1" applyBorder="1" applyAlignment="1">
      <alignment horizontal="center"/>
    </xf>
    <xf numFmtId="2" fontId="21" fillId="0" borderId="0" xfId="0" applyNumberFormat="1" applyFont="1"/>
    <xf numFmtId="167" fontId="21" fillId="0" borderId="0" xfId="1" applyNumberFormat="1" applyFont="1" applyFill="1"/>
    <xf numFmtId="169" fontId="21" fillId="0" borderId="0" xfId="1" applyNumberFormat="1" applyBorder="1"/>
    <xf numFmtId="9" fontId="0" fillId="0" borderId="10" xfId="74" applyFont="1" applyBorder="1" applyAlignment="1">
      <alignment horizontal="center" vertical="center"/>
    </xf>
    <xf numFmtId="9" fontId="21" fillId="0" borderId="8" xfId="74" applyFont="1" applyBorder="1" applyAlignment="1">
      <alignment horizontal="center"/>
    </xf>
    <xf numFmtId="9" fontId="21" fillId="0" borderId="6" xfId="74" applyFont="1" applyBorder="1" applyAlignment="1">
      <alignment horizontal="center"/>
    </xf>
    <xf numFmtId="9" fontId="21" fillId="0" borderId="9" xfId="74" applyFont="1" applyBorder="1" applyAlignment="1">
      <alignment horizontal="center"/>
    </xf>
    <xf numFmtId="0" fontId="0" fillId="0" borderId="13" xfId="0" applyBorder="1" applyAlignment="1">
      <alignment horizontal="center" wrapText="1"/>
    </xf>
    <xf numFmtId="196" fontId="0" fillId="0" borderId="13" xfId="0" applyNumberFormat="1" applyBorder="1" applyAlignment="1">
      <alignment horizontal="center"/>
    </xf>
    <xf numFmtId="196" fontId="0" fillId="0" borderId="14" xfId="0" applyNumberFormat="1" applyBorder="1" applyAlignment="1">
      <alignment horizontal="center"/>
    </xf>
    <xf numFmtId="196" fontId="0" fillId="0" borderId="15" xfId="0" applyNumberFormat="1" applyBorder="1" applyAlignment="1">
      <alignment horizontal="center"/>
    </xf>
    <xf numFmtId="0" fontId="0" fillId="0" borderId="1" xfId="0" applyBorder="1" applyAlignment="1">
      <alignment horizontal="center" wrapText="1"/>
    </xf>
    <xf numFmtId="0" fontId="0" fillId="0" borderId="16" xfId="0" applyBorder="1" applyAlignment="1">
      <alignment horizontal="center" wrapText="1"/>
    </xf>
    <xf numFmtId="0" fontId="0" fillId="0" borderId="3" xfId="0" applyBorder="1" applyAlignment="1">
      <alignment horizontal="center" wrapText="1"/>
    </xf>
    <xf numFmtId="196" fontId="0" fillId="0" borderId="14" xfId="75" applyNumberFormat="1" applyFont="1" applyBorder="1" applyAlignment="1">
      <alignment horizontal="center"/>
    </xf>
    <xf numFmtId="196" fontId="0" fillId="0" borderId="15" xfId="75" applyNumberFormat="1" applyFont="1" applyBorder="1" applyAlignment="1">
      <alignment horizontal="center"/>
    </xf>
    <xf numFmtId="0" fontId="0" fillId="0" borderId="1" xfId="0" applyBorder="1" applyAlignment="1">
      <alignment wrapText="1"/>
    </xf>
    <xf numFmtId="0" fontId="0" fillId="0" borderId="16" xfId="0" applyBorder="1" applyAlignment="1">
      <alignment wrapText="1"/>
    </xf>
    <xf numFmtId="0" fontId="0" fillId="0" borderId="3" xfId="0" applyBorder="1" applyAlignment="1">
      <alignment wrapText="1"/>
    </xf>
    <xf numFmtId="166" fontId="0" fillId="0" borderId="14" xfId="37" applyNumberFormat="1" applyFont="1" applyBorder="1" applyAlignment="1">
      <alignment horizontal="center"/>
    </xf>
    <xf numFmtId="166" fontId="25" fillId="0" borderId="0" xfId="13" applyNumberFormat="1" applyFont="1"/>
    <xf numFmtId="166" fontId="39" fillId="0" borderId="0" xfId="13" applyNumberFormat="1" applyFont="1" applyAlignment="1">
      <alignment horizontal="center" wrapText="1"/>
    </xf>
    <xf numFmtId="166" fontId="21" fillId="0" borderId="14" xfId="37" applyNumberFormat="1" applyFont="1" applyBorder="1" applyAlignment="1">
      <alignment horizontal="center"/>
    </xf>
    <xf numFmtId="166" fontId="21" fillId="0" borderId="10" xfId="37" applyNumberFormat="1" applyFont="1" applyBorder="1" applyAlignment="1">
      <alignment horizontal="center"/>
    </xf>
    <xf numFmtId="0" fontId="21" fillId="0" borderId="9" xfId="13" applyBorder="1"/>
    <xf numFmtId="166" fontId="21" fillId="0" borderId="8" xfId="37" applyNumberFormat="1" applyFont="1" applyBorder="1" applyAlignment="1">
      <alignment horizontal="center"/>
    </xf>
    <xf numFmtId="166" fontId="21" fillId="0" borderId="15" xfId="37" applyNumberFormat="1" applyFont="1" applyBorder="1" applyAlignment="1">
      <alignment horizontal="center"/>
    </xf>
    <xf numFmtId="166" fontId="21" fillId="0" borderId="0" xfId="37" applyNumberFormat="1" applyFont="1" applyBorder="1" applyAlignment="1">
      <alignment horizontal="center"/>
    </xf>
    <xf numFmtId="166" fontId="21" fillId="0" borderId="13" xfId="37" applyNumberFormat="1" applyFont="1" applyBorder="1" applyAlignment="1">
      <alignment horizontal="center"/>
    </xf>
    <xf numFmtId="166" fontId="21" fillId="0" borderId="11" xfId="37" applyNumberFormat="1" applyFont="1" applyBorder="1" applyAlignment="1">
      <alignment horizontal="center"/>
    </xf>
    <xf numFmtId="166" fontId="21" fillId="0" borderId="9" xfId="37" applyNumberFormat="1" applyFont="1" applyBorder="1" applyAlignment="1">
      <alignment horizontal="center"/>
    </xf>
    <xf numFmtId="0" fontId="79" fillId="0" borderId="10" xfId="5" applyFont="1" applyBorder="1"/>
    <xf numFmtId="0" fontId="21" fillId="0" borderId="6" xfId="5" applyBorder="1"/>
    <xf numFmtId="0" fontId="39" fillId="0" borderId="1" xfId="76" quotePrefix="1" applyFont="1" applyBorder="1" applyAlignment="1">
      <alignment horizontal="center" wrapText="1"/>
    </xf>
    <xf numFmtId="0" fontId="40" fillId="0" borderId="0" xfId="77" applyFont="1"/>
    <xf numFmtId="0" fontId="3" fillId="0" borderId="0" xfId="77"/>
    <xf numFmtId="0" fontId="39" fillId="0" borderId="0" xfId="77" applyFont="1"/>
    <xf numFmtId="3" fontId="39" fillId="0" borderId="0" xfId="77" applyNumberFormat="1" applyFont="1"/>
    <xf numFmtId="0" fontId="39" fillId="0" borderId="1" xfId="77" quotePrefix="1" applyFont="1" applyBorder="1" applyAlignment="1">
      <alignment horizontal="right"/>
    </xf>
    <xf numFmtId="0" fontId="39" fillId="0" borderId="17" xfId="77" quotePrefix="1" applyFont="1" applyBorder="1" applyAlignment="1">
      <alignment horizontal="right"/>
    </xf>
    <xf numFmtId="0" fontId="39" fillId="0" borderId="3" xfId="77" quotePrefix="1" applyFont="1" applyBorder="1" applyAlignment="1">
      <alignment horizontal="right"/>
    </xf>
    <xf numFmtId="0" fontId="39" fillId="0" borderId="13" xfId="77" applyFont="1" applyBorder="1"/>
    <xf numFmtId="0" fontId="39" fillId="0" borderId="14" xfId="77" applyFont="1" applyBorder="1"/>
    <xf numFmtId="0" fontId="39" fillId="0" borderId="16" xfId="77" applyFont="1" applyBorder="1"/>
    <xf numFmtId="2" fontId="39" fillId="0" borderId="1" xfId="77" applyNumberFormat="1" applyFont="1" applyBorder="1"/>
    <xf numFmtId="2" fontId="39" fillId="0" borderId="17" xfId="77" applyNumberFormat="1" applyFont="1" applyBorder="1"/>
    <xf numFmtId="2" fontId="39" fillId="0" borderId="3" xfId="77" applyNumberFormat="1" applyFont="1" applyBorder="1"/>
    <xf numFmtId="3" fontId="39" fillId="0" borderId="7" xfId="77" applyNumberFormat="1" applyFont="1" applyBorder="1"/>
    <xf numFmtId="3" fontId="39" fillId="0" borderId="10" xfId="77" applyNumberFormat="1" applyFont="1" applyBorder="1"/>
    <xf numFmtId="0" fontId="39" fillId="0" borderId="10" xfId="77" applyFont="1" applyBorder="1"/>
    <xf numFmtId="0" fontId="39" fillId="0" borderId="1" xfId="77" applyFont="1" applyBorder="1"/>
    <xf numFmtId="164" fontId="39" fillId="0" borderId="1" xfId="77" applyNumberFormat="1" applyFont="1" applyBorder="1"/>
    <xf numFmtId="164" fontId="39" fillId="0" borderId="17" xfId="77" applyNumberFormat="1" applyFont="1" applyBorder="1"/>
    <xf numFmtId="164" fontId="39" fillId="0" borderId="3" xfId="77" applyNumberFormat="1" applyFont="1" applyBorder="1"/>
    <xf numFmtId="9" fontId="39" fillId="0" borderId="0" xfId="77" applyNumberFormat="1" applyFont="1"/>
    <xf numFmtId="0" fontId="80" fillId="0" borderId="0" xfId="77" applyFont="1"/>
    <xf numFmtId="0" fontId="43" fillId="0" borderId="0" xfId="76" applyFont="1"/>
    <xf numFmtId="0" fontId="42" fillId="0" borderId="0" xfId="76" applyFont="1"/>
    <xf numFmtId="0" fontId="41" fillId="0" borderId="0" xfId="76" applyFont="1"/>
    <xf numFmtId="4" fontId="3" fillId="0" borderId="0" xfId="76" applyNumberFormat="1"/>
    <xf numFmtId="0" fontId="3" fillId="0" borderId="0" xfId="76"/>
    <xf numFmtId="3" fontId="3" fillId="0" borderId="0" xfId="76" applyNumberFormat="1"/>
    <xf numFmtId="0" fontId="40" fillId="0" borderId="0" xfId="76" applyFont="1"/>
    <xf numFmtId="0" fontId="3" fillId="0" borderId="0" xfId="76" applyAlignment="1">
      <alignment vertical="top" wrapText="1"/>
    </xf>
    <xf numFmtId="3" fontId="3" fillId="0" borderId="0" xfId="77" applyNumberFormat="1"/>
    <xf numFmtId="0" fontId="39" fillId="0" borderId="0" xfId="76" applyFont="1"/>
    <xf numFmtId="0" fontId="39" fillId="0" borderId="1" xfId="76" quotePrefix="1" applyFont="1" applyBorder="1" applyAlignment="1">
      <alignment horizontal="right" wrapText="1"/>
    </xf>
    <xf numFmtId="0" fontId="39" fillId="0" borderId="17" xfId="76" quotePrefix="1" applyFont="1" applyBorder="1" applyAlignment="1">
      <alignment horizontal="right" wrapText="1"/>
    </xf>
    <xf numFmtId="0" fontId="39" fillId="0" borderId="17" xfId="76" quotePrefix="1" applyFont="1" applyBorder="1" applyAlignment="1">
      <alignment horizontal="right"/>
    </xf>
    <xf numFmtId="0" fontId="39" fillId="0" borderId="3" xfId="76" quotePrefix="1" applyFont="1" applyBorder="1" applyAlignment="1">
      <alignment horizontal="right"/>
    </xf>
    <xf numFmtId="9" fontId="21" fillId="0" borderId="10" xfId="78" applyFont="1" applyFill="1" applyBorder="1"/>
    <xf numFmtId="9" fontId="21" fillId="0" borderId="0" xfId="78" applyFont="1" applyFill="1" applyBorder="1"/>
    <xf numFmtId="9" fontId="21" fillId="0" borderId="11" xfId="78" applyFont="1" applyFill="1" applyBorder="1"/>
    <xf numFmtId="0" fontId="39" fillId="0" borderId="16" xfId="76" applyFont="1" applyBorder="1"/>
    <xf numFmtId="1" fontId="39" fillId="0" borderId="1" xfId="76" applyNumberFormat="1" applyFont="1" applyBorder="1"/>
    <xf numFmtId="1" fontId="39" fillId="0" borderId="17" xfId="76" applyNumberFormat="1" applyFont="1" applyBorder="1"/>
    <xf numFmtId="1" fontId="39" fillId="0" borderId="3" xfId="76" applyNumberFormat="1" applyFont="1" applyBorder="1"/>
    <xf numFmtId="9" fontId="21" fillId="0" borderId="10" xfId="11" applyFont="1" applyBorder="1" applyAlignment="1">
      <alignment horizontal="center"/>
    </xf>
    <xf numFmtId="9" fontId="21" fillId="0" borderId="11" xfId="13" applyNumberFormat="1" applyBorder="1" applyAlignment="1">
      <alignment horizontal="center"/>
    </xf>
    <xf numFmtId="9" fontId="21" fillId="0" borderId="8" xfId="11" applyFont="1" applyBorder="1" applyAlignment="1">
      <alignment horizontal="center"/>
    </xf>
    <xf numFmtId="9" fontId="21" fillId="0" borderId="9" xfId="13" applyNumberFormat="1" applyBorder="1" applyAlignment="1">
      <alignment horizontal="center"/>
    </xf>
    <xf numFmtId="202" fontId="39" fillId="0" borderId="0" xfId="77" applyNumberFormat="1" applyFont="1"/>
    <xf numFmtId="0" fontId="2" fillId="0" borderId="0" xfId="79"/>
    <xf numFmtId="14" fontId="21" fillId="0" borderId="0" xfId="5" applyNumberFormat="1" applyAlignment="1">
      <alignment horizontal="center" vertical="center"/>
    </xf>
    <xf numFmtId="166" fontId="21" fillId="0" borderId="0" xfId="37" applyNumberFormat="1" applyFont="1"/>
    <xf numFmtId="10" fontId="21" fillId="0" borderId="0" xfId="37" applyNumberFormat="1" applyFont="1"/>
    <xf numFmtId="0" fontId="25" fillId="0" borderId="0" xfId="20" applyFont="1"/>
    <xf numFmtId="0" fontId="21" fillId="0" borderId="16" xfId="20" applyFont="1" applyBorder="1"/>
    <xf numFmtId="0" fontId="21" fillId="0" borderId="1" xfId="20" applyFont="1" applyBorder="1" applyAlignment="1">
      <alignment horizontal="center"/>
    </xf>
    <xf numFmtId="3" fontId="21" fillId="0" borderId="17" xfId="20" applyNumberFormat="1" applyFont="1" applyBorder="1" applyAlignment="1">
      <alignment horizontal="center"/>
    </xf>
    <xf numFmtId="0" fontId="21" fillId="0" borderId="3" xfId="20" applyFont="1" applyBorder="1" applyAlignment="1">
      <alignment horizontal="center"/>
    </xf>
    <xf numFmtId="0" fontId="45" fillId="0" borderId="0" xfId="20" applyAlignment="1">
      <alignment horizontal="right"/>
    </xf>
    <xf numFmtId="0" fontId="21" fillId="0" borderId="13" xfId="20" applyFont="1" applyBorder="1"/>
    <xf numFmtId="0" fontId="21" fillId="0" borderId="7" xfId="20" applyFont="1" applyBorder="1" applyAlignment="1">
      <alignment horizontal="center"/>
    </xf>
    <xf numFmtId="3" fontId="21" fillId="0" borderId="4" xfId="20" applyNumberFormat="1" applyFont="1" applyBorder="1" applyAlignment="1">
      <alignment horizontal="center"/>
    </xf>
    <xf numFmtId="3" fontId="21" fillId="0" borderId="5" xfId="20" applyNumberFormat="1" applyFont="1" applyBorder="1" applyAlignment="1">
      <alignment horizontal="center"/>
    </xf>
    <xf numFmtId="0" fontId="21" fillId="0" borderId="14" xfId="20" applyFont="1" applyBorder="1"/>
    <xf numFmtId="3" fontId="21" fillId="0" borderId="10" xfId="20" applyNumberFormat="1" applyFont="1" applyBorder="1" applyAlignment="1">
      <alignment horizontal="center"/>
    </xf>
    <xf numFmtId="3" fontId="21" fillId="0" borderId="0" xfId="20" applyNumberFormat="1" applyFont="1" applyAlignment="1">
      <alignment horizontal="center"/>
    </xf>
    <xf numFmtId="3" fontId="21" fillId="0" borderId="11" xfId="20" applyNumberFormat="1" applyFont="1" applyBorder="1" applyAlignment="1">
      <alignment horizontal="center"/>
    </xf>
    <xf numFmtId="0" fontId="21" fillId="0" borderId="10" xfId="20" applyFont="1" applyBorder="1" applyAlignment="1">
      <alignment horizontal="center"/>
    </xf>
    <xf numFmtId="0" fontId="21" fillId="0" borderId="15" xfId="20" applyFont="1" applyBorder="1"/>
    <xf numFmtId="0" fontId="21" fillId="0" borderId="1" xfId="20" applyFont="1" applyBorder="1" applyAlignment="1">
      <alignment wrapText="1"/>
    </xf>
    <xf numFmtId="1" fontId="21" fillId="0" borderId="1" xfId="20" applyNumberFormat="1" applyFont="1" applyBorder="1" applyAlignment="1">
      <alignment horizontal="center"/>
    </xf>
    <xf numFmtId="1" fontId="21" fillId="0" borderId="17" xfId="20" applyNumberFormat="1" applyFont="1" applyBorder="1" applyAlignment="1">
      <alignment horizontal="center"/>
    </xf>
    <xf numFmtId="1" fontId="21" fillId="0" borderId="3" xfId="20" applyNumberFormat="1" applyFont="1" applyBorder="1" applyAlignment="1">
      <alignment horizontal="center"/>
    </xf>
    <xf numFmtId="1" fontId="45" fillId="0" borderId="0" xfId="20" applyNumberFormat="1"/>
    <xf numFmtId="0" fontId="21" fillId="0" borderId="3" xfId="13" applyBorder="1"/>
    <xf numFmtId="199" fontId="0" fillId="0" borderId="0" xfId="75" applyNumberFormat="1" applyFont="1" applyBorder="1" applyAlignment="1">
      <alignment horizontal="center" vertical="center"/>
    </xf>
    <xf numFmtId="199" fontId="0" fillId="0" borderId="11" xfId="75" applyNumberFormat="1" applyFont="1" applyBorder="1" applyAlignment="1">
      <alignment horizontal="center" vertical="center"/>
    </xf>
    <xf numFmtId="199" fontId="0" fillId="0" borderId="6" xfId="75" applyNumberFormat="1" applyFont="1" applyBorder="1" applyAlignment="1">
      <alignment horizontal="center" vertical="center"/>
    </xf>
    <xf numFmtId="199" fontId="0" fillId="0" borderId="9" xfId="75" applyNumberFormat="1" applyFont="1" applyBorder="1" applyAlignment="1">
      <alignment horizontal="center" vertical="center"/>
    </xf>
    <xf numFmtId="0" fontId="21" fillId="0" borderId="0" xfId="0" applyFont="1" applyAlignment="1">
      <alignment horizontal="left" vertical="center"/>
    </xf>
    <xf numFmtId="0" fontId="0" fillId="0" borderId="14" xfId="0" applyBorder="1" applyAlignment="1">
      <alignment horizontal="center"/>
    </xf>
    <xf numFmtId="166" fontId="0" fillId="0" borderId="9" xfId="11" applyNumberFormat="1" applyFont="1" applyBorder="1" applyAlignment="1">
      <alignment horizontal="center"/>
    </xf>
    <xf numFmtId="0" fontId="0" fillId="0" borderId="9" xfId="0" applyBorder="1" applyAlignment="1">
      <alignment horizontal="center" vertical="center"/>
    </xf>
    <xf numFmtId="2" fontId="0" fillId="0" borderId="0" xfId="37" applyNumberFormat="1" applyFont="1" applyAlignment="1">
      <alignment horizontal="center"/>
    </xf>
    <xf numFmtId="3" fontId="0" fillId="0" borderId="0" xfId="0" applyNumberFormat="1" applyAlignment="1">
      <alignment horizontal="center"/>
    </xf>
    <xf numFmtId="0" fontId="41" fillId="0" borderId="0" xfId="77" applyFont="1"/>
    <xf numFmtId="0" fontId="0" fillId="2" borderId="25" xfId="0" applyFill="1" applyBorder="1"/>
    <xf numFmtId="0" fontId="0" fillId="2" borderId="26" xfId="0" applyFill="1" applyBorder="1"/>
    <xf numFmtId="0" fontId="0" fillId="2" borderId="27" xfId="0" applyFill="1" applyBorder="1"/>
    <xf numFmtId="0" fontId="0" fillId="2" borderId="28" xfId="0" applyFill="1" applyBorder="1"/>
    <xf numFmtId="0" fontId="0" fillId="2" borderId="0" xfId="0" applyFill="1"/>
    <xf numFmtId="0" fontId="0" fillId="2" borderId="29" xfId="0" applyFill="1" applyBorder="1"/>
    <xf numFmtId="0" fontId="1" fillId="0" borderId="0" xfId="80"/>
    <xf numFmtId="0" fontId="1" fillId="0" borderId="1" xfId="80" applyBorder="1" applyAlignment="1">
      <alignment horizontal="center" wrapText="1"/>
    </xf>
    <xf numFmtId="0" fontId="1" fillId="0" borderId="17" xfId="80" applyBorder="1" applyAlignment="1">
      <alignment horizontal="center" wrapText="1"/>
    </xf>
    <xf numFmtId="0" fontId="1" fillId="0" borderId="3" xfId="80" applyBorder="1" applyAlignment="1">
      <alignment horizontal="center" wrapText="1"/>
    </xf>
    <xf numFmtId="0" fontId="1" fillId="0" borderId="0" xfId="80" applyAlignment="1">
      <alignment wrapText="1"/>
    </xf>
    <xf numFmtId="0" fontId="1" fillId="0" borderId="10" xfId="80" applyBorder="1" applyAlignment="1">
      <alignment horizontal="center"/>
    </xf>
    <xf numFmtId="195" fontId="0" fillId="0" borderId="0" xfId="81" applyNumberFormat="1" applyFont="1" applyBorder="1" applyAlignment="1">
      <alignment horizontal="center"/>
    </xf>
    <xf numFmtId="0" fontId="1" fillId="0" borderId="0" xfId="80" applyAlignment="1">
      <alignment horizontal="center"/>
    </xf>
    <xf numFmtId="1" fontId="1" fillId="0" borderId="11" xfId="80" applyNumberFormat="1" applyBorder="1" applyAlignment="1">
      <alignment horizontal="center"/>
    </xf>
    <xf numFmtId="0" fontId="1" fillId="0" borderId="8" xfId="80" applyBorder="1" applyAlignment="1">
      <alignment horizontal="center"/>
    </xf>
    <xf numFmtId="195" fontId="0" fillId="0" borderId="6" xfId="81" applyNumberFormat="1" applyFont="1" applyBorder="1" applyAlignment="1">
      <alignment horizontal="center"/>
    </xf>
    <xf numFmtId="0" fontId="1" fillId="0" borderId="6" xfId="80" applyBorder="1" applyAlignment="1">
      <alignment horizontal="center"/>
    </xf>
    <xf numFmtId="1" fontId="1" fillId="0" borderId="9" xfId="80" applyNumberFormat="1" applyBorder="1" applyAlignment="1">
      <alignment horizontal="center"/>
    </xf>
    <xf numFmtId="44" fontId="0" fillId="0" borderId="0" xfId="81" applyFont="1"/>
    <xf numFmtId="0" fontId="1" fillId="0" borderId="8" xfId="80" applyBorder="1" applyAlignment="1">
      <alignment wrapText="1"/>
    </xf>
    <xf numFmtId="0" fontId="1" fillId="0" borderId="6" xfId="80" applyBorder="1" applyAlignment="1">
      <alignment horizontal="center" wrapText="1"/>
    </xf>
    <xf numFmtId="0" fontId="1" fillId="0" borderId="9" xfId="80" applyBorder="1" applyAlignment="1">
      <alignment horizontal="center" wrapText="1"/>
    </xf>
    <xf numFmtId="0" fontId="1" fillId="0" borderId="1" xfId="80" applyBorder="1" applyAlignment="1">
      <alignment wrapText="1"/>
    </xf>
    <xf numFmtId="0" fontId="1" fillId="0" borderId="10" xfId="80" applyBorder="1"/>
    <xf numFmtId="203" fontId="0" fillId="0" borderId="0" xfId="81" applyNumberFormat="1" applyFont="1" applyBorder="1" applyAlignment="1">
      <alignment horizontal="center"/>
    </xf>
    <xf numFmtId="0" fontId="1" fillId="0" borderId="11" xfId="80" applyBorder="1" applyAlignment="1">
      <alignment horizontal="center"/>
    </xf>
    <xf numFmtId="1" fontId="1" fillId="0" borderId="0" xfId="80" applyNumberFormat="1" applyAlignment="1">
      <alignment horizontal="center"/>
    </xf>
    <xf numFmtId="0" fontId="1" fillId="0" borderId="8" xfId="80" applyBorder="1"/>
    <xf numFmtId="203" fontId="0" fillId="0" borderId="6" xfId="81" applyNumberFormat="1" applyFont="1" applyBorder="1" applyAlignment="1">
      <alignment horizontal="center"/>
    </xf>
    <xf numFmtId="0" fontId="1" fillId="0" borderId="9" xfId="80" applyBorder="1" applyAlignment="1">
      <alignment horizontal="center"/>
    </xf>
    <xf numFmtId="1" fontId="1" fillId="0" borderId="6" xfId="80" applyNumberFormat="1" applyBorder="1" applyAlignment="1">
      <alignment horizontal="center"/>
    </xf>
    <xf numFmtId="1" fontId="21" fillId="0" borderId="0" xfId="6" applyNumberFormat="1" applyFont="1" applyAlignment="1">
      <alignment horizontal="center"/>
    </xf>
    <xf numFmtId="166" fontId="0" fillId="0" borderId="7" xfId="37" applyNumberFormat="1" applyFont="1" applyBorder="1" applyAlignment="1">
      <alignment horizontal="center"/>
    </xf>
    <xf numFmtId="0" fontId="0" fillId="0" borderId="4" xfId="0" applyBorder="1" applyAlignment="1">
      <alignment horizontal="center"/>
    </xf>
    <xf numFmtId="0" fontId="33" fillId="0" borderId="13" xfId="12" applyNumberFormat="1" applyFont="1" applyFill="1" applyBorder="1" applyAlignment="1">
      <alignment horizontal="center" vertical="center"/>
    </xf>
    <xf numFmtId="166" fontId="0" fillId="0" borderId="10" xfId="37" applyNumberFormat="1" applyFont="1" applyBorder="1" applyAlignment="1">
      <alignment horizontal="center"/>
    </xf>
    <xf numFmtId="0" fontId="33" fillId="0" borderId="14" xfId="12" applyNumberFormat="1" applyFont="1" applyFill="1" applyBorder="1" applyAlignment="1">
      <alignment horizontal="center" vertical="center"/>
    </xf>
    <xf numFmtId="184" fontId="33" fillId="0" borderId="0" xfId="12" applyNumberFormat="1" applyFont="1" applyFill="1" applyBorder="1" applyAlignment="1">
      <alignment horizontal="center" vertical="center"/>
    </xf>
    <xf numFmtId="0" fontId="33" fillId="0" borderId="15" xfId="12" applyNumberFormat="1" applyFont="1" applyFill="1" applyBorder="1" applyAlignment="1">
      <alignment horizontal="center" vertical="center"/>
    </xf>
    <xf numFmtId="166" fontId="0" fillId="0" borderId="8" xfId="37" applyNumberFormat="1" applyFont="1" applyBorder="1" applyAlignment="1">
      <alignment horizontal="center"/>
    </xf>
    <xf numFmtId="0" fontId="0" fillId="0" borderId="6" xfId="0" applyBorder="1" applyAlignment="1">
      <alignment horizontal="center"/>
    </xf>
    <xf numFmtId="166" fontId="0" fillId="0" borderId="0" xfId="37" applyNumberFormat="1" applyFont="1" applyBorder="1"/>
    <xf numFmtId="166" fontId="21" fillId="0" borderId="13" xfId="12" applyNumberFormat="1" applyFont="1" applyFill="1" applyBorder="1" applyAlignment="1">
      <alignment horizontal="center" vertical="center"/>
    </xf>
    <xf numFmtId="166" fontId="21" fillId="0" borderId="14" xfId="12" applyNumberFormat="1" applyFont="1" applyFill="1" applyBorder="1" applyAlignment="1">
      <alignment horizontal="center" vertical="center"/>
    </xf>
    <xf numFmtId="166" fontId="21" fillId="0" borderId="15" xfId="12" applyNumberFormat="1" applyFont="1" applyFill="1" applyBorder="1" applyAlignment="1">
      <alignment horizontal="center" vertical="center"/>
    </xf>
    <xf numFmtId="166" fontId="25" fillId="0" borderId="9" xfId="5" applyNumberFormat="1" applyFont="1" applyBorder="1"/>
    <xf numFmtId="190" fontId="25" fillId="0" borderId="0" xfId="13" applyNumberFormat="1" applyFont="1" applyAlignment="1">
      <alignment horizontal="left" vertical="center"/>
    </xf>
    <xf numFmtId="204" fontId="21" fillId="0" borderId="0" xfId="13" applyNumberFormat="1" applyAlignment="1">
      <alignment horizontal="center"/>
    </xf>
    <xf numFmtId="9" fontId="0" fillId="0" borderId="4" xfId="11" applyFont="1" applyBorder="1" applyAlignment="1">
      <alignment horizontal="center"/>
    </xf>
    <xf numFmtId="9" fontId="0" fillId="0" borderId="5" xfId="11" applyFont="1" applyBorder="1" applyAlignment="1">
      <alignment horizontal="center"/>
    </xf>
    <xf numFmtId="9" fontId="0" fillId="0" borderId="0" xfId="11" applyFont="1" applyBorder="1" applyAlignment="1">
      <alignment horizontal="center"/>
    </xf>
    <xf numFmtId="9" fontId="0" fillId="0" borderId="11" xfId="11" applyFont="1" applyBorder="1" applyAlignment="1">
      <alignment horizontal="center"/>
    </xf>
    <xf numFmtId="9" fontId="0" fillId="0" borderId="6" xfId="11" applyFont="1" applyBorder="1" applyAlignment="1">
      <alignment horizontal="center"/>
    </xf>
    <xf numFmtId="9" fontId="0" fillId="0" borderId="9" xfId="11" applyFont="1" applyBorder="1" applyAlignment="1">
      <alignment horizontal="center"/>
    </xf>
    <xf numFmtId="0" fontId="0" fillId="0" borderId="17" xfId="0" applyBorder="1" applyAlignment="1">
      <alignment horizontal="center"/>
    </xf>
    <xf numFmtId="9" fontId="0" fillId="0" borderId="17" xfId="11" applyFont="1" applyBorder="1" applyAlignment="1">
      <alignment horizontal="center"/>
    </xf>
    <xf numFmtId="9" fontId="0" fillId="0" borderId="3" xfId="11" applyFont="1" applyBorder="1" applyAlignment="1">
      <alignment horizontal="center"/>
    </xf>
    <xf numFmtId="165" fontId="21" fillId="0" borderId="0" xfId="11" applyNumberFormat="1" applyFont="1"/>
    <xf numFmtId="1" fontId="21" fillId="0" borderId="10" xfId="5" applyNumberFormat="1" applyBorder="1" applyAlignment="1">
      <alignment horizontal="center"/>
    </xf>
    <xf numFmtId="9" fontId="21" fillId="0" borderId="0" xfId="5" applyNumberFormat="1" applyAlignment="1">
      <alignment horizontal="center"/>
    </xf>
    <xf numFmtId="0" fontId="21" fillId="0" borderId="39" xfId="5" applyBorder="1" applyAlignment="1">
      <alignment horizontal="center"/>
    </xf>
    <xf numFmtId="0" fontId="21" fillId="0" borderId="40" xfId="5" applyBorder="1" applyAlignment="1">
      <alignment horizontal="center"/>
    </xf>
    <xf numFmtId="164" fontId="21" fillId="0" borderId="41" xfId="5" applyNumberFormat="1" applyBorder="1" applyAlignment="1">
      <alignment horizontal="center"/>
    </xf>
    <xf numFmtId="2" fontId="21" fillId="0" borderId="42" xfId="5" applyNumberFormat="1" applyBorder="1" applyAlignment="1">
      <alignment horizontal="center"/>
    </xf>
    <xf numFmtId="2" fontId="21" fillId="0" borderId="41" xfId="5" applyNumberFormat="1" applyBorder="1" applyAlignment="1">
      <alignment horizontal="center"/>
    </xf>
    <xf numFmtId="2" fontId="21" fillId="0" borderId="43" xfId="5" applyNumberFormat="1" applyBorder="1" applyAlignment="1">
      <alignment horizontal="center"/>
    </xf>
    <xf numFmtId="2" fontId="21" fillId="0" borderId="44" xfId="5" applyNumberFormat="1" applyBorder="1" applyAlignment="1">
      <alignment horizontal="center"/>
    </xf>
    <xf numFmtId="2" fontId="21" fillId="0" borderId="45" xfId="5" applyNumberFormat="1" applyBorder="1" applyAlignment="1">
      <alignment horizontal="center"/>
    </xf>
    <xf numFmtId="164" fontId="21" fillId="0" borderId="42" xfId="5" applyNumberFormat="1" applyBorder="1" applyAlignment="1">
      <alignment horizontal="center"/>
    </xf>
    <xf numFmtId="164" fontId="21" fillId="0" borderId="44" xfId="5" applyNumberFormat="1" applyBorder="1" applyAlignment="1">
      <alignment horizontal="center"/>
    </xf>
    <xf numFmtId="164" fontId="21" fillId="0" borderId="45" xfId="5" applyNumberFormat="1" applyBorder="1" applyAlignment="1">
      <alignment horizontal="center"/>
    </xf>
    <xf numFmtId="164" fontId="21" fillId="0" borderId="46" xfId="5" applyNumberFormat="1" applyBorder="1" applyAlignment="1">
      <alignment horizontal="center"/>
    </xf>
    <xf numFmtId="2" fontId="21" fillId="0" borderId="13" xfId="5" applyNumberFormat="1" applyBorder="1"/>
    <xf numFmtId="165" fontId="21" fillId="0" borderId="14" xfId="5" applyNumberFormat="1" applyBorder="1"/>
    <xf numFmtId="164" fontId="21" fillId="0" borderId="43" xfId="5" applyNumberFormat="1" applyBorder="1" applyAlignment="1">
      <alignment horizontal="center"/>
    </xf>
    <xf numFmtId="0" fontId="21" fillId="0" borderId="34" xfId="5" applyBorder="1"/>
    <xf numFmtId="0" fontId="21" fillId="0" borderId="49" xfId="5" applyBorder="1" applyAlignment="1">
      <alignment horizontal="center"/>
    </xf>
    <xf numFmtId="2" fontId="21" fillId="0" borderId="41" xfId="5" applyNumberFormat="1" applyBorder="1"/>
    <xf numFmtId="0" fontId="21" fillId="0" borderId="36" xfId="5" applyBorder="1"/>
    <xf numFmtId="165" fontId="21" fillId="0" borderId="0" xfId="5" applyNumberFormat="1"/>
    <xf numFmtId="0" fontId="21" fillId="0" borderId="41" xfId="5" applyBorder="1"/>
    <xf numFmtId="164" fontId="21" fillId="0" borderId="36" xfId="5" applyNumberFormat="1" applyBorder="1" applyAlignment="1">
      <alignment horizontal="center"/>
    </xf>
    <xf numFmtId="164" fontId="21" fillId="0" borderId="50" xfId="5" applyNumberFormat="1" applyBorder="1" applyAlignment="1">
      <alignment horizontal="center"/>
    </xf>
    <xf numFmtId="164" fontId="21" fillId="0" borderId="51" xfId="5" applyNumberFormat="1" applyBorder="1" applyAlignment="1">
      <alignment horizontal="center"/>
    </xf>
    <xf numFmtId="0" fontId="0" fillId="0" borderId="4" xfId="0" applyBorder="1"/>
    <xf numFmtId="0" fontId="0" fillId="0" borderId="5" xfId="0" applyBorder="1"/>
    <xf numFmtId="0" fontId="0" fillId="0" borderId="11" xfId="0" applyBorder="1"/>
    <xf numFmtId="0" fontId="0" fillId="0" borderId="6" xfId="0" applyBorder="1"/>
    <xf numFmtId="0" fontId="0" fillId="0" borderId="9" xfId="0" applyBorder="1"/>
    <xf numFmtId="0" fontId="25" fillId="0" borderId="0" xfId="5" applyFont="1" applyAlignment="1">
      <alignment horizontal="center"/>
    </xf>
    <xf numFmtId="1" fontId="21" fillId="0" borderId="0" xfId="5" applyNumberFormat="1" applyAlignment="1">
      <alignment horizontal="center" vertical="center"/>
    </xf>
    <xf numFmtId="1" fontId="21" fillId="0" borderId="6" xfId="5" applyNumberFormat="1" applyBorder="1" applyAlignment="1">
      <alignment horizontal="center" vertical="center"/>
    </xf>
    <xf numFmtId="0" fontId="65" fillId="5" borderId="28" xfId="0" applyFont="1" applyFill="1" applyBorder="1" applyAlignment="1">
      <alignment horizontal="left" wrapText="1"/>
    </xf>
    <xf numFmtId="0" fontId="65" fillId="5" borderId="0" xfId="0" applyFont="1" applyFill="1" applyAlignment="1">
      <alignment horizontal="left" wrapText="1"/>
    </xf>
    <xf numFmtId="0" fontId="65" fillId="5" borderId="29" xfId="0" applyFont="1" applyFill="1" applyBorder="1" applyAlignment="1">
      <alignment horizontal="left" wrapText="1"/>
    </xf>
    <xf numFmtId="0" fontId="65" fillId="5" borderId="28" xfId="0" applyFont="1" applyFill="1" applyBorder="1" applyAlignment="1">
      <alignment horizontal="left" vertical="center" wrapText="1" readingOrder="1"/>
    </xf>
    <xf numFmtId="0" fontId="65" fillId="5" borderId="0" xfId="0" applyFont="1" applyFill="1" applyAlignment="1">
      <alignment horizontal="left" vertical="center" wrapText="1" readingOrder="1"/>
    </xf>
    <xf numFmtId="0" fontId="65" fillId="5" borderId="29" xfId="0" applyFont="1" applyFill="1" applyBorder="1" applyAlignment="1">
      <alignment horizontal="left" vertical="center" wrapText="1" readingOrder="1"/>
    </xf>
    <xf numFmtId="0" fontId="62" fillId="5" borderId="28" xfId="0" applyFont="1" applyFill="1" applyBorder="1" applyAlignment="1">
      <alignment horizontal="left" vertical="top" wrapText="1" readingOrder="1"/>
    </xf>
    <xf numFmtId="0" fontId="62" fillId="5" borderId="0" xfId="0" applyFont="1" applyFill="1" applyAlignment="1">
      <alignment horizontal="left" vertical="top" wrapText="1" readingOrder="1"/>
    </xf>
    <xf numFmtId="0" fontId="62" fillId="5" borderId="29" xfId="0" applyFont="1" applyFill="1" applyBorder="1" applyAlignment="1">
      <alignment horizontal="left" vertical="top" wrapText="1" readingOrder="1"/>
    </xf>
    <xf numFmtId="0" fontId="65" fillId="5" borderId="28" xfId="0" applyFont="1" applyFill="1" applyBorder="1" applyAlignment="1">
      <alignment horizontal="left" vertical="top" wrapText="1" readingOrder="1"/>
    </xf>
    <xf numFmtId="0" fontId="65" fillId="5" borderId="0" xfId="0" applyFont="1" applyFill="1" applyAlignment="1">
      <alignment horizontal="left" vertical="top" wrapText="1" readingOrder="1"/>
    </xf>
    <xf numFmtId="0" fontId="65" fillId="5" borderId="29" xfId="0" applyFont="1" applyFill="1" applyBorder="1" applyAlignment="1">
      <alignment horizontal="left" vertical="top" wrapText="1" readingOrder="1"/>
    </xf>
    <xf numFmtId="0" fontId="21" fillId="0" borderId="1" xfId="5" applyBorder="1" applyAlignment="1">
      <alignment horizontal="center"/>
    </xf>
    <xf numFmtId="0" fontId="21" fillId="0" borderId="17" xfId="5" applyBorder="1" applyAlignment="1">
      <alignment horizontal="center"/>
    </xf>
    <xf numFmtId="0" fontId="55" fillId="4" borderId="0" xfId="5" applyFont="1" applyFill="1" applyAlignment="1">
      <alignment horizontal="center"/>
    </xf>
    <xf numFmtId="164" fontId="55" fillId="4" borderId="0" xfId="1" applyNumberFormat="1" applyFont="1" applyFill="1" applyBorder="1" applyAlignment="1">
      <alignment horizontal="center" vertical="center"/>
    </xf>
    <xf numFmtId="0" fontId="55" fillId="4" borderId="0" xfId="13" applyFont="1" applyFill="1" applyAlignment="1">
      <alignment horizontal="center"/>
    </xf>
    <xf numFmtId="0" fontId="55" fillId="4" borderId="0" xfId="13" applyFont="1" applyFill="1" applyAlignment="1">
      <alignment horizontal="center" vertical="center"/>
    </xf>
    <xf numFmtId="0" fontId="71" fillId="6" borderId="0" xfId="5" applyFont="1" applyFill="1" applyAlignment="1">
      <alignment horizontal="left" vertical="center"/>
    </xf>
    <xf numFmtId="0" fontId="71" fillId="6" borderId="0" xfId="5" applyFont="1" applyFill="1" applyAlignment="1">
      <alignment horizontal="center" vertical="center" wrapText="1"/>
    </xf>
    <xf numFmtId="0" fontId="39" fillId="0" borderId="7" xfId="71" applyFont="1" applyBorder="1" applyAlignment="1">
      <alignment horizontal="center" vertical="center"/>
    </xf>
    <xf numFmtId="0" fontId="39" fillId="0" borderId="4" xfId="71" applyFont="1" applyBorder="1" applyAlignment="1">
      <alignment horizontal="center" vertical="center"/>
    </xf>
    <xf numFmtId="0" fontId="39" fillId="0" borderId="5" xfId="71" applyFont="1" applyBorder="1" applyAlignment="1">
      <alignment horizontal="center" vertical="center"/>
    </xf>
    <xf numFmtId="0" fontId="39" fillId="0" borderId="7" xfId="72" applyFont="1" applyBorder="1" applyAlignment="1">
      <alignment horizontal="center" vertical="center"/>
    </xf>
    <xf numFmtId="0" fontId="39" fillId="0" borderId="4" xfId="72" applyFont="1" applyBorder="1" applyAlignment="1">
      <alignment horizontal="center" vertical="center"/>
    </xf>
    <xf numFmtId="0" fontId="39" fillId="0" borderId="5" xfId="72" applyFont="1" applyBorder="1" applyAlignment="1">
      <alignment horizontal="center" vertical="center"/>
    </xf>
    <xf numFmtId="0" fontId="21" fillId="0" borderId="1" xfId="5" applyBorder="1" applyAlignment="1">
      <alignment horizontal="center" vertical="center"/>
    </xf>
    <xf numFmtId="0" fontId="21" fillId="0" borderId="17" xfId="5" applyBorder="1" applyAlignment="1">
      <alignment horizontal="center" vertical="center"/>
    </xf>
    <xf numFmtId="0" fontId="21" fillId="0" borderId="3" xfId="5" applyBorder="1" applyAlignment="1">
      <alignment horizontal="center" vertical="center"/>
    </xf>
    <xf numFmtId="0" fontId="21" fillId="0" borderId="13" xfId="5" applyBorder="1" applyAlignment="1">
      <alignment horizontal="center" vertical="center" wrapText="1"/>
    </xf>
    <xf numFmtId="0" fontId="21" fillId="0" borderId="15" xfId="5" applyBorder="1" applyAlignment="1">
      <alignment horizontal="center" vertical="center" wrapText="1"/>
    </xf>
    <xf numFmtId="0" fontId="21" fillId="0" borderId="1" xfId="5" applyBorder="1" applyAlignment="1">
      <alignment horizontal="center" vertical="center" wrapText="1"/>
    </xf>
    <xf numFmtId="0" fontId="21" fillId="0" borderId="7" xfId="5" applyBorder="1" applyAlignment="1">
      <alignment horizontal="center" vertical="center" wrapText="1"/>
    </xf>
    <xf numFmtId="0" fontId="21" fillId="0" borderId="5" xfId="5" applyBorder="1" applyAlignment="1">
      <alignment horizontal="center" vertical="center"/>
    </xf>
    <xf numFmtId="0" fontId="21" fillId="0" borderId="1"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17" xfId="0" applyFont="1" applyBorder="1" applyAlignment="1">
      <alignment horizontal="center" vertical="center" wrapText="1"/>
    </xf>
    <xf numFmtId="0" fontId="21" fillId="0" borderId="13" xfId="5" applyBorder="1" applyAlignment="1">
      <alignment horizontal="center" wrapText="1"/>
    </xf>
    <xf numFmtId="0" fontId="21" fillId="0" borderId="15" xfId="5" applyBorder="1" applyAlignment="1">
      <alignment horizontal="center" wrapText="1"/>
    </xf>
    <xf numFmtId="0" fontId="21" fillId="0" borderId="7" xfId="5" applyBorder="1" applyAlignment="1">
      <alignment horizontal="center"/>
    </xf>
    <xf numFmtId="0" fontId="21" fillId="0" borderId="4" xfId="5" applyBorder="1" applyAlignment="1">
      <alignment horizontal="center"/>
    </xf>
    <xf numFmtId="0" fontId="21" fillId="0" borderId="5" xfId="5" applyBorder="1" applyAlignment="1">
      <alignment horizontal="center"/>
    </xf>
    <xf numFmtId="0" fontId="44" fillId="0" borderId="0" xfId="13" applyFont="1" applyAlignment="1">
      <alignment horizontal="left" wrapText="1"/>
    </xf>
    <xf numFmtId="3" fontId="85" fillId="0" borderId="0" xfId="20" applyNumberFormat="1" applyFont="1" applyAlignment="1">
      <alignment horizontal="left" wrapText="1"/>
    </xf>
    <xf numFmtId="0" fontId="21" fillId="0" borderId="1" xfId="13" applyBorder="1" applyAlignment="1">
      <alignment horizontal="center"/>
    </xf>
    <xf numFmtId="0" fontId="21" fillId="0" borderId="17" xfId="13" applyBorder="1" applyAlignment="1">
      <alignment horizontal="center"/>
    </xf>
    <xf numFmtId="0" fontId="21" fillId="0" borderId="1" xfId="13" applyBorder="1" applyAlignment="1">
      <alignment horizontal="left"/>
    </xf>
    <xf numFmtId="0" fontId="21" fillId="0" borderId="17" xfId="13" applyBorder="1" applyAlignment="1">
      <alignment horizontal="left"/>
    </xf>
    <xf numFmtId="0" fontId="21" fillId="0" borderId="10" xfId="13" applyBorder="1" applyAlignment="1">
      <alignment horizontal="center" vertical="center" wrapText="1"/>
    </xf>
    <xf numFmtId="0" fontId="21" fillId="0" borderId="7" xfId="13" applyBorder="1" applyAlignment="1">
      <alignment horizontal="center" vertical="center" wrapText="1"/>
    </xf>
    <xf numFmtId="0" fontId="21" fillId="0" borderId="8" xfId="13" applyBorder="1" applyAlignment="1">
      <alignment horizontal="center" vertical="center" wrapText="1"/>
    </xf>
    <xf numFmtId="0" fontId="21" fillId="0" borderId="4" xfId="13" applyBorder="1" applyAlignment="1">
      <alignment horizontal="left"/>
    </xf>
    <xf numFmtId="0" fontId="21" fillId="0" borderId="0" xfId="13" applyAlignment="1">
      <alignment horizontal="left"/>
    </xf>
    <xf numFmtId="0" fontId="21" fillId="0" borderId="6" xfId="13" applyBorder="1" applyAlignment="1">
      <alignment horizontal="left"/>
    </xf>
    <xf numFmtId="0" fontId="25" fillId="0" borderId="4" xfId="13" applyFont="1" applyBorder="1" applyAlignment="1">
      <alignment horizontal="left" wrapText="1"/>
    </xf>
    <xf numFmtId="0" fontId="25" fillId="0" borderId="0" xfId="13" applyFont="1" applyAlignment="1">
      <alignment horizontal="left" wrapText="1"/>
    </xf>
    <xf numFmtId="0" fontId="21" fillId="0" borderId="7" xfId="13" applyBorder="1" applyAlignment="1">
      <alignment horizontal="center" vertical="center"/>
    </xf>
    <xf numFmtId="0" fontId="21" fillId="0" borderId="10" xfId="13" applyBorder="1" applyAlignment="1">
      <alignment horizontal="center" vertical="center"/>
    </xf>
    <xf numFmtId="0" fontId="21" fillId="0" borderId="8" xfId="13" applyBorder="1" applyAlignment="1">
      <alignment horizontal="center" vertical="center"/>
    </xf>
    <xf numFmtId="0" fontId="21" fillId="0" borderId="3" xfId="5" applyBorder="1" applyAlignment="1">
      <alignment horizontal="center"/>
    </xf>
    <xf numFmtId="0" fontId="36" fillId="0" borderId="0" xfId="5" applyFont="1" applyAlignment="1">
      <alignment horizontal="left" wrapText="1"/>
    </xf>
    <xf numFmtId="0" fontId="21" fillId="0" borderId="10" xfId="5" applyBorder="1" applyAlignment="1">
      <alignment horizontal="center"/>
    </xf>
    <xf numFmtId="0" fontId="21" fillId="0" borderId="0" xfId="5" applyAlignment="1">
      <alignment horizontal="center"/>
    </xf>
    <xf numFmtId="0" fontId="21" fillId="0" borderId="8" xfId="5" applyBorder="1" applyAlignment="1">
      <alignment horizontal="center"/>
    </xf>
    <xf numFmtId="0" fontId="21" fillId="0" borderId="6" xfId="5" applyBorder="1" applyAlignment="1">
      <alignment horizontal="center"/>
    </xf>
    <xf numFmtId="0" fontId="21" fillId="0" borderId="5" xfId="5" applyBorder="1" applyAlignment="1">
      <alignment horizontal="center" vertical="center" wrapText="1"/>
    </xf>
    <xf numFmtId="0" fontId="21" fillId="0" borderId="8" xfId="5" applyBorder="1" applyAlignment="1">
      <alignment horizontal="center" vertical="center"/>
    </xf>
    <xf numFmtId="0" fontId="21" fillId="0" borderId="9" xfId="5" applyBorder="1" applyAlignment="1">
      <alignment horizontal="center" vertical="center"/>
    </xf>
    <xf numFmtId="0" fontId="21" fillId="0" borderId="7" xfId="5" applyBorder="1" applyAlignment="1">
      <alignment horizontal="left" wrapText="1"/>
    </xf>
    <xf numFmtId="0" fontId="21" fillId="0" borderId="8" xfId="5" applyBorder="1" applyAlignment="1">
      <alignment horizontal="left" wrapText="1"/>
    </xf>
    <xf numFmtId="0" fontId="21" fillId="0" borderId="7" xfId="5" applyBorder="1" applyAlignment="1">
      <alignment horizontal="center" vertical="center"/>
    </xf>
    <xf numFmtId="0" fontId="21" fillId="0" borderId="4" xfId="5" applyBorder="1" applyAlignment="1">
      <alignment horizontal="center" vertical="center"/>
    </xf>
    <xf numFmtId="0" fontId="21" fillId="0" borderId="10" xfId="5" applyBorder="1" applyAlignment="1">
      <alignment horizontal="center" vertical="center"/>
    </xf>
    <xf numFmtId="0" fontId="21" fillId="0" borderId="11" xfId="5" applyBorder="1" applyAlignment="1">
      <alignment horizontal="center" vertical="center"/>
    </xf>
    <xf numFmtId="0" fontId="21" fillId="0" borderId="0" xfId="5" applyAlignment="1">
      <alignment horizontal="center" vertical="center"/>
    </xf>
    <xf numFmtId="0" fontId="21" fillId="0" borderId="4" xfId="13" applyBorder="1" applyAlignment="1">
      <alignment horizontal="center" vertical="center"/>
    </xf>
    <xf numFmtId="0" fontId="21" fillId="0" borderId="5" xfId="13" applyBorder="1" applyAlignment="1">
      <alignment horizontal="center" vertical="center"/>
    </xf>
    <xf numFmtId="0" fontId="21" fillId="0" borderId="0" xfId="13" applyAlignment="1">
      <alignment horizontal="center" vertical="center"/>
    </xf>
    <xf numFmtId="0" fontId="21" fillId="0" borderId="11" xfId="13" applyBorder="1" applyAlignment="1">
      <alignment horizontal="center" vertical="center"/>
    </xf>
    <xf numFmtId="0" fontId="21" fillId="0" borderId="6" xfId="13" applyBorder="1" applyAlignment="1">
      <alignment horizontal="center" vertical="center"/>
    </xf>
    <xf numFmtId="0" fontId="21" fillId="0" borderId="9" xfId="13" applyBorder="1" applyAlignment="1">
      <alignment horizontal="center" vertical="center"/>
    </xf>
    <xf numFmtId="0" fontId="21" fillId="0" borderId="1" xfId="13" applyBorder="1" applyAlignment="1">
      <alignment horizontal="center" vertical="center"/>
    </xf>
    <xf numFmtId="0" fontId="21" fillId="0" borderId="17" xfId="13" applyBorder="1" applyAlignment="1">
      <alignment horizontal="center" vertical="center"/>
    </xf>
    <xf numFmtId="0" fontId="21" fillId="0" borderId="3" xfId="13" applyBorder="1" applyAlignment="1">
      <alignment horizontal="center" vertical="center"/>
    </xf>
    <xf numFmtId="0" fontId="21" fillId="0" borderId="3" xfId="13" applyBorder="1" applyAlignment="1">
      <alignment horizontal="center"/>
    </xf>
    <xf numFmtId="0" fontId="41" fillId="0" borderId="1" xfId="80" applyFont="1" applyBorder="1" applyAlignment="1">
      <alignment horizontal="center"/>
    </xf>
    <xf numFmtId="0" fontId="41" fillId="0" borderId="17" xfId="80" applyFont="1" applyBorder="1" applyAlignment="1">
      <alignment horizontal="center"/>
    </xf>
    <xf numFmtId="0" fontId="41" fillId="0" borderId="3" xfId="80" applyFont="1" applyBorder="1" applyAlignment="1">
      <alignment horizontal="center"/>
    </xf>
    <xf numFmtId="0" fontId="41" fillId="0" borderId="7" xfId="80" applyFont="1" applyBorder="1" applyAlignment="1">
      <alignment horizontal="center"/>
    </xf>
    <xf numFmtId="0" fontId="41" fillId="0" borderId="4" xfId="80" applyFont="1" applyBorder="1" applyAlignment="1">
      <alignment horizontal="center"/>
    </xf>
    <xf numFmtId="0" fontId="41" fillId="0" borderId="5" xfId="80" applyFont="1" applyBorder="1" applyAlignment="1">
      <alignment horizontal="center"/>
    </xf>
    <xf numFmtId="0" fontId="21" fillId="0" borderId="7" xfId="13" applyBorder="1" applyAlignment="1">
      <alignment horizontal="center"/>
    </xf>
    <xf numFmtId="0" fontId="21" fillId="0" borderId="5" xfId="13" applyBorder="1" applyAlignment="1">
      <alignment horizontal="center"/>
    </xf>
    <xf numFmtId="0" fontId="21" fillId="0" borderId="4" xfId="13" applyBorder="1" applyAlignment="1">
      <alignment horizontal="center"/>
    </xf>
    <xf numFmtId="0" fontId="96" fillId="0" borderId="7" xfId="6" applyFont="1" applyBorder="1" applyAlignment="1">
      <alignment horizontal="center" wrapText="1"/>
    </xf>
    <xf numFmtId="0" fontId="96" fillId="0" borderId="4" xfId="6" applyFont="1" applyBorder="1" applyAlignment="1">
      <alignment horizontal="center" wrapText="1"/>
    </xf>
    <xf numFmtId="0" fontId="96" fillId="0" borderId="5" xfId="6" applyFont="1" applyBorder="1" applyAlignment="1">
      <alignment horizontal="center" wrapText="1"/>
    </xf>
    <xf numFmtId="0" fontId="96" fillId="0" borderId="8" xfId="6" applyFont="1" applyBorder="1" applyAlignment="1">
      <alignment horizontal="center" wrapText="1"/>
    </xf>
    <xf numFmtId="0" fontId="96" fillId="0" borderId="6" xfId="6" applyFont="1" applyBorder="1" applyAlignment="1">
      <alignment horizontal="center" wrapText="1"/>
    </xf>
    <xf numFmtId="0" fontId="96" fillId="0" borderId="9" xfId="6" applyFont="1" applyBorder="1" applyAlignment="1">
      <alignment horizontal="center" wrapText="1"/>
    </xf>
    <xf numFmtId="0" fontId="21" fillId="0" borderId="33" xfId="5" applyBorder="1" applyAlignment="1">
      <alignment horizontal="center"/>
    </xf>
    <xf numFmtId="0" fontId="21" fillId="0" borderId="34" xfId="5" applyBorder="1" applyAlignment="1">
      <alignment horizontal="center"/>
    </xf>
    <xf numFmtId="0" fontId="21" fillId="0" borderId="47" xfId="5" applyBorder="1" applyAlignment="1">
      <alignment horizontal="center"/>
    </xf>
    <xf numFmtId="0" fontId="21" fillId="0" borderId="12" xfId="5" applyBorder="1" applyAlignment="1">
      <alignment horizontal="center"/>
    </xf>
    <xf numFmtId="0" fontId="21" fillId="0" borderId="11" xfId="5" applyBorder="1" applyAlignment="1">
      <alignment horizontal="center"/>
    </xf>
    <xf numFmtId="9" fontId="21" fillId="0" borderId="12" xfId="5" applyNumberFormat="1" applyBorder="1" applyAlignment="1">
      <alignment horizontal="center"/>
    </xf>
    <xf numFmtId="9" fontId="21" fillId="0" borderId="0" xfId="5" applyNumberFormat="1" applyAlignment="1">
      <alignment horizontal="center"/>
    </xf>
    <xf numFmtId="9" fontId="21" fillId="0" borderId="11" xfId="5" applyNumberFormat="1" applyBorder="1" applyAlignment="1">
      <alignment horizontal="center"/>
    </xf>
    <xf numFmtId="0" fontId="21" fillId="0" borderId="37" xfId="5" applyBorder="1" applyAlignment="1">
      <alignment horizontal="center"/>
    </xf>
    <xf numFmtId="0" fontId="21" fillId="0" borderId="9" xfId="5" applyBorder="1" applyAlignment="1">
      <alignment horizontal="center"/>
    </xf>
    <xf numFmtId="0" fontId="21" fillId="0" borderId="48" xfId="5" applyBorder="1" applyAlignment="1">
      <alignment horizontal="center"/>
    </xf>
    <xf numFmtId="0" fontId="21" fillId="0" borderId="35" xfId="5" applyBorder="1" applyAlignment="1">
      <alignment horizontal="center"/>
    </xf>
    <xf numFmtId="0" fontId="21" fillId="0" borderId="36" xfId="5" applyBorder="1" applyAlignment="1">
      <alignment horizontal="center"/>
    </xf>
    <xf numFmtId="9" fontId="21" fillId="0" borderId="10" xfId="5" applyNumberFormat="1" applyBorder="1" applyAlignment="1">
      <alignment horizontal="center"/>
    </xf>
    <xf numFmtId="9" fontId="21" fillId="0" borderId="36" xfId="5" applyNumberFormat="1" applyBorder="1" applyAlignment="1">
      <alignment horizontal="center"/>
    </xf>
    <xf numFmtId="0" fontId="21" fillId="0" borderId="38" xfId="5" applyBorder="1" applyAlignment="1">
      <alignment horizontal="center"/>
    </xf>
  </cellXfs>
  <cellStyles count="82">
    <cellStyle name="Comma" xfId="1" builtinId="3"/>
    <cellStyle name="Comma 2" xfId="19" xr:uid="{00000000-0005-0000-0000-000001000000}"/>
    <cellStyle name="Comma 3" xfId="53" xr:uid="{00000000-0005-0000-0000-000002000000}"/>
    <cellStyle name="Currency" xfId="75" builtinId="4"/>
    <cellStyle name="Currency 2" xfId="2" xr:uid="{00000000-0005-0000-0000-000003000000}"/>
    <cellStyle name="Currency 2 2" xfId="35" xr:uid="{00000000-0005-0000-0000-000004000000}"/>
    <cellStyle name="Currency 3" xfId="81" xr:uid="{0A456E0B-828F-44C3-B207-F0B14C9585D2}"/>
    <cellStyle name="Followed Hyperlink" xfId="22" builtinId="9" hidden="1"/>
    <cellStyle name="Followed Hyperlink" xfId="24" builtinId="9" hidden="1"/>
    <cellStyle name="Followed Hyperlink" xfId="26" builtinId="9" hidden="1"/>
    <cellStyle name="Followed Hyperlink" xfId="28" builtinId="9" hidden="1"/>
    <cellStyle name="Followed Hyperlink" xfId="30" builtinId="9" hidden="1"/>
    <cellStyle name="Followed Hyperlink" xfId="32" builtinId="9" hidden="1"/>
    <cellStyle name="Hyperlink" xfId="21" builtinId="8" hidden="1"/>
    <cellStyle name="Hyperlink" xfId="23" builtinId="8" hidden="1"/>
    <cellStyle name="Hyperlink" xfId="25" builtinId="8" hidden="1"/>
    <cellStyle name="Hyperlink" xfId="27" builtinId="8" hidden="1"/>
    <cellStyle name="Hyperlink" xfId="29" builtinId="8" hidden="1"/>
    <cellStyle name="Hyperlink" xfId="31" builtinId="8" hidden="1"/>
    <cellStyle name="Hyperlink 2" xfId="41" xr:uid="{00000000-0005-0000-0000-000011000000}"/>
    <cellStyle name="Normal" xfId="0" builtinId="0"/>
    <cellStyle name="Normal 10" xfId="45" xr:uid="{00000000-0005-0000-0000-000013000000}"/>
    <cellStyle name="Normal 11" xfId="80" xr:uid="{D68B2DFD-E85D-45F5-A473-9264AF3AC2CB}"/>
    <cellStyle name="Normal 2" xfId="3" xr:uid="{00000000-0005-0000-0000-000014000000}"/>
    <cellStyle name="Normal 2 2" xfId="13" xr:uid="{00000000-0005-0000-0000-000015000000}"/>
    <cellStyle name="Normal 3" xfId="4" xr:uid="{00000000-0005-0000-0000-000016000000}"/>
    <cellStyle name="Normal 3 2" xfId="15" xr:uid="{00000000-0005-0000-0000-000017000000}"/>
    <cellStyle name="Normal 3 2 2" xfId="51" xr:uid="{00000000-0005-0000-0000-000018000000}"/>
    <cellStyle name="Normal 3 2 2 2" xfId="55" xr:uid="{00000000-0005-0000-0000-000019000000}"/>
    <cellStyle name="Normal 3 2 2 3" xfId="58" xr:uid="{00000000-0005-0000-0000-00001A000000}"/>
    <cellStyle name="Normal 3 2 2 3 2" xfId="64" xr:uid="{00000000-0005-0000-0000-00001B000000}"/>
    <cellStyle name="Normal 3 2 2 3 2 2" xfId="76" xr:uid="{E8D2DA74-01C6-4BE7-BFF5-A243A5C478D6}"/>
    <cellStyle name="Normal 3 2 2 3 2 3" xfId="79" xr:uid="{515AB0B3-EF96-43B3-AB0F-EAB3F91405DF}"/>
    <cellStyle name="Normal 3 3" xfId="36" xr:uid="{00000000-0005-0000-0000-00001C000000}"/>
    <cellStyle name="Normal 3 4" xfId="16" xr:uid="{00000000-0005-0000-0000-00001D000000}"/>
    <cellStyle name="Normal 3 4 2" xfId="50" xr:uid="{00000000-0005-0000-0000-00001E000000}"/>
    <cellStyle name="Normal 3 4 2 2" xfId="54" xr:uid="{00000000-0005-0000-0000-00001F000000}"/>
    <cellStyle name="Normal 3 4 2 3" xfId="57" xr:uid="{00000000-0005-0000-0000-000020000000}"/>
    <cellStyle name="Normal 3 4 2 3 2" xfId="65" xr:uid="{00000000-0005-0000-0000-000021000000}"/>
    <cellStyle name="Normal 3 4 2 3 2 2" xfId="77" xr:uid="{C5E6545B-C1A1-40EE-99D6-E4843ECC2BBB}"/>
    <cellStyle name="Normal 4" xfId="5" xr:uid="{00000000-0005-0000-0000-000022000000}"/>
    <cellStyle name="Normal 5" xfId="6" xr:uid="{00000000-0005-0000-0000-000023000000}"/>
    <cellStyle name="Normal 5 2" xfId="20" xr:uid="{00000000-0005-0000-0000-000024000000}"/>
    <cellStyle name="Normal 6" xfId="7" xr:uid="{00000000-0005-0000-0000-000025000000}"/>
    <cellStyle name="Normal 7" xfId="34" xr:uid="{00000000-0005-0000-0000-000026000000}"/>
    <cellStyle name="Normal 7 2" xfId="44" xr:uid="{00000000-0005-0000-0000-000027000000}"/>
    <cellStyle name="Normal 7 2 2" xfId="49" xr:uid="{00000000-0005-0000-0000-000028000000}"/>
    <cellStyle name="Normal 7 2 3" xfId="60" xr:uid="{00000000-0005-0000-0000-000029000000}"/>
    <cellStyle name="Normal 7 2 3 2" xfId="68" xr:uid="{00000000-0005-0000-0000-00002A000000}"/>
    <cellStyle name="Normal 7 2 3 3" xfId="69" xr:uid="{00000000-0005-0000-0000-00002B000000}"/>
    <cellStyle name="Normal 8" xfId="40" xr:uid="{00000000-0005-0000-0000-00002C000000}"/>
    <cellStyle name="Normal 9" xfId="42" xr:uid="{00000000-0005-0000-0000-00002D000000}"/>
    <cellStyle name="Normal 9 2" xfId="48" xr:uid="{00000000-0005-0000-0000-00002E000000}"/>
    <cellStyle name="Normal 9 2 2" xfId="62" xr:uid="{00000000-0005-0000-0000-00002F000000}"/>
    <cellStyle name="Normal 9 2 2 2" xfId="72" xr:uid="{251F692D-E363-4149-BAFA-33BF6FAD86DD}"/>
    <cellStyle name="Normal 9 3" xfId="71" xr:uid="{C973FF0E-5ED2-4F61-B657-188B25AA7914}"/>
    <cellStyle name="Normal_Figure" xfId="14" xr:uid="{00000000-0005-0000-0000-000030000000}"/>
    <cellStyle name="Normal_Turbine IEC Class-avg" xfId="17" xr:uid="{00000000-0005-0000-0000-000031000000}"/>
    <cellStyle name="Percent" xfId="11" builtinId="5"/>
    <cellStyle name="Percent 2" xfId="8" xr:uid="{00000000-0005-0000-0000-000033000000}"/>
    <cellStyle name="Percent 2 2" xfId="37" xr:uid="{00000000-0005-0000-0000-000034000000}"/>
    <cellStyle name="Percent 3" xfId="9" xr:uid="{00000000-0005-0000-0000-000035000000}"/>
    <cellStyle name="Percent 3 2" xfId="18" xr:uid="{00000000-0005-0000-0000-000036000000}"/>
    <cellStyle name="Percent 3 2 2" xfId="52" xr:uid="{00000000-0005-0000-0000-000037000000}"/>
    <cellStyle name="Percent 3 2 2 2" xfId="56" xr:uid="{00000000-0005-0000-0000-000038000000}"/>
    <cellStyle name="Percent 3 2 2 3" xfId="59" xr:uid="{00000000-0005-0000-0000-000039000000}"/>
    <cellStyle name="Percent 3 2 2 3 2" xfId="66" xr:uid="{00000000-0005-0000-0000-00003A000000}"/>
    <cellStyle name="Percent 3 2 2 3 2 2" xfId="78" xr:uid="{70AB0DE3-C233-4C4A-9B27-5D92D1C13036}"/>
    <cellStyle name="Percent 3 3" xfId="38" xr:uid="{00000000-0005-0000-0000-00003B000000}"/>
    <cellStyle name="Percent 4" xfId="12" xr:uid="{00000000-0005-0000-0000-00003C000000}"/>
    <cellStyle name="Percent 5" xfId="43" xr:uid="{00000000-0005-0000-0000-00003D000000}"/>
    <cellStyle name="Percent 5 2" xfId="46" xr:uid="{00000000-0005-0000-0000-00003E000000}"/>
    <cellStyle name="Percent 5 2 2" xfId="63" xr:uid="{00000000-0005-0000-0000-00003F000000}"/>
    <cellStyle name="Percent 5 2 2 2" xfId="73" xr:uid="{843E79EC-986F-45B9-89E1-D34755B9420C}"/>
    <cellStyle name="Percent 5 3" xfId="61" xr:uid="{00000000-0005-0000-0000-000040000000}"/>
    <cellStyle name="Percent 5 3 2" xfId="70" xr:uid="{F9332D3C-6D4F-413A-B24E-8E436BA612CA}"/>
    <cellStyle name="Percent 6" xfId="47" xr:uid="{00000000-0005-0000-0000-000041000000}"/>
    <cellStyle name="Percent 7" xfId="67" xr:uid="{00000000-0005-0000-0000-000042000000}"/>
    <cellStyle name="Percent 8" xfId="74" xr:uid="{DD471862-5CF1-45B8-9A15-DD2A43092C12}"/>
    <cellStyle name="Percent_Wind_Project_Quarterly_Reports_010907" xfId="33" xr:uid="{00000000-0005-0000-0000-000043000000}"/>
    <cellStyle name="Style 1" xfId="10" xr:uid="{00000000-0005-0000-0000-000044000000}"/>
    <cellStyle name="Style 1 2" xfId="39" xr:uid="{00000000-0005-0000-0000-000045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9BBB59"/>
      <color rgb="FFEE00DD"/>
      <color rgb="FFC89800"/>
      <color rgb="FF808080"/>
      <color rgb="FFEBF1DE"/>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externalLink" Target="externalLinks/externalLink1.xml"/><Relationship Id="rId68"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externalLink" Target="externalLinks/externalLink4.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externalLink" Target="externalLinks/externalLink2.xml"/><Relationship Id="rId69"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theme" Target="theme/theme1.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s>
</file>

<file path=xl/charts/_rels/chart1.xml.rels><?xml version="1.0" encoding="UTF-8" standalone="yes"?>
<Relationships xmlns="http://schemas.openxmlformats.org/package/2006/relationships"><Relationship Id="rId1" Type="http://schemas.openxmlformats.org/officeDocument/2006/relationships/chartUserShapes" Target="../drawings/drawing4.xml"/></Relationships>
</file>

<file path=xl/charts/_rels/chart2.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3.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4.xml.rels><?xml version="1.0" encoding="UTF-8" standalone="yes"?>
<Relationships xmlns="http://schemas.openxmlformats.org/package/2006/relationships"><Relationship Id="rId1" Type="http://schemas.openxmlformats.org/officeDocument/2006/relationships/chartUserShapes" Target="../drawings/drawing8.xml"/></Relationships>
</file>

<file path=xl/charts/_rels/chart5.xml.rels><?xml version="1.0" encoding="UTF-8" standalone="yes"?>
<Relationships xmlns="http://schemas.openxmlformats.org/package/2006/relationships"><Relationship Id="rId3" Type="http://schemas.openxmlformats.org/officeDocument/2006/relationships/chartUserShapes" Target="../drawings/drawing11.xml"/><Relationship Id="rId2" Type="http://schemas.microsoft.com/office/2011/relationships/chartColorStyle" Target="colors3.xml"/><Relationship Id="rId1" Type="http://schemas.microsoft.com/office/2011/relationships/chartStyle" Target="style3.xml"/></Relationships>
</file>

<file path=xl/charts/_rels/chart6.xml.rels><?xml version="1.0" encoding="UTF-8" standalone="yes"?>
<Relationships xmlns="http://schemas.openxmlformats.org/package/2006/relationships"><Relationship Id="rId3" Type="http://schemas.openxmlformats.org/officeDocument/2006/relationships/chartUserShapes" Target="../drawings/drawing12.xml"/><Relationship Id="rId2" Type="http://schemas.microsoft.com/office/2011/relationships/chartColorStyle" Target="colors4.xml"/><Relationship Id="rId1" Type="http://schemas.microsoft.com/office/2011/relationships/chartStyle" Target="style4.xml"/></Relationships>
</file>

<file path=xl/charts/_rels/chart7.xml.rels><?xml version="1.0" encoding="UTF-8" standalone="yes"?>
<Relationships xmlns="http://schemas.openxmlformats.org/package/2006/relationships"><Relationship Id="rId3" Type="http://schemas.openxmlformats.org/officeDocument/2006/relationships/chartUserShapes" Target="../drawings/drawing14.xml"/><Relationship Id="rId2" Type="http://schemas.microsoft.com/office/2011/relationships/chartColorStyle" Target="colors5.xml"/><Relationship Id="rId1" Type="http://schemas.microsoft.com/office/2011/relationships/chartStyle" Target="style5.xml"/></Relationships>
</file>

<file path=xl/charts/_rels/chart8.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9.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10.xml.rels><?xml version="1.0" encoding="UTF-8" standalone="yes"?>
<Relationships xmlns="http://schemas.openxmlformats.org/package/2006/relationships"><Relationship Id="rId1" Type="http://schemas.openxmlformats.org/officeDocument/2006/relationships/chartUserShapes" Target="../drawings/drawing22.xml"/></Relationships>
</file>

<file path=xl/charts/_rels/chart11.xml.rels><?xml version="1.0" encoding="UTF-8" standalone="yes"?>
<Relationships xmlns="http://schemas.openxmlformats.org/package/2006/relationships"><Relationship Id="rId1" Type="http://schemas.openxmlformats.org/officeDocument/2006/relationships/chartUserShapes" Target="../drawings/drawing25.xml"/></Relationships>
</file>

<file path=xl/charts/_rels/chart12.xml.rels><?xml version="1.0" encoding="UTF-8" standalone="yes"?>
<Relationships xmlns="http://schemas.openxmlformats.org/package/2006/relationships"><Relationship Id="rId3" Type="http://schemas.openxmlformats.org/officeDocument/2006/relationships/chartUserShapes" Target="../drawings/drawing27.xml"/><Relationship Id="rId2" Type="http://schemas.microsoft.com/office/2011/relationships/chartColorStyle" Target="colors8.xml"/><Relationship Id="rId1" Type="http://schemas.microsoft.com/office/2011/relationships/chartStyle" Target="style8.xml"/></Relationships>
</file>

<file path=xl/charts/_rels/chart13.xml.rels><?xml version="1.0" encoding="UTF-8" standalone="yes"?>
<Relationships xmlns="http://schemas.openxmlformats.org/package/2006/relationships"><Relationship Id="rId3" Type="http://schemas.openxmlformats.org/officeDocument/2006/relationships/chartUserShapes" Target="../drawings/drawing28.xml"/><Relationship Id="rId2" Type="http://schemas.microsoft.com/office/2011/relationships/chartColorStyle" Target="colors9.xml"/><Relationship Id="rId1" Type="http://schemas.microsoft.com/office/2011/relationships/chartStyle" Target="style9.xml"/></Relationships>
</file>

<file path=xl/charts/_rels/chart14.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5.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6.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7.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8.xml.rels><?xml version="1.0" encoding="UTF-8" standalone="yes"?>
<Relationships xmlns="http://schemas.openxmlformats.org/package/2006/relationships"><Relationship Id="rId3" Type="http://schemas.openxmlformats.org/officeDocument/2006/relationships/chartUserShapes" Target="../drawings/drawing33.xml"/><Relationship Id="rId2" Type="http://schemas.microsoft.com/office/2011/relationships/chartColorStyle" Target="colors14.xml"/><Relationship Id="rId1" Type="http://schemas.microsoft.com/office/2011/relationships/chartStyle" Target="style14.xml"/></Relationships>
</file>

<file path=xl/charts/_rels/chart19.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20.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21.xml.rels><?xml version="1.0" encoding="UTF-8" standalone="yes"?>
<Relationships xmlns="http://schemas.openxmlformats.org/package/2006/relationships"><Relationship Id="rId1" Type="http://schemas.openxmlformats.org/officeDocument/2006/relationships/chartUserShapes" Target="../drawings/drawing35.xml"/></Relationships>
</file>

<file path=xl/charts/_rels/chart22.xml.rels><?xml version="1.0" encoding="UTF-8" standalone="yes"?>
<Relationships xmlns="http://schemas.openxmlformats.org/package/2006/relationships"><Relationship Id="rId1" Type="http://schemas.openxmlformats.org/officeDocument/2006/relationships/chartUserShapes" Target="../drawings/drawing36.xml"/></Relationships>
</file>

<file path=xl/charts/_rels/chart23.xml.rels><?xml version="1.0" encoding="UTF-8" standalone="yes"?>
<Relationships xmlns="http://schemas.openxmlformats.org/package/2006/relationships"><Relationship Id="rId1" Type="http://schemas.openxmlformats.org/officeDocument/2006/relationships/chartUserShapes" Target="../drawings/drawing38.xml"/></Relationships>
</file>

<file path=xl/charts/_rels/chart24.xml.rels><?xml version="1.0" encoding="UTF-8" standalone="yes"?>
<Relationships xmlns="http://schemas.openxmlformats.org/package/2006/relationships"><Relationship Id="rId1" Type="http://schemas.openxmlformats.org/officeDocument/2006/relationships/chartUserShapes" Target="../drawings/drawing39.xml"/></Relationships>
</file>

<file path=xl/charts/_rels/chart25.xml.rels><?xml version="1.0" encoding="UTF-8" standalone="yes"?>
<Relationships xmlns="http://schemas.openxmlformats.org/package/2006/relationships"><Relationship Id="rId1" Type="http://schemas.openxmlformats.org/officeDocument/2006/relationships/chartUserShapes" Target="../drawings/drawing41.xml"/></Relationships>
</file>

<file path=xl/charts/_rels/chart26.xml.rels><?xml version="1.0" encoding="UTF-8" standalone="yes"?>
<Relationships xmlns="http://schemas.openxmlformats.org/package/2006/relationships"><Relationship Id="rId1" Type="http://schemas.openxmlformats.org/officeDocument/2006/relationships/chartUserShapes" Target="../drawings/drawing43.xml"/></Relationships>
</file>

<file path=xl/charts/_rels/chart27.xml.rels><?xml version="1.0" encoding="UTF-8" standalone="yes"?>
<Relationships xmlns="http://schemas.openxmlformats.org/package/2006/relationships"><Relationship Id="rId3" Type="http://schemas.openxmlformats.org/officeDocument/2006/relationships/chartUserShapes" Target="../drawings/drawing44.xml"/><Relationship Id="rId2" Type="http://schemas.microsoft.com/office/2011/relationships/chartColorStyle" Target="colors17.xml"/><Relationship Id="rId1" Type="http://schemas.microsoft.com/office/2011/relationships/chartStyle" Target="style17.xml"/></Relationships>
</file>

<file path=xl/charts/_rels/chart28.xml.rels><?xml version="1.0" encoding="UTF-8" standalone="yes"?>
<Relationships xmlns="http://schemas.openxmlformats.org/package/2006/relationships"><Relationship Id="rId3" Type="http://schemas.openxmlformats.org/officeDocument/2006/relationships/chartUserShapes" Target="../drawings/drawing45.xml"/><Relationship Id="rId2" Type="http://schemas.microsoft.com/office/2011/relationships/chartColorStyle" Target="colors18.xml"/><Relationship Id="rId1" Type="http://schemas.microsoft.com/office/2011/relationships/chartStyle" Target="style18.xml"/></Relationships>
</file>

<file path=xl/charts/_rels/chart29.xml.rels><?xml version="1.0" encoding="UTF-8" standalone="yes"?>
<Relationships xmlns="http://schemas.openxmlformats.org/package/2006/relationships"><Relationship Id="rId1" Type="http://schemas.openxmlformats.org/officeDocument/2006/relationships/chartUserShapes" Target="../drawings/drawing47.xml"/></Relationships>
</file>

<file path=xl/charts/_rels/chart30.xml.rels><?xml version="1.0" encoding="UTF-8" standalone="yes"?>
<Relationships xmlns="http://schemas.openxmlformats.org/package/2006/relationships"><Relationship Id="rId1" Type="http://schemas.openxmlformats.org/officeDocument/2006/relationships/chartUserShapes" Target="../drawings/drawing50.xml"/></Relationships>
</file>

<file path=xl/charts/_rels/chart31.xml.rels><?xml version="1.0" encoding="UTF-8" standalone="yes"?>
<Relationships xmlns="http://schemas.openxmlformats.org/package/2006/relationships"><Relationship Id="rId3" Type="http://schemas.openxmlformats.org/officeDocument/2006/relationships/chartUserShapes" Target="../drawings/drawing52.xml"/><Relationship Id="rId2" Type="http://schemas.microsoft.com/office/2011/relationships/chartColorStyle" Target="colors19.xml"/><Relationship Id="rId1" Type="http://schemas.microsoft.com/office/2011/relationships/chartStyle" Target="style19.xml"/></Relationships>
</file>

<file path=xl/charts/_rels/chart32.xml.rels><?xml version="1.0" encoding="UTF-8" standalone="yes"?>
<Relationships xmlns="http://schemas.openxmlformats.org/package/2006/relationships"><Relationship Id="rId3" Type="http://schemas.openxmlformats.org/officeDocument/2006/relationships/chartUserShapes" Target="../drawings/drawing54.xml"/><Relationship Id="rId2" Type="http://schemas.microsoft.com/office/2011/relationships/chartColorStyle" Target="colors20.xml"/><Relationship Id="rId1" Type="http://schemas.microsoft.com/office/2011/relationships/chartStyle" Target="style20.xml"/></Relationships>
</file>

<file path=xl/charts/_rels/chart33.xml.rels><?xml version="1.0" encoding="UTF-8" standalone="yes"?>
<Relationships xmlns="http://schemas.openxmlformats.org/package/2006/relationships"><Relationship Id="rId3" Type="http://schemas.openxmlformats.org/officeDocument/2006/relationships/chartUserShapes" Target="../drawings/drawing56.xml"/><Relationship Id="rId2" Type="http://schemas.microsoft.com/office/2011/relationships/chartColorStyle" Target="colors21.xml"/><Relationship Id="rId1" Type="http://schemas.microsoft.com/office/2011/relationships/chartStyle" Target="style21.xml"/></Relationships>
</file>

<file path=xl/charts/_rels/chart34.xml.rels><?xml version="1.0" encoding="UTF-8" standalone="yes"?>
<Relationships xmlns="http://schemas.openxmlformats.org/package/2006/relationships"><Relationship Id="rId3" Type="http://schemas.openxmlformats.org/officeDocument/2006/relationships/chartUserShapes" Target="../drawings/drawing57.xml"/><Relationship Id="rId2" Type="http://schemas.microsoft.com/office/2011/relationships/chartColorStyle" Target="colors22.xml"/><Relationship Id="rId1" Type="http://schemas.microsoft.com/office/2011/relationships/chartStyle" Target="style22.xml"/></Relationships>
</file>

<file path=xl/charts/_rels/chart35.xml.rels><?xml version="1.0" encoding="UTF-8" standalone="yes"?>
<Relationships xmlns="http://schemas.openxmlformats.org/package/2006/relationships"><Relationship Id="rId1" Type="http://schemas.openxmlformats.org/officeDocument/2006/relationships/chartUserShapes" Target="../drawings/drawing59.xml"/></Relationships>
</file>

<file path=xl/charts/_rels/chart36.xml.rels><?xml version="1.0" encoding="UTF-8" standalone="yes"?>
<Relationships xmlns="http://schemas.openxmlformats.org/package/2006/relationships"><Relationship Id="rId1" Type="http://schemas.openxmlformats.org/officeDocument/2006/relationships/chartUserShapes" Target="../drawings/drawing62.xml"/></Relationships>
</file>

<file path=xl/charts/_rels/chart37.xml.rels><?xml version="1.0" encoding="UTF-8" standalone="yes"?>
<Relationships xmlns="http://schemas.openxmlformats.org/package/2006/relationships"><Relationship Id="rId1" Type="http://schemas.openxmlformats.org/officeDocument/2006/relationships/chartUserShapes" Target="../drawings/drawing64.xml"/></Relationships>
</file>

<file path=xl/charts/_rels/chart38.xml.rels><?xml version="1.0" encoding="UTF-8" standalone="yes"?>
<Relationships xmlns="http://schemas.openxmlformats.org/package/2006/relationships"><Relationship Id="rId1" Type="http://schemas.openxmlformats.org/officeDocument/2006/relationships/chartUserShapes" Target="../drawings/drawing65.xml"/></Relationships>
</file>

<file path=xl/charts/_rels/chart39.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40.xml.rels><?xml version="1.0" encoding="UTF-8" standalone="yes"?>
<Relationships xmlns="http://schemas.openxmlformats.org/package/2006/relationships"><Relationship Id="rId1" Type="http://schemas.openxmlformats.org/officeDocument/2006/relationships/chartUserShapes" Target="../drawings/drawing67.xml"/></Relationships>
</file>

<file path=xl/charts/_rels/chart41.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42.xml.rels><?xml version="1.0" encoding="UTF-8" standalone="yes"?>
<Relationships xmlns="http://schemas.openxmlformats.org/package/2006/relationships"><Relationship Id="rId3" Type="http://schemas.openxmlformats.org/officeDocument/2006/relationships/chartUserShapes" Target="../drawings/drawing69.xml"/><Relationship Id="rId2" Type="http://schemas.microsoft.com/office/2011/relationships/chartColorStyle" Target="colors25.xml"/><Relationship Id="rId1" Type="http://schemas.microsoft.com/office/2011/relationships/chartStyle" Target="style25.xml"/></Relationships>
</file>

<file path=xl/charts/_rels/chart43.xml.rels><?xml version="1.0" encoding="UTF-8" standalone="yes"?>
<Relationships xmlns="http://schemas.openxmlformats.org/package/2006/relationships"><Relationship Id="rId1" Type="http://schemas.openxmlformats.org/officeDocument/2006/relationships/chartUserShapes" Target="../drawings/drawing71.xml"/></Relationships>
</file>

<file path=xl/charts/_rels/chart44.xml.rels><?xml version="1.0" encoding="UTF-8" standalone="yes"?>
<Relationships xmlns="http://schemas.openxmlformats.org/package/2006/relationships"><Relationship Id="rId1" Type="http://schemas.openxmlformats.org/officeDocument/2006/relationships/chartUserShapes" Target="../drawings/drawing77.xml"/></Relationships>
</file>

<file path=xl/charts/_rels/chart45.xml.rels><?xml version="1.0" encoding="UTF-8" standalone="yes"?>
<Relationships xmlns="http://schemas.openxmlformats.org/package/2006/relationships"><Relationship Id="rId2" Type="http://schemas.openxmlformats.org/officeDocument/2006/relationships/chartUserShapes" Target="../drawings/drawing79.xml"/><Relationship Id="rId1" Type="http://schemas.openxmlformats.org/officeDocument/2006/relationships/themeOverride" Target="../theme/themeOverride1.xml"/></Relationships>
</file>

<file path=xl/charts/_rels/chart46.xml.rels><?xml version="1.0" encoding="UTF-8" standalone="yes"?>
<Relationships xmlns="http://schemas.openxmlformats.org/package/2006/relationships"><Relationship Id="rId1" Type="http://schemas.openxmlformats.org/officeDocument/2006/relationships/chartUserShapes" Target="../drawings/drawing81.xml"/></Relationships>
</file>

<file path=xl/charts/_rels/chart47.xml.rels><?xml version="1.0" encoding="UTF-8" standalone="yes"?>
<Relationships xmlns="http://schemas.openxmlformats.org/package/2006/relationships"><Relationship Id="rId1" Type="http://schemas.openxmlformats.org/officeDocument/2006/relationships/chartUserShapes" Target="../drawings/drawing82.xml"/></Relationships>
</file>

<file path=xl/charts/_rels/chart48.xml.rels><?xml version="1.0" encoding="UTF-8" standalone="yes"?>
<Relationships xmlns="http://schemas.openxmlformats.org/package/2006/relationships"><Relationship Id="rId1" Type="http://schemas.openxmlformats.org/officeDocument/2006/relationships/chartUserShapes" Target="../drawings/drawing83.xml"/></Relationships>
</file>

<file path=xl/charts/_rels/chart49.xml.rels><?xml version="1.0" encoding="UTF-8" standalone="yes"?>
<Relationships xmlns="http://schemas.openxmlformats.org/package/2006/relationships"><Relationship Id="rId1" Type="http://schemas.openxmlformats.org/officeDocument/2006/relationships/chartUserShapes" Target="../drawings/drawing84.xml"/></Relationships>
</file>

<file path=xl/charts/_rels/chart50.xml.rels><?xml version="1.0" encoding="UTF-8" standalone="yes"?>
<Relationships xmlns="http://schemas.openxmlformats.org/package/2006/relationships"><Relationship Id="rId1" Type="http://schemas.openxmlformats.org/officeDocument/2006/relationships/chartUserShapes" Target="../drawings/drawing85.xml"/></Relationships>
</file>

<file path=xl/charts/_rels/chart51.xml.rels><?xml version="1.0" encoding="UTF-8" standalone="yes"?>
<Relationships xmlns="http://schemas.openxmlformats.org/package/2006/relationships"><Relationship Id="rId3" Type="http://schemas.openxmlformats.org/officeDocument/2006/relationships/chartUserShapes" Target="../drawings/drawing86.xml"/><Relationship Id="rId2" Type="http://schemas.microsoft.com/office/2011/relationships/chartColorStyle" Target="colors26.xml"/><Relationship Id="rId1" Type="http://schemas.microsoft.com/office/2011/relationships/chartStyle" Target="style26.xml"/></Relationships>
</file>

<file path=xl/charts/_rels/chart52.xml.rels><?xml version="1.0" encoding="UTF-8" standalone="yes"?>
<Relationships xmlns="http://schemas.openxmlformats.org/package/2006/relationships"><Relationship Id="rId1" Type="http://schemas.openxmlformats.org/officeDocument/2006/relationships/chartUserShapes" Target="../drawings/drawing87.xml"/></Relationships>
</file>

<file path=xl/charts/_rels/chart53.xml.rels><?xml version="1.0" encoding="UTF-8" standalone="yes"?>
<Relationships xmlns="http://schemas.openxmlformats.org/package/2006/relationships"><Relationship Id="rId3" Type="http://schemas.openxmlformats.org/officeDocument/2006/relationships/chartUserShapes" Target="../drawings/drawing88.xml"/><Relationship Id="rId2" Type="http://schemas.microsoft.com/office/2011/relationships/chartColorStyle" Target="colors27.xml"/><Relationship Id="rId1" Type="http://schemas.microsoft.com/office/2011/relationships/chartStyle" Target="style27.xml"/></Relationships>
</file>

<file path=xl/charts/_rels/chart54.xml.rels><?xml version="1.0" encoding="UTF-8" standalone="yes"?>
<Relationships xmlns="http://schemas.openxmlformats.org/package/2006/relationships"><Relationship Id="rId1" Type="http://schemas.openxmlformats.org/officeDocument/2006/relationships/chartUserShapes" Target="../drawings/drawing90.xml"/></Relationships>
</file>

<file path=xl/charts/_rels/chart55.xml.rels><?xml version="1.0" encoding="UTF-8" standalone="yes"?>
<Relationships xmlns="http://schemas.openxmlformats.org/package/2006/relationships"><Relationship Id="rId1" Type="http://schemas.openxmlformats.org/officeDocument/2006/relationships/chartUserShapes" Target="../drawings/drawing91.xml"/></Relationships>
</file>

<file path=xl/charts/_rels/chart56.xml.rels><?xml version="1.0" encoding="UTF-8" standalone="yes"?>
<Relationships xmlns="http://schemas.openxmlformats.org/package/2006/relationships"><Relationship Id="rId1" Type="http://schemas.openxmlformats.org/officeDocument/2006/relationships/chartUserShapes" Target="../drawings/drawing92.xml"/></Relationships>
</file>

<file path=xl/charts/_rels/chart57.xml.rels><?xml version="1.0" encoding="UTF-8" standalone="yes"?>
<Relationships xmlns="http://schemas.openxmlformats.org/package/2006/relationships"><Relationship Id="rId1" Type="http://schemas.openxmlformats.org/officeDocument/2006/relationships/chartUserShapes" Target="../drawings/drawing93.xml"/></Relationships>
</file>

<file path=xl/charts/_rels/chart58.xml.rels><?xml version="1.0" encoding="UTF-8" standalone="yes"?>
<Relationships xmlns="http://schemas.openxmlformats.org/package/2006/relationships"><Relationship Id="rId1" Type="http://schemas.openxmlformats.org/officeDocument/2006/relationships/chartUserShapes" Target="../drawings/drawing94.xml"/></Relationships>
</file>

<file path=xl/charts/_rels/chart59.xml.rels><?xml version="1.0" encoding="UTF-8" standalone="yes"?>
<Relationships xmlns="http://schemas.openxmlformats.org/package/2006/relationships"><Relationship Id="rId3" Type="http://schemas.openxmlformats.org/officeDocument/2006/relationships/chartUserShapes" Target="../drawings/drawing95.xml"/><Relationship Id="rId2" Type="http://schemas.microsoft.com/office/2011/relationships/chartColorStyle" Target="colors28.xml"/><Relationship Id="rId1" Type="http://schemas.microsoft.com/office/2011/relationships/chartStyle" Target="style28.xml"/></Relationships>
</file>

<file path=xl/charts/_rels/chart60.xml.rels><?xml version="1.0" encoding="UTF-8" standalone="yes"?>
<Relationships xmlns="http://schemas.openxmlformats.org/package/2006/relationships"><Relationship Id="rId1" Type="http://schemas.openxmlformats.org/officeDocument/2006/relationships/chartUserShapes" Target="../drawings/drawing96.xml"/></Relationships>
</file>

<file path=xl/charts/_rels/chart61.xml.rels><?xml version="1.0" encoding="UTF-8" standalone="yes"?>
<Relationships xmlns="http://schemas.openxmlformats.org/package/2006/relationships"><Relationship Id="rId3" Type="http://schemas.openxmlformats.org/officeDocument/2006/relationships/chartUserShapes" Target="../drawings/drawing97.xml"/><Relationship Id="rId2" Type="http://schemas.microsoft.com/office/2011/relationships/chartColorStyle" Target="colors29.xml"/><Relationship Id="rId1" Type="http://schemas.microsoft.com/office/2011/relationships/chartStyle" Target="style29.xml"/></Relationships>
</file>

<file path=xl/charts/_rels/chart62.xml.rels><?xml version="1.0" encoding="UTF-8" standalone="yes"?>
<Relationships xmlns="http://schemas.openxmlformats.org/package/2006/relationships"><Relationship Id="rId1" Type="http://schemas.openxmlformats.org/officeDocument/2006/relationships/chartUserShapes" Target="../drawings/drawing99.xml"/></Relationships>
</file>

<file path=xl/charts/_rels/chart63.xml.rels><?xml version="1.0" encoding="UTF-8" standalone="yes"?>
<Relationships xmlns="http://schemas.openxmlformats.org/package/2006/relationships"><Relationship Id="rId3" Type="http://schemas.openxmlformats.org/officeDocument/2006/relationships/chartUserShapes" Target="../drawings/drawing101.xml"/><Relationship Id="rId2" Type="http://schemas.microsoft.com/office/2011/relationships/chartColorStyle" Target="colors30.xml"/><Relationship Id="rId1" Type="http://schemas.microsoft.com/office/2011/relationships/chartStyle" Target="style30.xml"/></Relationships>
</file>

<file path=xl/charts/_rels/chart64.xml.rels><?xml version="1.0" encoding="UTF-8" standalone="yes"?>
<Relationships xmlns="http://schemas.openxmlformats.org/package/2006/relationships"><Relationship Id="rId3" Type="http://schemas.openxmlformats.org/officeDocument/2006/relationships/chartUserShapes" Target="../drawings/drawing102.xml"/><Relationship Id="rId2" Type="http://schemas.microsoft.com/office/2011/relationships/chartColorStyle" Target="colors31.xml"/><Relationship Id="rId1" Type="http://schemas.microsoft.com/office/2011/relationships/chartStyle" Target="style31.xml"/></Relationships>
</file>

<file path=xl/charts/_rels/chart65.xml.rels><?xml version="1.0" encoding="UTF-8" standalone="yes"?>
<Relationships xmlns="http://schemas.openxmlformats.org/package/2006/relationships"><Relationship Id="rId1" Type="http://schemas.openxmlformats.org/officeDocument/2006/relationships/chartUserShapes" Target="../drawings/drawing107.xml"/></Relationships>
</file>

<file path=xl/charts/_rels/chart66.xml.rels><?xml version="1.0" encoding="UTF-8" standalone="yes"?>
<Relationships xmlns="http://schemas.openxmlformats.org/package/2006/relationships"><Relationship Id="rId1" Type="http://schemas.openxmlformats.org/officeDocument/2006/relationships/chartUserShapes" Target="../drawings/drawing108.xml"/></Relationships>
</file>

<file path=xl/charts/_rels/chart67.xml.rels><?xml version="1.0" encoding="UTF-8" standalone="yes"?>
<Relationships xmlns="http://schemas.openxmlformats.org/package/2006/relationships"><Relationship Id="rId1" Type="http://schemas.openxmlformats.org/officeDocument/2006/relationships/chartUserShapes" Target="../drawings/drawing109.xml"/></Relationships>
</file>

<file path=xl/charts/_rels/chart68.xml.rels><?xml version="1.0" encoding="UTF-8" standalone="yes"?>
<Relationships xmlns="http://schemas.openxmlformats.org/package/2006/relationships"><Relationship Id="rId1" Type="http://schemas.openxmlformats.org/officeDocument/2006/relationships/chartUserShapes" Target="../drawings/drawing110.xml"/></Relationships>
</file>

<file path=xl/charts/_rels/chart69.xml.rels><?xml version="1.0" encoding="UTF-8" standalone="yes"?>
<Relationships xmlns="http://schemas.openxmlformats.org/package/2006/relationships"><Relationship Id="rId1" Type="http://schemas.openxmlformats.org/officeDocument/2006/relationships/chartUserShapes" Target="../drawings/drawing112.xml"/></Relationships>
</file>

<file path=xl/charts/_rels/chart70.xml.rels><?xml version="1.0" encoding="UTF-8" standalone="yes"?>
<Relationships xmlns="http://schemas.openxmlformats.org/package/2006/relationships"><Relationship Id="rId1" Type="http://schemas.openxmlformats.org/officeDocument/2006/relationships/chartUserShapes" Target="../drawings/drawing117.xml"/></Relationships>
</file>

<file path=xl/charts/_rels/chart72.xml.rels><?xml version="1.0" encoding="UTF-8" standalone="yes"?>
<Relationships xmlns="http://schemas.openxmlformats.org/package/2006/relationships"><Relationship Id="rId1" Type="http://schemas.openxmlformats.org/officeDocument/2006/relationships/chartUserShapes" Target="../drawings/drawing120.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6557810081432132E-2"/>
          <c:y val="9.8080575293941916E-2"/>
          <c:w val="0.87245221751127267"/>
          <c:h val="0.80507155355580551"/>
        </c:manualLayout>
      </c:layout>
      <c:barChart>
        <c:barDir val="col"/>
        <c:grouping val="stacked"/>
        <c:varyColors val="0"/>
        <c:ser>
          <c:idx val="2"/>
          <c:order val="0"/>
          <c:tx>
            <c:v> ERCOT</c:v>
          </c:tx>
          <c:spPr>
            <a:solidFill>
              <a:schemeClr val="tx1">
                <a:lumMod val="75000"/>
                <a:lumOff val="25000"/>
              </a:schemeClr>
            </a:solidFill>
          </c:spPr>
          <c:invertIfNegative val="0"/>
          <c:cat>
            <c:numRef>
              <c:f>'Wind Capacity Growth'!$A$29:$A$54</c:f>
              <c:numCache>
                <c:formatCode>General</c:formatCode>
                <c:ptCount val="26"/>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'Wind Capacity Growth'!$E$29:$E$54</c:f>
              <c:numCache>
                <c:formatCode>#,##0.0</c:formatCode>
                <c:ptCount val="26"/>
                <c:pt idx="0">
                  <c:v>0</c:v>
                </c:pt>
                <c:pt idx="1">
                  <c:v>0.14432</c:v>
                </c:pt>
                <c:pt idx="2">
                  <c:v>0</c:v>
                </c:pt>
                <c:pt idx="3">
                  <c:v>0.8309200000000001</c:v>
                </c:pt>
                <c:pt idx="4">
                  <c:v>0</c:v>
                </c:pt>
                <c:pt idx="5">
                  <c:v>0.19750000000000001</c:v>
                </c:pt>
                <c:pt idx="6">
                  <c:v>0</c:v>
                </c:pt>
                <c:pt idx="7">
                  <c:v>0.67176000000000013</c:v>
                </c:pt>
                <c:pt idx="8">
                  <c:v>0.73370000000000002</c:v>
                </c:pt>
                <c:pt idx="9">
                  <c:v>1.5366</c:v>
                </c:pt>
                <c:pt idx="10">
                  <c:v>2.5615000000000001</c:v>
                </c:pt>
                <c:pt idx="11">
                  <c:v>2.0191599999999998</c:v>
                </c:pt>
                <c:pt idx="12">
                  <c:v>0.65397000000000005</c:v>
                </c:pt>
                <c:pt idx="13">
                  <c:v>0.19950000000000001</c:v>
                </c:pt>
                <c:pt idx="14">
                  <c:v>1.5040800000000001</c:v>
                </c:pt>
                <c:pt idx="15">
                  <c:v>0.1411</c:v>
                </c:pt>
                <c:pt idx="16">
                  <c:v>1.54939</c:v>
                </c:pt>
                <c:pt idx="17">
                  <c:v>3.5954800000000002</c:v>
                </c:pt>
                <c:pt idx="18">
                  <c:v>2.6109400000000003</c:v>
                </c:pt>
                <c:pt idx="19">
                  <c:v>1.946315</c:v>
                </c:pt>
                <c:pt idx="20">
                  <c:v>2.1244000000000001</c:v>
                </c:pt>
                <c:pt idx="21">
                  <c:v>3.4553699999999998</c:v>
                </c:pt>
                <c:pt idx="22">
                  <c:v>4.1371749999999992</c:v>
                </c:pt>
                <c:pt idx="23">
                  <c:v>3.3430849999999994</c:v>
                </c:pt>
                <c:pt idx="24">
                  <c:v>3.3599520000000003</c:v>
                </c:pt>
                <c:pt idx="25">
                  <c:v>1.0572000000000001</c:v>
                </c:pt>
              </c:numCache>
            </c:numRef>
          </c:val>
          <c:extLst>
            <c:ext xmlns:c16="http://schemas.microsoft.com/office/drawing/2014/chart" uri="{C3380CC4-5D6E-409C-BE32-E72D297353CC}">
              <c16:uniqueId val="{00000000-8374-4578-95EC-FA8EC68DBD9E}"/>
            </c:ext>
          </c:extLst>
        </c:ser>
        <c:ser>
          <c:idx val="1"/>
          <c:order val="1"/>
          <c:tx>
            <c:v> SPP</c:v>
          </c:tx>
          <c:spPr>
            <a:solidFill>
              <a:schemeClr val="bg2">
                <a:lumMod val="50000"/>
              </a:schemeClr>
            </a:solidFill>
            <a:ln w="12700">
              <a:noFill/>
              <a:prstDash val="solid"/>
            </a:ln>
          </c:spPr>
          <c:invertIfNegative val="0"/>
          <c:cat>
            <c:numRef>
              <c:f>'Wind Capacity Growth'!$A$29:$A$54</c:f>
              <c:numCache>
                <c:formatCode>General</c:formatCode>
                <c:ptCount val="26"/>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'Wind Capacity Growth'!$F$29:$F$54</c:f>
              <c:numCache>
                <c:formatCode>#,##0.0</c:formatCode>
                <c:ptCount val="26"/>
                <c:pt idx="0">
                  <c:v>2.16E-3</c:v>
                </c:pt>
                <c:pt idx="1">
                  <c:v>3.5700000000000003E-3</c:v>
                </c:pt>
                <c:pt idx="2">
                  <c:v>0</c:v>
                </c:pt>
                <c:pt idx="3">
                  <c:v>0.19642599999999999</c:v>
                </c:pt>
                <c:pt idx="4">
                  <c:v>2.7080000000000003E-3</c:v>
                </c:pt>
                <c:pt idx="5">
                  <c:v>0.18131999999999998</c:v>
                </c:pt>
                <c:pt idx="6">
                  <c:v>0.06</c:v>
                </c:pt>
                <c:pt idx="7">
                  <c:v>0.64759999999999995</c:v>
                </c:pt>
                <c:pt idx="8">
                  <c:v>0.20050000000000001</c:v>
                </c:pt>
                <c:pt idx="9">
                  <c:v>0.40720000000000001</c:v>
                </c:pt>
                <c:pt idx="10">
                  <c:v>0.89429999999999987</c:v>
                </c:pt>
                <c:pt idx="11">
                  <c:v>1.0690999999999999</c:v>
                </c:pt>
                <c:pt idx="12">
                  <c:v>0.8298000000000002</c:v>
                </c:pt>
                <c:pt idx="13">
                  <c:v>1.0231000000000001</c:v>
                </c:pt>
                <c:pt idx="14">
                  <c:v>3.0378499999999997</c:v>
                </c:pt>
                <c:pt idx="15">
                  <c:v>0.32855000000000001</c:v>
                </c:pt>
                <c:pt idx="16">
                  <c:v>1.2412000000000001</c:v>
                </c:pt>
                <c:pt idx="17">
                  <c:v>2.7406599999999997</c:v>
                </c:pt>
                <c:pt idx="18">
                  <c:v>3.117235</c:v>
                </c:pt>
                <c:pt idx="19">
                  <c:v>2.363985</c:v>
                </c:pt>
                <c:pt idx="20">
                  <c:v>1.9669749999999997</c:v>
                </c:pt>
                <c:pt idx="21">
                  <c:v>1.2129699999999999</c:v>
                </c:pt>
                <c:pt idx="22">
                  <c:v>3.8824700000000005</c:v>
                </c:pt>
                <c:pt idx="23">
                  <c:v>3.9190499999999999</c:v>
                </c:pt>
                <c:pt idx="24">
                  <c:v>3.1817299999999995</c:v>
                </c:pt>
                <c:pt idx="25">
                  <c:v>1.9100200000000003</c:v>
                </c:pt>
              </c:numCache>
            </c:numRef>
          </c:val>
          <c:extLst>
            <c:ext xmlns:c16="http://schemas.microsoft.com/office/drawing/2014/chart" uri="{C3380CC4-5D6E-409C-BE32-E72D297353CC}">
              <c16:uniqueId val="{00000001-8374-4578-95EC-FA8EC68DBD9E}"/>
            </c:ext>
          </c:extLst>
        </c:ser>
        <c:ser>
          <c:idx val="3"/>
          <c:order val="2"/>
          <c:tx>
            <c:v> MISO</c:v>
          </c:tx>
          <c:spPr>
            <a:solidFill>
              <a:schemeClr val="accent3">
                <a:lumMod val="75000"/>
              </a:schemeClr>
            </a:solidFill>
          </c:spPr>
          <c:invertIfNegative val="0"/>
          <c:cat>
            <c:numRef>
              <c:f>'Wind Capacity Growth'!$A$29:$A$54</c:f>
              <c:numCache>
                <c:formatCode>General</c:formatCode>
                <c:ptCount val="26"/>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'Wind Capacity Growth'!$G$29:$G$54</c:f>
              <c:numCache>
                <c:formatCode>#,##0.0</c:formatCode>
                <c:ptCount val="26"/>
                <c:pt idx="0">
                  <c:v>0.11343</c:v>
                </c:pt>
                <c:pt idx="1">
                  <c:v>0.38930999999999999</c:v>
                </c:pt>
                <c:pt idx="2">
                  <c:v>1.188E-2</c:v>
                </c:pt>
                <c:pt idx="3">
                  <c:v>0.14229000000000003</c:v>
                </c:pt>
                <c:pt idx="4">
                  <c:v>0.11573</c:v>
                </c:pt>
                <c:pt idx="5">
                  <c:v>0.32762000000000002</c:v>
                </c:pt>
                <c:pt idx="6">
                  <c:v>0.20461800000000002</c:v>
                </c:pt>
                <c:pt idx="7">
                  <c:v>0.35576000000000002</c:v>
                </c:pt>
                <c:pt idx="8">
                  <c:v>0.33038000000000001</c:v>
                </c:pt>
                <c:pt idx="9">
                  <c:v>0.86194999999999999</c:v>
                </c:pt>
                <c:pt idx="10">
                  <c:v>3.0618099999999999</c:v>
                </c:pt>
                <c:pt idx="11">
                  <c:v>1.7644499999999996</c:v>
                </c:pt>
                <c:pt idx="12">
                  <c:v>0.88752000000000009</c:v>
                </c:pt>
                <c:pt idx="13">
                  <c:v>2.0381</c:v>
                </c:pt>
                <c:pt idx="14">
                  <c:v>2.246855</c:v>
                </c:pt>
                <c:pt idx="15">
                  <c:v>0.22134999999999999</c:v>
                </c:pt>
                <c:pt idx="16">
                  <c:v>1.1324080000000001</c:v>
                </c:pt>
                <c:pt idx="17">
                  <c:v>1.08</c:v>
                </c:pt>
                <c:pt idx="18">
                  <c:v>1.278797</c:v>
                </c:pt>
                <c:pt idx="19">
                  <c:v>1.0436700000000001</c:v>
                </c:pt>
                <c:pt idx="20">
                  <c:v>1.6901499999999998</c:v>
                </c:pt>
                <c:pt idx="21">
                  <c:v>3.0743049999999998</c:v>
                </c:pt>
                <c:pt idx="22">
                  <c:v>4.1147400000000003</c:v>
                </c:pt>
                <c:pt idx="23">
                  <c:v>2.7545399999999995</c:v>
                </c:pt>
                <c:pt idx="24">
                  <c:v>0.92202999999999979</c:v>
                </c:pt>
                <c:pt idx="25">
                  <c:v>1.4857399999999998</c:v>
                </c:pt>
              </c:numCache>
            </c:numRef>
          </c:val>
          <c:extLst>
            <c:ext xmlns:c16="http://schemas.microsoft.com/office/drawing/2014/chart" uri="{C3380CC4-5D6E-409C-BE32-E72D297353CC}">
              <c16:uniqueId val="{00000002-8374-4578-95EC-FA8EC68DBD9E}"/>
            </c:ext>
          </c:extLst>
        </c:ser>
        <c:ser>
          <c:idx val="4"/>
          <c:order val="3"/>
          <c:tx>
            <c:v> West (non-ISO)</c:v>
          </c:tx>
          <c:spPr>
            <a:solidFill>
              <a:schemeClr val="accent2">
                <a:lumMod val="60000"/>
                <a:lumOff val="40000"/>
              </a:schemeClr>
            </a:solidFill>
          </c:spPr>
          <c:invertIfNegative val="0"/>
          <c:cat>
            <c:numRef>
              <c:f>'Wind Capacity Growth'!$A$29:$A$54</c:f>
              <c:numCache>
                <c:formatCode>General</c:formatCode>
                <c:ptCount val="26"/>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'Wind Capacity Growth'!$K$29:$K$54</c:f>
              <c:numCache>
                <c:formatCode>#,##0.0</c:formatCode>
                <c:ptCount val="26"/>
                <c:pt idx="0">
                  <c:v>2.6729999999999997E-2</c:v>
                </c:pt>
                <c:pt idx="1">
                  <c:v>9.3074999999999991E-2</c:v>
                </c:pt>
                <c:pt idx="2">
                  <c:v>1.8345000000000004E-2</c:v>
                </c:pt>
                <c:pt idx="3">
                  <c:v>0.39956000000000003</c:v>
                </c:pt>
                <c:pt idx="4">
                  <c:v>0.12340000000000001</c:v>
                </c:pt>
                <c:pt idx="5">
                  <c:v>0.60731600000000008</c:v>
                </c:pt>
                <c:pt idx="6">
                  <c:v>7.4999999999999997E-3</c:v>
                </c:pt>
                <c:pt idx="7">
                  <c:v>0.44005</c:v>
                </c:pt>
                <c:pt idx="8">
                  <c:v>0.68759999999999999</c:v>
                </c:pt>
                <c:pt idx="9">
                  <c:v>1.5670500000000003</c:v>
                </c:pt>
                <c:pt idx="10">
                  <c:v>0.90259999999999996</c:v>
                </c:pt>
                <c:pt idx="11">
                  <c:v>2.5601500000000001</c:v>
                </c:pt>
                <c:pt idx="12">
                  <c:v>1.3317000000000001</c:v>
                </c:pt>
                <c:pt idx="13">
                  <c:v>1.7114500000000001</c:v>
                </c:pt>
                <c:pt idx="14">
                  <c:v>2.2355750000000003</c:v>
                </c:pt>
                <c:pt idx="15">
                  <c:v>3.1800000000000002E-2</c:v>
                </c:pt>
                <c:pt idx="16">
                  <c:v>0.54712000000000016</c:v>
                </c:pt>
                <c:pt idx="17">
                  <c:v>0.42879999999999996</c:v>
                </c:pt>
                <c:pt idx="18">
                  <c:v>0.34855000000000003</c:v>
                </c:pt>
                <c:pt idx="19">
                  <c:v>0.74750000000000005</c:v>
                </c:pt>
                <c:pt idx="20">
                  <c:v>0.78570999999999991</c:v>
                </c:pt>
                <c:pt idx="21">
                  <c:v>0.57745000000000002</c:v>
                </c:pt>
                <c:pt idx="22">
                  <c:v>3.5524550000000006</c:v>
                </c:pt>
                <c:pt idx="23">
                  <c:v>2.2619000000000002</c:v>
                </c:pt>
                <c:pt idx="24">
                  <c:v>0.95502999999999949</c:v>
                </c:pt>
                <c:pt idx="25">
                  <c:v>0.8835599999999999</c:v>
                </c:pt>
              </c:numCache>
            </c:numRef>
          </c:val>
          <c:extLst>
            <c:ext xmlns:c16="http://schemas.microsoft.com/office/drawing/2014/chart" uri="{C3380CC4-5D6E-409C-BE32-E72D297353CC}">
              <c16:uniqueId val="{00000003-8374-4578-95EC-FA8EC68DBD9E}"/>
            </c:ext>
          </c:extLst>
        </c:ser>
        <c:ser>
          <c:idx val="5"/>
          <c:order val="4"/>
          <c:tx>
            <c:v> PJM</c:v>
          </c:tx>
          <c:spPr>
            <a:solidFill>
              <a:schemeClr val="accent6">
                <a:lumMod val="60000"/>
                <a:lumOff val="40000"/>
              </a:schemeClr>
            </a:solidFill>
          </c:spPr>
          <c:invertIfNegative val="0"/>
          <c:cat>
            <c:numRef>
              <c:f>'Wind Capacity Growth'!$A$29:$A$54</c:f>
              <c:numCache>
                <c:formatCode>General</c:formatCode>
                <c:ptCount val="26"/>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'Wind Capacity Growth'!$H$29:$H$54</c:f>
              <c:numCache>
                <c:formatCode>#,##0.0</c:formatCode>
                <c:ptCount val="26"/>
                <c:pt idx="0">
                  <c:v>0</c:v>
                </c:pt>
                <c:pt idx="1">
                  <c:v>0</c:v>
                </c:pt>
                <c:pt idx="2">
                  <c:v>1.04E-2</c:v>
                </c:pt>
                <c:pt idx="3">
                  <c:v>2.4E-2</c:v>
                </c:pt>
                <c:pt idx="4">
                  <c:v>6.6000000000000003E-2</c:v>
                </c:pt>
                <c:pt idx="5">
                  <c:v>0.14849999999999999</c:v>
                </c:pt>
                <c:pt idx="6">
                  <c:v>3.5999999999999999E-3</c:v>
                </c:pt>
                <c:pt idx="7">
                  <c:v>6.2145000000000006E-2</c:v>
                </c:pt>
                <c:pt idx="8">
                  <c:v>5.0224999999999999E-2</c:v>
                </c:pt>
                <c:pt idx="9">
                  <c:v>0.70669999999999999</c:v>
                </c:pt>
                <c:pt idx="10">
                  <c:v>0.53970000000000007</c:v>
                </c:pt>
                <c:pt idx="11">
                  <c:v>1.7202579999999998</c:v>
                </c:pt>
                <c:pt idx="12">
                  <c:v>0.97720000000000029</c:v>
                </c:pt>
                <c:pt idx="13">
                  <c:v>0.56725000000000003</c:v>
                </c:pt>
                <c:pt idx="14">
                  <c:v>1.612355</c:v>
                </c:pt>
                <c:pt idx="15">
                  <c:v>4.3E-3</c:v>
                </c:pt>
                <c:pt idx="16">
                  <c:v>0.24174999999999999</c:v>
                </c:pt>
                <c:pt idx="17">
                  <c:v>0.36210000000000003</c:v>
                </c:pt>
                <c:pt idx="18">
                  <c:v>0.42869999999999997</c:v>
                </c:pt>
                <c:pt idx="19">
                  <c:v>0.80625000000000002</c:v>
                </c:pt>
                <c:pt idx="20">
                  <c:v>0.50949999999999995</c:v>
                </c:pt>
                <c:pt idx="21">
                  <c:v>0.63985500000000006</c:v>
                </c:pt>
                <c:pt idx="22">
                  <c:v>0.83605999999999991</c:v>
                </c:pt>
                <c:pt idx="23">
                  <c:v>0.62570500000000007</c:v>
                </c:pt>
                <c:pt idx="24">
                  <c:v>0</c:v>
                </c:pt>
                <c:pt idx="25">
                  <c:v>0.48483000000000004</c:v>
                </c:pt>
              </c:numCache>
            </c:numRef>
          </c:val>
          <c:extLst>
            <c:ext xmlns:c16="http://schemas.microsoft.com/office/drawing/2014/chart" uri="{C3380CC4-5D6E-409C-BE32-E72D297353CC}">
              <c16:uniqueId val="{00000004-8374-4578-95EC-FA8EC68DBD9E}"/>
            </c:ext>
          </c:extLst>
        </c:ser>
        <c:ser>
          <c:idx val="6"/>
          <c:order val="5"/>
          <c:tx>
            <c:v> CAISO</c:v>
          </c:tx>
          <c:spPr>
            <a:solidFill>
              <a:schemeClr val="accent4"/>
            </a:solidFill>
          </c:spPr>
          <c:invertIfNegative val="0"/>
          <c:cat>
            <c:numRef>
              <c:f>'Wind Capacity Growth'!$A$29:$A$54</c:f>
              <c:numCache>
                <c:formatCode>General</c:formatCode>
                <c:ptCount val="26"/>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'Wind Capacity Growth'!$D$29:$D$54</c:f>
              <c:numCache>
                <c:formatCode>#,##0.0</c:formatCode>
                <c:ptCount val="26"/>
                <c:pt idx="0">
                  <c:v>0</c:v>
                </c:pt>
                <c:pt idx="1">
                  <c:v>0.25441999999999998</c:v>
                </c:pt>
                <c:pt idx="2">
                  <c:v>0.01</c:v>
                </c:pt>
                <c:pt idx="3">
                  <c:v>6.6599999999999993E-2</c:v>
                </c:pt>
                <c:pt idx="4">
                  <c:v>0.10242</c:v>
                </c:pt>
                <c:pt idx="5">
                  <c:v>0.20250000000000001</c:v>
                </c:pt>
                <c:pt idx="6">
                  <c:v>9.3530000000000016E-2</c:v>
                </c:pt>
                <c:pt idx="7">
                  <c:v>5.9749999999999998E-2</c:v>
                </c:pt>
                <c:pt idx="8">
                  <c:v>0.21199999999999999</c:v>
                </c:pt>
                <c:pt idx="9">
                  <c:v>6.3E-2</c:v>
                </c:pt>
                <c:pt idx="10">
                  <c:v>8.8999999999999996E-2</c:v>
                </c:pt>
                <c:pt idx="11">
                  <c:v>0.16122500000000001</c:v>
                </c:pt>
                <c:pt idx="12">
                  <c:v>0.4395</c:v>
                </c:pt>
                <c:pt idx="13">
                  <c:v>0.92330000000000012</c:v>
                </c:pt>
                <c:pt idx="14">
                  <c:v>1.6581799999999998</c:v>
                </c:pt>
                <c:pt idx="15">
                  <c:v>0.26911000000000002</c:v>
                </c:pt>
                <c:pt idx="16">
                  <c:v>0.1069</c:v>
                </c:pt>
                <c:pt idx="17">
                  <c:v>0.19390000000000002</c:v>
                </c:pt>
                <c:pt idx="18">
                  <c:v>0</c:v>
                </c:pt>
                <c:pt idx="19">
                  <c:v>4.9700000000000001E-2</c:v>
                </c:pt>
                <c:pt idx="20">
                  <c:v>0.32985000000000003</c:v>
                </c:pt>
                <c:pt idx="21">
                  <c:v>0.13279999999999997</c:v>
                </c:pt>
                <c:pt idx="22">
                  <c:v>0.111</c:v>
                </c:pt>
                <c:pt idx="23">
                  <c:v>0.28844999999999998</c:v>
                </c:pt>
                <c:pt idx="24">
                  <c:v>7.2339999999999988E-2</c:v>
                </c:pt>
                <c:pt idx="25">
                  <c:v>9.5250000000000001E-2</c:v>
                </c:pt>
              </c:numCache>
            </c:numRef>
          </c:val>
          <c:extLst>
            <c:ext xmlns:c16="http://schemas.microsoft.com/office/drawing/2014/chart" uri="{C3380CC4-5D6E-409C-BE32-E72D297353CC}">
              <c16:uniqueId val="{00000005-8374-4578-95EC-FA8EC68DBD9E}"/>
            </c:ext>
          </c:extLst>
        </c:ser>
        <c:ser>
          <c:idx val="7"/>
          <c:order val="6"/>
          <c:tx>
            <c:v> NYISO</c:v>
          </c:tx>
          <c:spPr>
            <a:solidFill>
              <a:schemeClr val="accent5"/>
            </a:solidFill>
          </c:spPr>
          <c:invertIfNegative val="0"/>
          <c:cat>
            <c:numRef>
              <c:f>'Wind Capacity Growth'!$A$29:$A$54</c:f>
              <c:numCache>
                <c:formatCode>General</c:formatCode>
                <c:ptCount val="26"/>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'Wind Capacity Growth'!$I$29:$I$54</c:f>
              <c:numCache>
                <c:formatCode>#,##0.0</c:formatCode>
                <c:ptCount val="26"/>
                <c:pt idx="0">
                  <c:v>0</c:v>
                </c:pt>
                <c:pt idx="1">
                  <c:v>0</c:v>
                </c:pt>
                <c:pt idx="2">
                  <c:v>1.8149999999999999E-2</c:v>
                </c:pt>
                <c:pt idx="3">
                  <c:v>0.03</c:v>
                </c:pt>
                <c:pt idx="4">
                  <c:v>2.5000000000000001E-4</c:v>
                </c:pt>
                <c:pt idx="5">
                  <c:v>0</c:v>
                </c:pt>
                <c:pt idx="6">
                  <c:v>0</c:v>
                </c:pt>
                <c:pt idx="7">
                  <c:v>0.13694999999999999</c:v>
                </c:pt>
                <c:pt idx="8">
                  <c:v>0.18480000000000002</c:v>
                </c:pt>
                <c:pt idx="9">
                  <c:v>5.45E-2</c:v>
                </c:pt>
                <c:pt idx="10">
                  <c:v>0.28199999999999997</c:v>
                </c:pt>
                <c:pt idx="11">
                  <c:v>0.5675</c:v>
                </c:pt>
                <c:pt idx="12">
                  <c:v>2.0000000000000001E-4</c:v>
                </c:pt>
                <c:pt idx="13">
                  <c:v>0.12855</c:v>
                </c:pt>
                <c:pt idx="14">
                  <c:v>0.23669999999999999</c:v>
                </c:pt>
                <c:pt idx="15">
                  <c:v>8.4240000000000009E-2</c:v>
                </c:pt>
                <c:pt idx="16">
                  <c:v>2.5920000000000002E-2</c:v>
                </c:pt>
                <c:pt idx="17">
                  <c:v>1.1000000000000001E-3</c:v>
                </c:pt>
                <c:pt idx="18">
                  <c:v>7.7700000000000005E-2</c:v>
                </c:pt>
                <c:pt idx="19">
                  <c:v>1.5E-3</c:v>
                </c:pt>
                <c:pt idx="20">
                  <c:v>0.15840000000000001</c:v>
                </c:pt>
                <c:pt idx="21">
                  <c:v>0</c:v>
                </c:pt>
                <c:pt idx="22">
                  <c:v>0</c:v>
                </c:pt>
                <c:pt idx="23">
                  <c:v>0.20519999999999999</c:v>
                </c:pt>
                <c:pt idx="24">
                  <c:v>0</c:v>
                </c:pt>
                <c:pt idx="25">
                  <c:v>0.55710000000000004</c:v>
                </c:pt>
              </c:numCache>
            </c:numRef>
          </c:val>
          <c:extLst>
            <c:ext xmlns:c16="http://schemas.microsoft.com/office/drawing/2014/chart" uri="{C3380CC4-5D6E-409C-BE32-E72D297353CC}">
              <c16:uniqueId val="{00000006-8374-4578-95EC-FA8EC68DBD9E}"/>
            </c:ext>
          </c:extLst>
        </c:ser>
        <c:ser>
          <c:idx val="8"/>
          <c:order val="7"/>
          <c:tx>
            <c:v> ISO-NE</c:v>
          </c:tx>
          <c:spPr>
            <a:solidFill>
              <a:schemeClr val="accent1">
                <a:lumMod val="60000"/>
                <a:lumOff val="40000"/>
              </a:schemeClr>
            </a:solidFill>
          </c:spPr>
          <c:invertIfNegative val="0"/>
          <c:cat>
            <c:numRef>
              <c:f>'Wind Capacity Growth'!$A$29:$A$54</c:f>
              <c:numCache>
                <c:formatCode>General</c:formatCode>
                <c:ptCount val="26"/>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'Wind Capacity Growth'!$J$29:$J$54</c:f>
              <c:numCache>
                <c:formatCode>#,##0.0</c:formatCode>
                <c:ptCount val="26"/>
                <c:pt idx="0">
                  <c:v>0</c:v>
                </c:pt>
                <c:pt idx="1">
                  <c:v>0</c:v>
                </c:pt>
                <c:pt idx="2">
                  <c:v>0</c:v>
                </c:pt>
                <c:pt idx="3">
                  <c:v>6.6E-4</c:v>
                </c:pt>
                <c:pt idx="4">
                  <c:v>0</c:v>
                </c:pt>
                <c:pt idx="5">
                  <c:v>0</c:v>
                </c:pt>
                <c:pt idx="6">
                  <c:v>0</c:v>
                </c:pt>
                <c:pt idx="7">
                  <c:v>1E-4</c:v>
                </c:pt>
                <c:pt idx="8">
                  <c:v>1.3470000000000001E-2</c:v>
                </c:pt>
                <c:pt idx="9">
                  <c:v>3.4500000000000003E-2</c:v>
                </c:pt>
                <c:pt idx="10">
                  <c:v>2.9799999999999997E-2</c:v>
                </c:pt>
                <c:pt idx="11">
                  <c:v>0.13764999999999994</c:v>
                </c:pt>
                <c:pt idx="12">
                  <c:v>9.8099999999999979E-2</c:v>
                </c:pt>
                <c:pt idx="13">
                  <c:v>0.1983</c:v>
                </c:pt>
                <c:pt idx="14">
                  <c:v>0.31697500000000001</c:v>
                </c:pt>
                <c:pt idx="15">
                  <c:v>3.3599999999999997E-3</c:v>
                </c:pt>
                <c:pt idx="16">
                  <c:v>9.1500000000000001E-3</c:v>
                </c:pt>
                <c:pt idx="17">
                  <c:v>0.1925</c:v>
                </c:pt>
                <c:pt idx="18">
                  <c:v>0.3407</c:v>
                </c:pt>
                <c:pt idx="19">
                  <c:v>5.4299999999999994E-2</c:v>
                </c:pt>
                <c:pt idx="20">
                  <c:v>2.2499999999999999E-2</c:v>
                </c:pt>
                <c:pt idx="21">
                  <c:v>3.8399999999999997E-2</c:v>
                </c:pt>
                <c:pt idx="22">
                  <c:v>7.2599999999999998E-2</c:v>
                </c:pt>
                <c:pt idx="23">
                  <c:v>1.52E-2</c:v>
                </c:pt>
                <c:pt idx="24">
                  <c:v>0.02</c:v>
                </c:pt>
                <c:pt idx="25">
                  <c:v>0</c:v>
                </c:pt>
              </c:numCache>
            </c:numRef>
          </c:val>
          <c:extLst>
            <c:ext xmlns:c16="http://schemas.microsoft.com/office/drawing/2014/chart" uri="{C3380CC4-5D6E-409C-BE32-E72D297353CC}">
              <c16:uniqueId val="{00000007-8374-4578-95EC-FA8EC68DBD9E}"/>
            </c:ext>
          </c:extLst>
        </c:ser>
        <c:ser>
          <c:idx val="9"/>
          <c:order val="8"/>
          <c:tx>
            <c:v> Southeast (non-ISO)</c:v>
          </c:tx>
          <c:spPr>
            <a:solidFill>
              <a:schemeClr val="bg1">
                <a:lumMod val="75000"/>
              </a:schemeClr>
            </a:solidFill>
          </c:spPr>
          <c:invertIfNegative val="0"/>
          <c:cat>
            <c:numRef>
              <c:f>'Wind Capacity Growth'!$A$29:$A$54</c:f>
              <c:numCache>
                <c:formatCode>General</c:formatCode>
                <c:ptCount val="26"/>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'Wind Capacity Growth'!$L$29:$L$54</c:f>
              <c:numCache>
                <c:formatCode>#,##0.0</c:formatCode>
                <c:ptCount val="26"/>
                <c:pt idx="0">
                  <c:v>0</c:v>
                </c:pt>
                <c:pt idx="1">
                  <c:v>0</c:v>
                </c:pt>
                <c:pt idx="2">
                  <c:v>1.98E-3</c:v>
                </c:pt>
                <c:pt idx="3">
                  <c:v>0</c:v>
                </c:pt>
                <c:pt idx="4">
                  <c:v>0</c:v>
                </c:pt>
                <c:pt idx="5">
                  <c:v>1E-4</c:v>
                </c:pt>
                <c:pt idx="6">
                  <c:v>2.7E-2</c:v>
                </c:pt>
                <c:pt idx="7">
                  <c:v>0</c:v>
                </c:pt>
                <c:pt idx="8">
                  <c:v>0</c:v>
                </c:pt>
                <c:pt idx="9">
                  <c:v>0</c:v>
                </c:pt>
                <c:pt idx="10">
                  <c:v>0</c:v>
                </c:pt>
                <c:pt idx="11">
                  <c:v>1E-4</c:v>
                </c:pt>
                <c:pt idx="12">
                  <c:v>0</c:v>
                </c:pt>
                <c:pt idx="13">
                  <c:v>0</c:v>
                </c:pt>
                <c:pt idx="14">
                  <c:v>0</c:v>
                </c:pt>
                <c:pt idx="15">
                  <c:v>0</c:v>
                </c:pt>
                <c:pt idx="16">
                  <c:v>0</c:v>
                </c:pt>
                <c:pt idx="17">
                  <c:v>0</c:v>
                </c:pt>
                <c:pt idx="18">
                  <c:v>0</c:v>
                </c:pt>
                <c:pt idx="19">
                  <c:v>0</c:v>
                </c:pt>
                <c:pt idx="20">
                  <c:v>0</c:v>
                </c:pt>
                <c:pt idx="21">
                  <c:v>0</c:v>
                </c:pt>
                <c:pt idx="22">
                  <c:v>0.47849999999999998</c:v>
                </c:pt>
                <c:pt idx="23">
                  <c:v>0</c:v>
                </c:pt>
                <c:pt idx="24">
                  <c:v>0</c:v>
                </c:pt>
                <c:pt idx="25">
                  <c:v>0</c:v>
                </c:pt>
              </c:numCache>
            </c:numRef>
          </c:val>
          <c:extLst>
            <c:ext xmlns:c16="http://schemas.microsoft.com/office/drawing/2014/chart" uri="{C3380CC4-5D6E-409C-BE32-E72D297353CC}">
              <c16:uniqueId val="{00000008-8374-4578-95EC-FA8EC68DBD9E}"/>
            </c:ext>
          </c:extLst>
        </c:ser>
        <c:ser>
          <c:idx val="10"/>
          <c:order val="9"/>
          <c:tx>
            <c:v> Noncontiguous</c:v>
          </c:tx>
          <c:spPr>
            <a:solidFill>
              <a:schemeClr val="accent6">
                <a:lumMod val="75000"/>
              </a:schemeClr>
            </a:solidFill>
          </c:spPr>
          <c:invertIfNegative val="0"/>
          <c:cat>
            <c:numRef>
              <c:f>'Wind Capacity Growth'!$A$29:$A$54</c:f>
              <c:numCache>
                <c:formatCode>General</c:formatCode>
                <c:ptCount val="26"/>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'Wind Capacity Growth'!$M$29:$M$54</c:f>
              <c:numCache>
                <c:formatCode>#,##0.0</c:formatCode>
                <c:ptCount val="26"/>
                <c:pt idx="0">
                  <c:v>0</c:v>
                </c:pt>
                <c:pt idx="1">
                  <c:v>5.7499999999999999E-4</c:v>
                </c:pt>
                <c:pt idx="2">
                  <c:v>1E-4</c:v>
                </c:pt>
                <c:pt idx="3">
                  <c:v>0</c:v>
                </c:pt>
                <c:pt idx="4">
                  <c:v>1E-4</c:v>
                </c:pt>
                <c:pt idx="5">
                  <c:v>0</c:v>
                </c:pt>
                <c:pt idx="6">
                  <c:v>1.4999999999999999E-4</c:v>
                </c:pt>
                <c:pt idx="7">
                  <c:v>2.9999999999999997E-4</c:v>
                </c:pt>
                <c:pt idx="8">
                  <c:v>4.0775000000000006E-2</c:v>
                </c:pt>
                <c:pt idx="9">
                  <c:v>2.1000000000000001E-2</c:v>
                </c:pt>
                <c:pt idx="10">
                  <c:v>1.7250000000000002E-3</c:v>
                </c:pt>
                <c:pt idx="11">
                  <c:v>5.5999999999999999E-3</c:v>
                </c:pt>
                <c:pt idx="12">
                  <c:v>2E-3</c:v>
                </c:pt>
                <c:pt idx="13">
                  <c:v>0.03</c:v>
                </c:pt>
                <c:pt idx="14">
                  <c:v>0.28710000000000002</c:v>
                </c:pt>
                <c:pt idx="15">
                  <c:v>3.5250000000000004E-3</c:v>
                </c:pt>
                <c:pt idx="16">
                  <c:v>0</c:v>
                </c:pt>
                <c:pt idx="17">
                  <c:v>0</c:v>
                </c:pt>
                <c:pt idx="18">
                  <c:v>0</c:v>
                </c:pt>
                <c:pt idx="19">
                  <c:v>3.3E-3</c:v>
                </c:pt>
                <c:pt idx="20">
                  <c:v>8.9999999999999998E-4</c:v>
                </c:pt>
                <c:pt idx="21">
                  <c:v>8.9999999999999998E-4</c:v>
                </c:pt>
                <c:pt idx="22">
                  <c:v>2.7600000000000003E-2</c:v>
                </c:pt>
                <c:pt idx="23">
                  <c:v>0</c:v>
                </c:pt>
                <c:pt idx="24">
                  <c:v>0</c:v>
                </c:pt>
                <c:pt idx="25">
                  <c:v>0</c:v>
                </c:pt>
              </c:numCache>
            </c:numRef>
          </c:val>
          <c:extLst>
            <c:ext xmlns:c16="http://schemas.microsoft.com/office/drawing/2014/chart" uri="{C3380CC4-5D6E-409C-BE32-E72D297353CC}">
              <c16:uniqueId val="{00000009-8374-4578-95EC-FA8EC68DBD9E}"/>
            </c:ext>
          </c:extLst>
        </c:ser>
        <c:dLbls>
          <c:showLegendKey val="0"/>
          <c:showVal val="0"/>
          <c:showCatName val="0"/>
          <c:showSerName val="0"/>
          <c:showPercent val="0"/>
          <c:showBubbleSize val="0"/>
        </c:dLbls>
        <c:gapWidth val="50"/>
        <c:overlap val="100"/>
        <c:axId val="405064320"/>
        <c:axId val="405066112"/>
      </c:barChart>
      <c:lineChart>
        <c:grouping val="standard"/>
        <c:varyColors val="0"/>
        <c:ser>
          <c:idx val="0"/>
          <c:order val="10"/>
          <c:tx>
            <c:v> Total</c:v>
          </c:tx>
          <c:spPr>
            <a:ln w="25400">
              <a:solidFill>
                <a:schemeClr val="tx1"/>
              </a:solidFill>
              <a:prstDash val="solid"/>
            </a:ln>
          </c:spPr>
          <c:marker>
            <c:symbol val="none"/>
          </c:marker>
          <c:cat>
            <c:numRef>
              <c:f>'Wind Capacity Growth'!$A$29:$A$54</c:f>
              <c:numCache>
                <c:formatCode>General</c:formatCode>
                <c:ptCount val="26"/>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'Wind Capacity Growth'!$B$29:$B$54</c:f>
              <c:numCache>
                <c:formatCode>#,##0.0</c:formatCode>
                <c:ptCount val="26"/>
                <c:pt idx="0">
                  <c:v>1.512</c:v>
                </c:pt>
                <c:pt idx="1">
                  <c:v>2.431</c:v>
                </c:pt>
                <c:pt idx="2">
                  <c:v>2.5019999999999998</c:v>
                </c:pt>
                <c:pt idx="3">
                  <c:v>4.1950000000000003</c:v>
                </c:pt>
                <c:pt idx="4">
                  <c:v>4.6029999999999998</c:v>
                </c:pt>
                <c:pt idx="5">
                  <c:v>6.2679999999999998</c:v>
                </c:pt>
                <c:pt idx="6">
                  <c:v>6.665</c:v>
                </c:pt>
                <c:pt idx="7">
                  <c:v>9.0459999999999994</c:v>
                </c:pt>
                <c:pt idx="8">
                  <c:v>11.512</c:v>
                </c:pt>
                <c:pt idx="9">
                  <c:v>16.765000000000001</c:v>
                </c:pt>
                <c:pt idx="10">
                  <c:v>25.135000000000002</c:v>
                </c:pt>
                <c:pt idx="11">
                  <c:v>35.130000000000003</c:v>
                </c:pt>
                <c:pt idx="12">
                  <c:v>40.345999999999997</c:v>
                </c:pt>
                <c:pt idx="13">
                  <c:v>46.779000000000003</c:v>
                </c:pt>
                <c:pt idx="14">
                  <c:v>60.067</c:v>
                </c:pt>
                <c:pt idx="15">
                  <c:v>61.137</c:v>
                </c:pt>
                <c:pt idx="16">
                  <c:v>65.873999999999995</c:v>
                </c:pt>
                <c:pt idx="17">
                  <c:v>73.891000000000005</c:v>
                </c:pt>
                <c:pt idx="18">
                  <c:v>82.037000000000006</c:v>
                </c:pt>
                <c:pt idx="19">
                  <c:v>88.963999999999999</c:v>
                </c:pt>
                <c:pt idx="20">
                  <c:v>96.382999999999996</c:v>
                </c:pt>
                <c:pt idx="21">
                  <c:v>105.59099999999999</c:v>
                </c:pt>
                <c:pt idx="22">
                  <c:v>122.464</c:v>
                </c:pt>
                <c:pt idx="23">
                  <c:v>135.886</c:v>
                </c:pt>
                <c:pt idx="24">
                  <c:v>144.173</c:v>
                </c:pt>
                <c:pt idx="25">
                  <c:v>150.49199999999999</c:v>
                </c:pt>
              </c:numCache>
            </c:numRef>
          </c:val>
          <c:smooth val="0"/>
          <c:extLst>
            <c:ext xmlns:c16="http://schemas.microsoft.com/office/drawing/2014/chart" uri="{C3380CC4-5D6E-409C-BE32-E72D297353CC}">
              <c16:uniqueId val="{0000000A-8374-4578-95EC-FA8EC68DBD9E}"/>
            </c:ext>
          </c:extLst>
        </c:ser>
        <c:dLbls>
          <c:showLegendKey val="0"/>
          <c:showVal val="0"/>
          <c:showCatName val="0"/>
          <c:showSerName val="0"/>
          <c:showPercent val="0"/>
          <c:showBubbleSize val="0"/>
        </c:dLbls>
        <c:marker val="1"/>
        <c:smooth val="0"/>
        <c:axId val="405067648"/>
        <c:axId val="405069184"/>
      </c:lineChart>
      <c:catAx>
        <c:axId val="405064320"/>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a:pPr>
            <a:endParaRPr lang="en-US"/>
          </a:p>
        </c:txPr>
        <c:crossAx val="405066112"/>
        <c:crosses val="autoZero"/>
        <c:auto val="1"/>
        <c:lblAlgn val="ctr"/>
        <c:lblOffset val="50"/>
        <c:tickLblSkip val="5"/>
        <c:tickMarkSkip val="3"/>
        <c:noMultiLvlLbl val="0"/>
      </c:catAx>
      <c:valAx>
        <c:axId val="405066112"/>
        <c:scaling>
          <c:orientation val="minMax"/>
          <c:max val="2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prstDash val="solid"/>
          </a:ln>
        </c:spPr>
        <c:txPr>
          <a:bodyPr rot="0" vert="horz"/>
          <a:lstStyle/>
          <a:p>
            <a:pPr>
              <a:defRPr/>
            </a:pPr>
            <a:endParaRPr lang="en-US"/>
          </a:p>
        </c:txPr>
        <c:crossAx val="405064320"/>
        <c:crosses val="autoZero"/>
        <c:crossBetween val="between"/>
        <c:majorUnit val="5"/>
      </c:valAx>
      <c:catAx>
        <c:axId val="405067648"/>
        <c:scaling>
          <c:orientation val="minMax"/>
        </c:scaling>
        <c:delete val="1"/>
        <c:axPos val="b"/>
        <c:numFmt formatCode="General" sourceLinked="1"/>
        <c:majorTickMark val="out"/>
        <c:minorTickMark val="none"/>
        <c:tickLblPos val="nextTo"/>
        <c:crossAx val="405069184"/>
        <c:crosses val="autoZero"/>
        <c:auto val="1"/>
        <c:lblAlgn val="ctr"/>
        <c:lblOffset val="100"/>
        <c:noMultiLvlLbl val="0"/>
      </c:catAx>
      <c:valAx>
        <c:axId val="405069184"/>
        <c:scaling>
          <c:orientation val="minMax"/>
          <c:max val="160"/>
          <c:min val="0"/>
        </c:scaling>
        <c:delete val="0"/>
        <c:axPos val="r"/>
        <c:numFmt formatCode="#,##0" sourceLinked="0"/>
        <c:majorTickMark val="out"/>
        <c:minorTickMark val="none"/>
        <c:tickLblPos val="nextTo"/>
        <c:spPr>
          <a:ln w="3175">
            <a:noFill/>
            <a:prstDash val="solid"/>
          </a:ln>
        </c:spPr>
        <c:txPr>
          <a:bodyPr rot="0" vert="horz"/>
          <a:lstStyle/>
          <a:p>
            <a:pPr>
              <a:defRPr/>
            </a:pPr>
            <a:endParaRPr lang="en-US"/>
          </a:p>
        </c:txPr>
        <c:crossAx val="405067648"/>
        <c:crosses val="max"/>
        <c:crossBetween val="between"/>
        <c:majorUnit val="40"/>
      </c:valAx>
      <c:spPr>
        <a:noFill/>
        <a:ln w="25400">
          <a:noFill/>
        </a:ln>
      </c:spPr>
    </c:plotArea>
    <c:legend>
      <c:legendPos val="r"/>
      <c:legendEntry>
        <c:idx val="10"/>
        <c:delete val="1"/>
      </c:legendEntry>
      <c:layout>
        <c:manualLayout>
          <c:xMode val="edge"/>
          <c:yMode val="edge"/>
          <c:x val="6.8609933373712906E-2"/>
          <c:y val="0.11415448068991378"/>
          <c:w val="0.25076795800524937"/>
          <c:h val="0.52397591049827774"/>
        </c:manualLayout>
      </c:layout>
      <c:overlay val="0"/>
      <c:spPr>
        <a:solidFill>
          <a:srgbClr val="FFFFFF"/>
        </a:solidFill>
        <a:ln w="3175">
          <a:solidFill>
            <a:schemeClr val="bg1">
              <a:lumMod val="75000"/>
            </a:schemeClr>
          </a:solidFill>
        </a:ln>
      </c:spPr>
    </c:legend>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a:solidFill>
                  <a:sysClr val="windowText" lastClr="000000"/>
                </a:solidFill>
              </a:rPr>
              <a:t>Annual Capacity Additions (GW)</a:t>
            </a:r>
          </a:p>
        </c:rich>
      </c:tx>
      <c:layout>
        <c:manualLayout>
          <c:xMode val="edge"/>
          <c:yMode val="edge"/>
          <c:x val="8.7521031024967999E-3"/>
          <c:y val="1.38888888888889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5.60380913924221E-2"/>
          <c:y val="0.11706349206349199"/>
          <c:w val="0.78396729254996966"/>
          <c:h val="0.788842332208474"/>
        </c:manualLayout>
      </c:layout>
      <c:barChart>
        <c:barDir val="col"/>
        <c:grouping val="stacked"/>
        <c:varyColors val="0"/>
        <c:ser>
          <c:idx val="0"/>
          <c:order val="0"/>
          <c:tx>
            <c:strRef>
              <c:f>'Capacity Additions by Tech.'!$A$25</c:f>
              <c:strCache>
                <c:ptCount val="1"/>
                <c:pt idx="0">
                  <c:v>Wind</c:v>
                </c:pt>
              </c:strCache>
            </c:strRef>
          </c:tx>
          <c:spPr>
            <a:solidFill>
              <a:schemeClr val="accent3"/>
            </a:solidFill>
            <a:ln>
              <a:noFill/>
            </a:ln>
            <a:effectLst/>
          </c:spPr>
          <c:invertIfNegative val="0"/>
          <c:dLbls>
            <c:dLbl>
              <c:idx val="0"/>
              <c:tx>
                <c:rich>
                  <a:bodyPr/>
                  <a:lstStyle/>
                  <a:p>
                    <a:fld id="{87234DA5-CFF0-452A-897D-3C2FAD464172}"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0-EE94-4F19-8413-1837268F0A13}"/>
                </c:ext>
              </c:extLst>
            </c:dLbl>
            <c:dLbl>
              <c:idx val="1"/>
              <c:tx>
                <c:rich>
                  <a:bodyPr/>
                  <a:lstStyle/>
                  <a:p>
                    <a:fld id="{08770D63-F9B1-462A-AA4F-9E8AB83654C5}"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EE94-4F19-8413-1837268F0A13}"/>
                </c:ext>
              </c:extLst>
            </c:dLbl>
            <c:dLbl>
              <c:idx val="2"/>
              <c:tx>
                <c:rich>
                  <a:bodyPr/>
                  <a:lstStyle/>
                  <a:p>
                    <a:fld id="{F626C3A5-6587-4F98-B794-F42F75FD3CA7}"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EE94-4F19-8413-1837268F0A13}"/>
                </c:ext>
              </c:extLst>
            </c:dLbl>
            <c:dLbl>
              <c:idx val="3"/>
              <c:tx>
                <c:rich>
                  <a:bodyPr/>
                  <a:lstStyle/>
                  <a:p>
                    <a:fld id="{A6287430-8AA8-45B1-A76C-B7D38DDCE895}"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EE94-4F19-8413-1837268F0A13}"/>
                </c:ext>
              </c:extLst>
            </c:dLbl>
            <c:dLbl>
              <c:idx val="4"/>
              <c:tx>
                <c:rich>
                  <a:bodyPr/>
                  <a:lstStyle/>
                  <a:p>
                    <a:fld id="{EBE36ECA-BF98-41EB-83CF-0E56EF5E5F4C}"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EE94-4F19-8413-1837268F0A13}"/>
                </c:ext>
              </c:extLst>
            </c:dLbl>
            <c:dLbl>
              <c:idx val="5"/>
              <c:tx>
                <c:rich>
                  <a:bodyPr/>
                  <a:lstStyle/>
                  <a:p>
                    <a:fld id="{6EC85D35-0C03-4AC5-A460-80ECF8EC2B31}"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5-EE94-4F19-8413-1837268F0A13}"/>
                </c:ext>
              </c:extLst>
            </c:dLbl>
            <c:dLbl>
              <c:idx val="6"/>
              <c:tx>
                <c:rich>
                  <a:bodyPr/>
                  <a:lstStyle/>
                  <a:p>
                    <a:fld id="{456145A4-EDD2-4F99-811A-4EFAE7EC382F}"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6-EE94-4F19-8413-1837268F0A13}"/>
                </c:ext>
              </c:extLst>
            </c:dLbl>
            <c:dLbl>
              <c:idx val="7"/>
              <c:tx>
                <c:rich>
                  <a:bodyPr/>
                  <a:lstStyle/>
                  <a:p>
                    <a:fld id="{554D658C-B06F-4ADE-B8F4-CB32A034BB77}"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7-EE94-4F19-8413-1837268F0A13}"/>
                </c:ext>
              </c:extLst>
            </c:dLbl>
            <c:dLbl>
              <c:idx val="8"/>
              <c:tx>
                <c:rich>
                  <a:bodyPr/>
                  <a:lstStyle/>
                  <a:p>
                    <a:fld id="{4759CA45-4C40-4C86-AB5A-8FBD4AAEBCB2}"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8-EE94-4F19-8413-1837268F0A13}"/>
                </c:ext>
              </c:extLst>
            </c:dLbl>
            <c:dLbl>
              <c:idx val="9"/>
              <c:tx>
                <c:rich>
                  <a:bodyPr/>
                  <a:lstStyle/>
                  <a:p>
                    <a:fld id="{AA6C7178-E33A-4CA4-8288-596E0AC7B608}"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9-EE94-4F19-8413-1837268F0A13}"/>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numRef>
              <c:extLst>
                <c:ext xmlns:c15="http://schemas.microsoft.com/office/drawing/2012/chart" uri="{02D57815-91ED-43cb-92C2-25804820EDAC}">
                  <c15:fullRef>
                    <c15:sqref>'Capacity Additions by Tech.'!$L$24:$Y$24</c15:sqref>
                  </c15:fullRef>
                </c:ext>
              </c:extLst>
              <c:f>'Capacity Additions by Tech.'!$P$24:$Y$24</c:f>
              <c:numCache>
                <c:formatCode>General</c:formatCode>
                <c:ptCount val="10"/>
                <c:pt idx="0">
                  <c:v>2014</c:v>
                </c:pt>
                <c:pt idx="1">
                  <c:v>2015</c:v>
                </c:pt>
                <c:pt idx="2">
                  <c:v>2016</c:v>
                </c:pt>
                <c:pt idx="3">
                  <c:v>2017</c:v>
                </c:pt>
                <c:pt idx="4">
                  <c:v>2018</c:v>
                </c:pt>
                <c:pt idx="5">
                  <c:v>2019</c:v>
                </c:pt>
                <c:pt idx="6">
                  <c:v>2020</c:v>
                </c:pt>
                <c:pt idx="7">
                  <c:v>2021</c:v>
                </c:pt>
                <c:pt idx="8">
                  <c:v>2022</c:v>
                </c:pt>
                <c:pt idx="9">
                  <c:v>2023</c:v>
                </c:pt>
              </c:numCache>
            </c:numRef>
          </c:cat>
          <c:val>
            <c:numRef>
              <c:extLst>
                <c:ext xmlns:c15="http://schemas.microsoft.com/office/drawing/2012/chart" uri="{02D57815-91ED-43cb-92C2-25804820EDAC}">
                  <c15:fullRef>
                    <c15:sqref>'Capacity Additions by Tech.'!$L$25:$Y$25</c15:sqref>
                  </c15:fullRef>
                </c:ext>
              </c:extLst>
              <c:f>'Capacity Additions by Tech.'!$P$25:$Y$25</c:f>
              <c:numCache>
                <c:formatCode>0.0</c:formatCode>
                <c:ptCount val="10"/>
                <c:pt idx="0">
                  <c:v>4.8538379999999997</c:v>
                </c:pt>
                <c:pt idx="1">
                  <c:v>8.5945400000000003</c:v>
                </c:pt>
                <c:pt idx="2">
                  <c:v>8.2026219999999999</c:v>
                </c:pt>
                <c:pt idx="3">
                  <c:v>7.016519999999999</c:v>
                </c:pt>
                <c:pt idx="4">
                  <c:v>7.5883849999999997</c:v>
                </c:pt>
                <c:pt idx="5">
                  <c:v>9.1320500000000013</c:v>
                </c:pt>
                <c:pt idx="6">
                  <c:v>17.185599999999997</c:v>
                </c:pt>
                <c:pt idx="7">
                  <c:v>13.511725000000004</c:v>
                </c:pt>
                <c:pt idx="8">
                  <c:v>8.5110819999999983</c:v>
                </c:pt>
                <c:pt idx="9">
                  <c:v>6.4740000000000002</c:v>
                </c:pt>
              </c:numCache>
            </c:numRef>
          </c:val>
          <c:extLst>
            <c:ext xmlns:c15="http://schemas.microsoft.com/office/drawing/2012/chart" uri="{02D57815-91ED-43cb-92C2-25804820EDAC}">
              <c15:datalabelsRange>
                <c15:f>'Capacity Additions by Tech.'!$L$33:$Y$33</c15:f>
                <c15:dlblRangeCache>
                  <c:ptCount val="14"/>
                  <c:pt idx="0">
                    <c:v>25%</c:v>
                  </c:pt>
                  <c:pt idx="1">
                    <c:v>28%</c:v>
                  </c:pt>
                  <c:pt idx="2">
                    <c:v>40%</c:v>
                  </c:pt>
                  <c:pt idx="3">
                    <c:v>6%</c:v>
                  </c:pt>
                  <c:pt idx="4">
                    <c:v>24%</c:v>
                  </c:pt>
                  <c:pt idx="5">
                    <c:v>38%</c:v>
                  </c:pt>
                  <c:pt idx="6">
                    <c:v>26%</c:v>
                  </c:pt>
                  <c:pt idx="7">
                    <c:v>24%</c:v>
                  </c:pt>
                  <c:pt idx="8">
                    <c:v>20%</c:v>
                  </c:pt>
                  <c:pt idx="9">
                    <c:v>32%</c:v>
                  </c:pt>
                  <c:pt idx="10">
                    <c:v>42%</c:v>
                  </c:pt>
                  <c:pt idx="11">
                    <c:v>31%</c:v>
                  </c:pt>
                  <c:pt idx="12">
                    <c:v>22%</c:v>
                  </c:pt>
                  <c:pt idx="13">
                    <c:v>12%</c:v>
                  </c:pt>
                </c15:dlblRangeCache>
              </c15:datalabelsRange>
            </c:ext>
            <c:ext xmlns:c16="http://schemas.microsoft.com/office/drawing/2014/chart" uri="{C3380CC4-5D6E-409C-BE32-E72D297353CC}">
              <c16:uniqueId val="{0000000A-EE94-4F19-8413-1837268F0A13}"/>
            </c:ext>
          </c:extLst>
        </c:ser>
        <c:ser>
          <c:idx val="1"/>
          <c:order val="1"/>
          <c:tx>
            <c:strRef>
              <c:f>'Capacity Additions by Tech.'!$A$26</c:f>
              <c:strCache>
                <c:ptCount val="1"/>
                <c:pt idx="0">
                  <c:v>Solar</c:v>
                </c:pt>
              </c:strCache>
            </c:strRef>
          </c:tx>
          <c:spPr>
            <a:solidFill>
              <a:schemeClr val="accent6"/>
            </a:solidFill>
            <a:ln>
              <a:noFill/>
            </a:ln>
            <a:effectLst/>
          </c:spPr>
          <c:invertIfNegative val="0"/>
          <c:cat>
            <c:numRef>
              <c:extLst>
                <c:ext xmlns:c15="http://schemas.microsoft.com/office/drawing/2012/chart" uri="{02D57815-91ED-43cb-92C2-25804820EDAC}">
                  <c15:fullRef>
                    <c15:sqref>'Capacity Additions by Tech.'!$L$24:$Y$24</c15:sqref>
                  </c15:fullRef>
                </c:ext>
              </c:extLst>
              <c:f>'Capacity Additions by Tech.'!$P$24:$Y$24</c:f>
              <c:numCache>
                <c:formatCode>General</c:formatCode>
                <c:ptCount val="10"/>
                <c:pt idx="0">
                  <c:v>2014</c:v>
                </c:pt>
                <c:pt idx="1">
                  <c:v>2015</c:v>
                </c:pt>
                <c:pt idx="2">
                  <c:v>2016</c:v>
                </c:pt>
                <c:pt idx="3">
                  <c:v>2017</c:v>
                </c:pt>
                <c:pt idx="4">
                  <c:v>2018</c:v>
                </c:pt>
                <c:pt idx="5">
                  <c:v>2019</c:v>
                </c:pt>
                <c:pt idx="6">
                  <c:v>2020</c:v>
                </c:pt>
                <c:pt idx="7">
                  <c:v>2021</c:v>
                </c:pt>
                <c:pt idx="8">
                  <c:v>2022</c:v>
                </c:pt>
                <c:pt idx="9">
                  <c:v>2023</c:v>
                </c:pt>
              </c:numCache>
            </c:numRef>
          </c:cat>
          <c:val>
            <c:numRef>
              <c:extLst>
                <c:ext xmlns:c15="http://schemas.microsoft.com/office/drawing/2012/chart" uri="{02D57815-91ED-43cb-92C2-25804820EDAC}">
                  <c15:fullRef>
                    <c15:sqref>'Capacity Additions by Tech.'!$L$26:$Y$26</c15:sqref>
                  </c15:fullRef>
                </c:ext>
              </c:extLst>
              <c:f>'Capacity Additions by Tech.'!$P$26:$Y$26</c:f>
              <c:numCache>
                <c:formatCode>0.0</c:formatCode>
                <c:ptCount val="10"/>
                <c:pt idx="0">
                  <c:v>5.2602479999999865</c:v>
                </c:pt>
                <c:pt idx="1">
                  <c:v>6.3682179999999935</c:v>
                </c:pt>
                <c:pt idx="2">
                  <c:v>11.331484999999997</c:v>
                </c:pt>
                <c:pt idx="3">
                  <c:v>8.7204030000000419</c:v>
                </c:pt>
                <c:pt idx="4">
                  <c:v>8.3471989999999643</c:v>
                </c:pt>
                <c:pt idx="5">
                  <c:v>9.7493790000000295</c:v>
                </c:pt>
                <c:pt idx="6">
                  <c:v>15.167715000000069</c:v>
                </c:pt>
                <c:pt idx="7">
                  <c:v>19.373259000000065</c:v>
                </c:pt>
                <c:pt idx="8">
                  <c:v>18.404541999999971</c:v>
                </c:pt>
                <c:pt idx="9">
                  <c:v>28.589367999999858</c:v>
                </c:pt>
              </c:numCache>
            </c:numRef>
          </c:val>
          <c:extLst>
            <c:ext xmlns:c16="http://schemas.microsoft.com/office/drawing/2014/chart" uri="{C3380CC4-5D6E-409C-BE32-E72D297353CC}">
              <c16:uniqueId val="{0000000B-EE94-4F19-8413-1837268F0A13}"/>
            </c:ext>
          </c:extLst>
        </c:ser>
        <c:ser>
          <c:idx val="2"/>
          <c:order val="2"/>
          <c:tx>
            <c:strRef>
              <c:f>'Capacity Additions by Tech.'!$A$27</c:f>
              <c:strCache>
                <c:ptCount val="1"/>
                <c:pt idx="0">
                  <c:v>Storage</c:v>
                </c:pt>
              </c:strCache>
            </c:strRef>
          </c:tx>
          <c:spPr>
            <a:solidFill>
              <a:schemeClr val="accent4"/>
            </a:solidFill>
            <a:ln>
              <a:noFill/>
            </a:ln>
            <a:effectLst/>
          </c:spPr>
          <c:invertIfNegative val="0"/>
          <c:cat>
            <c:numRef>
              <c:extLst>
                <c:ext xmlns:c15="http://schemas.microsoft.com/office/drawing/2012/chart" uri="{02D57815-91ED-43cb-92C2-25804820EDAC}">
                  <c15:fullRef>
                    <c15:sqref>'Capacity Additions by Tech.'!$L$24:$Y$24</c15:sqref>
                  </c15:fullRef>
                </c:ext>
              </c:extLst>
              <c:f>'Capacity Additions by Tech.'!$P$24:$Y$24</c:f>
              <c:numCache>
                <c:formatCode>General</c:formatCode>
                <c:ptCount val="10"/>
                <c:pt idx="0">
                  <c:v>2014</c:v>
                </c:pt>
                <c:pt idx="1">
                  <c:v>2015</c:v>
                </c:pt>
                <c:pt idx="2">
                  <c:v>2016</c:v>
                </c:pt>
                <c:pt idx="3">
                  <c:v>2017</c:v>
                </c:pt>
                <c:pt idx="4">
                  <c:v>2018</c:v>
                </c:pt>
                <c:pt idx="5">
                  <c:v>2019</c:v>
                </c:pt>
                <c:pt idx="6">
                  <c:v>2020</c:v>
                </c:pt>
                <c:pt idx="7">
                  <c:v>2021</c:v>
                </c:pt>
                <c:pt idx="8">
                  <c:v>2022</c:v>
                </c:pt>
                <c:pt idx="9">
                  <c:v>2023</c:v>
                </c:pt>
              </c:numCache>
            </c:numRef>
          </c:cat>
          <c:val>
            <c:numRef>
              <c:extLst>
                <c:ext xmlns:c15="http://schemas.microsoft.com/office/drawing/2012/chart" uri="{02D57815-91ED-43cb-92C2-25804820EDAC}">
                  <c15:fullRef>
                    <c15:sqref>'Capacity Additions by Tech.'!$L$27:$Y$27</c15:sqref>
                  </c15:fullRef>
                </c:ext>
              </c:extLst>
              <c:f>'Capacity Additions by Tech.'!$P$27:$Y$27</c:f>
              <c:numCache>
                <c:formatCode>0.0</c:formatCode>
                <c:ptCount val="10"/>
                <c:pt idx="0">
                  <c:v>3.1299999999999273E-2</c:v>
                </c:pt>
                <c:pt idx="1">
                  <c:v>0.251</c:v>
                </c:pt>
                <c:pt idx="2">
                  <c:v>0.23346999999999751</c:v>
                </c:pt>
                <c:pt idx="3">
                  <c:v>0.16940500000000247</c:v>
                </c:pt>
                <c:pt idx="4">
                  <c:v>0.35471800000000442</c:v>
                </c:pt>
                <c:pt idx="5">
                  <c:v>0.35827099999999701</c:v>
                </c:pt>
                <c:pt idx="6">
                  <c:v>0.7268279999999977</c:v>
                </c:pt>
                <c:pt idx="7">
                  <c:v>3.8527519999999966</c:v>
                </c:pt>
                <c:pt idx="8">
                  <c:v>4.5780769999999977</c:v>
                </c:pt>
                <c:pt idx="9">
                  <c:v>6.9381479999999938</c:v>
                </c:pt>
              </c:numCache>
            </c:numRef>
          </c:val>
          <c:extLst>
            <c:ext xmlns:c16="http://schemas.microsoft.com/office/drawing/2014/chart" uri="{C3380CC4-5D6E-409C-BE32-E72D297353CC}">
              <c16:uniqueId val="{0000000C-EE94-4F19-8413-1837268F0A13}"/>
            </c:ext>
          </c:extLst>
        </c:ser>
        <c:ser>
          <c:idx val="6"/>
          <c:order val="3"/>
          <c:tx>
            <c:v>Other RE</c:v>
          </c:tx>
          <c:spPr>
            <a:solidFill>
              <a:srgbClr val="2C4D75"/>
            </a:solidFill>
            <a:ln>
              <a:noFill/>
            </a:ln>
            <a:effectLst/>
          </c:spPr>
          <c:invertIfNegative val="0"/>
          <c:cat>
            <c:numRef>
              <c:extLst>
                <c:ext xmlns:c15="http://schemas.microsoft.com/office/drawing/2012/chart" uri="{02D57815-91ED-43cb-92C2-25804820EDAC}">
                  <c15:fullRef>
                    <c15:sqref>'Capacity Additions by Tech.'!$L$24:$Y$24</c15:sqref>
                  </c15:fullRef>
                </c:ext>
              </c:extLst>
              <c:f>'Capacity Additions by Tech.'!$P$24:$Y$24</c:f>
              <c:numCache>
                <c:formatCode>General</c:formatCode>
                <c:ptCount val="10"/>
                <c:pt idx="0">
                  <c:v>2014</c:v>
                </c:pt>
                <c:pt idx="1">
                  <c:v>2015</c:v>
                </c:pt>
                <c:pt idx="2">
                  <c:v>2016</c:v>
                </c:pt>
                <c:pt idx="3">
                  <c:v>2017</c:v>
                </c:pt>
                <c:pt idx="4">
                  <c:v>2018</c:v>
                </c:pt>
                <c:pt idx="5">
                  <c:v>2019</c:v>
                </c:pt>
                <c:pt idx="6">
                  <c:v>2020</c:v>
                </c:pt>
                <c:pt idx="7">
                  <c:v>2021</c:v>
                </c:pt>
                <c:pt idx="8">
                  <c:v>2022</c:v>
                </c:pt>
                <c:pt idx="9">
                  <c:v>2023</c:v>
                </c:pt>
              </c:numCache>
            </c:numRef>
          </c:cat>
          <c:val>
            <c:numRef>
              <c:extLst>
                <c:ext xmlns:c15="http://schemas.microsoft.com/office/drawing/2012/chart" uri="{02D57815-91ED-43cb-92C2-25804820EDAC}">
                  <c15:fullRef>
                    <c15:sqref>'Capacity Additions by Tech.'!$L$28:$Y$28</c15:sqref>
                  </c15:fullRef>
                </c:ext>
              </c:extLst>
              <c:f>'Capacity Additions by Tech.'!$P$28:$Y$28</c:f>
              <c:numCache>
                <c:formatCode>0.0</c:formatCode>
                <c:ptCount val="10"/>
                <c:pt idx="0">
                  <c:v>0.67662500000000037</c:v>
                </c:pt>
                <c:pt idx="1">
                  <c:v>0.49873700000000037</c:v>
                </c:pt>
                <c:pt idx="2">
                  <c:v>0.51798800000000012</c:v>
                </c:pt>
                <c:pt idx="3">
                  <c:v>0.53623299999999996</c:v>
                </c:pt>
                <c:pt idx="4">
                  <c:v>0.38000000000000006</c:v>
                </c:pt>
                <c:pt idx="5">
                  <c:v>0.28527300000000017</c:v>
                </c:pt>
                <c:pt idx="6">
                  <c:v>0.33616999999999997</c:v>
                </c:pt>
                <c:pt idx="7">
                  <c:v>0.10691800000000001</c:v>
                </c:pt>
                <c:pt idx="8">
                  <c:v>0.19251999999999994</c:v>
                </c:pt>
                <c:pt idx="9">
                  <c:v>0.21540000000000004</c:v>
                </c:pt>
              </c:numCache>
            </c:numRef>
          </c:val>
          <c:extLst>
            <c:ext xmlns:c16="http://schemas.microsoft.com/office/drawing/2014/chart" uri="{C3380CC4-5D6E-409C-BE32-E72D297353CC}">
              <c16:uniqueId val="{0000000D-EE94-4F19-8413-1837268F0A13}"/>
            </c:ext>
          </c:extLst>
        </c:ser>
        <c:ser>
          <c:idx val="3"/>
          <c:order val="4"/>
          <c:tx>
            <c:strRef>
              <c:f>'Capacity Additions by Tech.'!$A$29</c:f>
              <c:strCache>
                <c:ptCount val="1"/>
                <c:pt idx="0">
                  <c:v>Gas</c:v>
                </c:pt>
              </c:strCache>
            </c:strRef>
          </c:tx>
          <c:spPr>
            <a:solidFill>
              <a:schemeClr val="tx2">
                <a:lumMod val="20000"/>
                <a:lumOff val="80000"/>
              </a:schemeClr>
            </a:solidFill>
            <a:ln>
              <a:noFill/>
            </a:ln>
            <a:effectLst/>
          </c:spPr>
          <c:invertIfNegative val="0"/>
          <c:cat>
            <c:numRef>
              <c:extLst>
                <c:ext xmlns:c15="http://schemas.microsoft.com/office/drawing/2012/chart" uri="{02D57815-91ED-43cb-92C2-25804820EDAC}">
                  <c15:fullRef>
                    <c15:sqref>'Capacity Additions by Tech.'!$L$24:$Y$24</c15:sqref>
                  </c15:fullRef>
                </c:ext>
              </c:extLst>
              <c:f>'Capacity Additions by Tech.'!$P$24:$Y$24</c:f>
              <c:numCache>
                <c:formatCode>General</c:formatCode>
                <c:ptCount val="10"/>
                <c:pt idx="0">
                  <c:v>2014</c:v>
                </c:pt>
                <c:pt idx="1">
                  <c:v>2015</c:v>
                </c:pt>
                <c:pt idx="2">
                  <c:v>2016</c:v>
                </c:pt>
                <c:pt idx="3">
                  <c:v>2017</c:v>
                </c:pt>
                <c:pt idx="4">
                  <c:v>2018</c:v>
                </c:pt>
                <c:pt idx="5">
                  <c:v>2019</c:v>
                </c:pt>
                <c:pt idx="6">
                  <c:v>2020</c:v>
                </c:pt>
                <c:pt idx="7">
                  <c:v>2021</c:v>
                </c:pt>
                <c:pt idx="8">
                  <c:v>2022</c:v>
                </c:pt>
                <c:pt idx="9">
                  <c:v>2023</c:v>
                </c:pt>
              </c:numCache>
            </c:numRef>
          </c:cat>
          <c:val>
            <c:numRef>
              <c:extLst>
                <c:ext xmlns:c15="http://schemas.microsoft.com/office/drawing/2012/chart" uri="{02D57815-91ED-43cb-92C2-25804820EDAC}">
                  <c15:fullRef>
                    <c15:sqref>'Capacity Additions by Tech.'!$L$29:$Y$29</c15:sqref>
                  </c15:fullRef>
                </c:ext>
              </c:extLst>
              <c:f>'Capacity Additions by Tech.'!$P$29:$Y$29</c:f>
              <c:numCache>
                <c:formatCode>0.0</c:formatCode>
                <c:ptCount val="10"/>
                <c:pt idx="0">
                  <c:v>9.0261099999999992</c:v>
                </c:pt>
                <c:pt idx="1">
                  <c:v>6.7278000000000002</c:v>
                </c:pt>
                <c:pt idx="2">
                  <c:v>9.5373000000000001</c:v>
                </c:pt>
                <c:pt idx="3">
                  <c:v>12.598520000000004</c:v>
                </c:pt>
                <c:pt idx="4">
                  <c:v>22.061392000000001</c:v>
                </c:pt>
                <c:pt idx="5">
                  <c:v>8.9972070000000031</c:v>
                </c:pt>
                <c:pt idx="6">
                  <c:v>7.7964630000000064</c:v>
                </c:pt>
                <c:pt idx="7">
                  <c:v>6.4402670000000191</c:v>
                </c:pt>
                <c:pt idx="8">
                  <c:v>6.7653000000000016</c:v>
                </c:pt>
                <c:pt idx="9">
                  <c:v>11.185200000000002</c:v>
                </c:pt>
              </c:numCache>
            </c:numRef>
          </c:val>
          <c:extLst>
            <c:ext xmlns:c16="http://schemas.microsoft.com/office/drawing/2014/chart" uri="{C3380CC4-5D6E-409C-BE32-E72D297353CC}">
              <c16:uniqueId val="{0000000E-EE94-4F19-8413-1837268F0A13}"/>
            </c:ext>
          </c:extLst>
        </c:ser>
        <c:ser>
          <c:idx val="4"/>
          <c:order val="5"/>
          <c:tx>
            <c:strRef>
              <c:f>'Capacity Additions by Tech.'!$A$30</c:f>
              <c:strCache>
                <c:ptCount val="1"/>
                <c:pt idx="0">
                  <c:v>Coal</c:v>
                </c:pt>
              </c:strCache>
            </c:strRef>
          </c:tx>
          <c:spPr>
            <a:solidFill>
              <a:schemeClr val="bg1">
                <a:lumMod val="65000"/>
              </a:schemeClr>
            </a:solidFill>
            <a:ln>
              <a:noFill/>
            </a:ln>
            <a:effectLst/>
          </c:spPr>
          <c:invertIfNegative val="0"/>
          <c:cat>
            <c:numRef>
              <c:extLst>
                <c:ext xmlns:c15="http://schemas.microsoft.com/office/drawing/2012/chart" uri="{02D57815-91ED-43cb-92C2-25804820EDAC}">
                  <c15:fullRef>
                    <c15:sqref>'Capacity Additions by Tech.'!$L$24:$Y$24</c15:sqref>
                  </c15:fullRef>
                </c:ext>
              </c:extLst>
              <c:f>'Capacity Additions by Tech.'!$P$24:$Y$24</c:f>
              <c:numCache>
                <c:formatCode>General</c:formatCode>
                <c:ptCount val="10"/>
                <c:pt idx="0">
                  <c:v>2014</c:v>
                </c:pt>
                <c:pt idx="1">
                  <c:v>2015</c:v>
                </c:pt>
                <c:pt idx="2">
                  <c:v>2016</c:v>
                </c:pt>
                <c:pt idx="3">
                  <c:v>2017</c:v>
                </c:pt>
                <c:pt idx="4">
                  <c:v>2018</c:v>
                </c:pt>
                <c:pt idx="5">
                  <c:v>2019</c:v>
                </c:pt>
                <c:pt idx="6">
                  <c:v>2020</c:v>
                </c:pt>
                <c:pt idx="7">
                  <c:v>2021</c:v>
                </c:pt>
                <c:pt idx="8">
                  <c:v>2022</c:v>
                </c:pt>
                <c:pt idx="9">
                  <c:v>2023</c:v>
                </c:pt>
              </c:numCache>
            </c:numRef>
          </c:cat>
          <c:val>
            <c:numRef>
              <c:extLst>
                <c:ext xmlns:c15="http://schemas.microsoft.com/office/drawing/2012/chart" uri="{02D57815-91ED-43cb-92C2-25804820EDAC}">
                  <c15:fullRef>
                    <c15:sqref>'Capacity Additions by Tech.'!$L$30:$Y$30</c15:sqref>
                  </c15:fullRef>
                </c:ext>
              </c:extLst>
              <c:f>'Capacity Additions by Tech.'!$P$30:$Y$30</c:f>
              <c:numCache>
                <c:formatCode>0.0</c:formatCode>
                <c:ptCount val="10"/>
                <c:pt idx="0">
                  <c:v>0.1062</c:v>
                </c:pt>
                <c:pt idx="1">
                  <c:v>5.4999999999999997E-3</c:v>
                </c:pt>
                <c:pt idx="2">
                  <c:v>0</c:v>
                </c:pt>
                <c:pt idx="3">
                  <c:v>0</c:v>
                </c:pt>
                <c:pt idx="4">
                  <c:v>0</c:v>
                </c:pt>
                <c:pt idx="5">
                  <c:v>1.7000000000000001E-2</c:v>
                </c:pt>
                <c:pt idx="6">
                  <c:v>0</c:v>
                </c:pt>
                <c:pt idx="7">
                  <c:v>0</c:v>
                </c:pt>
                <c:pt idx="8">
                  <c:v>0</c:v>
                </c:pt>
                <c:pt idx="9">
                  <c:v>0</c:v>
                </c:pt>
              </c:numCache>
            </c:numRef>
          </c:val>
          <c:extLst>
            <c:ext xmlns:c16="http://schemas.microsoft.com/office/drawing/2014/chart" uri="{C3380CC4-5D6E-409C-BE32-E72D297353CC}">
              <c16:uniqueId val="{0000000F-EE94-4F19-8413-1837268F0A13}"/>
            </c:ext>
          </c:extLst>
        </c:ser>
        <c:ser>
          <c:idx val="5"/>
          <c:order val="6"/>
          <c:tx>
            <c:v>Other non-RE</c:v>
          </c:tx>
          <c:spPr>
            <a:solidFill>
              <a:schemeClr val="tx1"/>
            </a:solidFill>
            <a:ln>
              <a:noFill/>
            </a:ln>
            <a:effectLst/>
          </c:spPr>
          <c:invertIfNegative val="0"/>
          <c:cat>
            <c:numRef>
              <c:extLst>
                <c:ext xmlns:c15="http://schemas.microsoft.com/office/drawing/2012/chart" uri="{02D57815-91ED-43cb-92C2-25804820EDAC}">
                  <c15:fullRef>
                    <c15:sqref>'Capacity Additions by Tech.'!$L$24:$Y$24</c15:sqref>
                  </c15:fullRef>
                </c:ext>
              </c:extLst>
              <c:f>'Capacity Additions by Tech.'!$P$24:$Y$24</c:f>
              <c:numCache>
                <c:formatCode>General</c:formatCode>
                <c:ptCount val="10"/>
                <c:pt idx="0">
                  <c:v>2014</c:v>
                </c:pt>
                <c:pt idx="1">
                  <c:v>2015</c:v>
                </c:pt>
                <c:pt idx="2">
                  <c:v>2016</c:v>
                </c:pt>
                <c:pt idx="3">
                  <c:v>2017</c:v>
                </c:pt>
                <c:pt idx="4">
                  <c:v>2018</c:v>
                </c:pt>
                <c:pt idx="5">
                  <c:v>2019</c:v>
                </c:pt>
                <c:pt idx="6">
                  <c:v>2020</c:v>
                </c:pt>
                <c:pt idx="7">
                  <c:v>2021</c:v>
                </c:pt>
                <c:pt idx="8">
                  <c:v>2022</c:v>
                </c:pt>
                <c:pt idx="9">
                  <c:v>2023</c:v>
                </c:pt>
              </c:numCache>
            </c:numRef>
          </c:cat>
          <c:val>
            <c:numRef>
              <c:extLst>
                <c:ext xmlns:c15="http://schemas.microsoft.com/office/drawing/2012/chart" uri="{02D57815-91ED-43cb-92C2-25804820EDAC}">
                  <c15:fullRef>
                    <c15:sqref>'Capacity Additions by Tech.'!$L$31:$Y$31</c15:sqref>
                  </c15:fullRef>
                </c:ext>
              </c:extLst>
              <c:f>'Capacity Additions by Tech.'!$P$31:$Y$31</c:f>
              <c:numCache>
                <c:formatCode>0.0</c:formatCode>
                <c:ptCount val="10"/>
                <c:pt idx="0">
                  <c:v>0.19394799999999998</c:v>
                </c:pt>
                <c:pt idx="1">
                  <c:v>0.19840000000000008</c:v>
                </c:pt>
                <c:pt idx="2">
                  <c:v>1.4442000000000002</c:v>
                </c:pt>
                <c:pt idx="3">
                  <c:v>0.11454999999999996</c:v>
                </c:pt>
                <c:pt idx="4">
                  <c:v>9.1400000000000009E-2</c:v>
                </c:pt>
                <c:pt idx="5">
                  <c:v>9.5299999999999996E-2</c:v>
                </c:pt>
                <c:pt idx="6">
                  <c:v>8.1800000000000012E-2</c:v>
                </c:pt>
                <c:pt idx="7">
                  <c:v>5.3889999999999987E-2</c:v>
                </c:pt>
                <c:pt idx="8">
                  <c:v>0.13269999999999998</c:v>
                </c:pt>
                <c:pt idx="9">
                  <c:v>1.1497000000000002</c:v>
                </c:pt>
              </c:numCache>
            </c:numRef>
          </c:val>
          <c:extLst>
            <c:ext xmlns:c16="http://schemas.microsoft.com/office/drawing/2014/chart" uri="{C3380CC4-5D6E-409C-BE32-E72D297353CC}">
              <c16:uniqueId val="{00000010-EE94-4F19-8413-1837268F0A13}"/>
            </c:ext>
          </c:extLst>
        </c:ser>
        <c:dLbls>
          <c:showLegendKey val="0"/>
          <c:showVal val="0"/>
          <c:showCatName val="0"/>
          <c:showSerName val="0"/>
          <c:showPercent val="0"/>
          <c:showBubbleSize val="0"/>
        </c:dLbls>
        <c:gapWidth val="50"/>
        <c:overlap val="100"/>
        <c:axId val="2108410344"/>
        <c:axId val="2108413768"/>
      </c:barChart>
      <c:catAx>
        <c:axId val="21084103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8413768"/>
        <c:crosses val="autoZero"/>
        <c:auto val="1"/>
        <c:lblAlgn val="ctr"/>
        <c:lblOffset val="100"/>
        <c:noMultiLvlLbl val="0"/>
      </c:catAx>
      <c:valAx>
        <c:axId val="2108413768"/>
        <c:scaling>
          <c:orientation val="minMax"/>
          <c:max val="60"/>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8410344"/>
        <c:crosses val="autoZero"/>
        <c:crossBetween val="between"/>
        <c:majorUnit val="10"/>
      </c:valAx>
      <c:spPr>
        <a:noFill/>
        <a:ln>
          <a:noFill/>
        </a:ln>
        <a:effectLst/>
      </c:spPr>
    </c:plotArea>
    <c:legend>
      <c:legendPos val="r"/>
      <c:layout>
        <c:manualLayout>
          <c:xMode val="edge"/>
          <c:yMode val="edge"/>
          <c:x val="0.83974358974358976"/>
          <c:y val="0.11928696412948381"/>
          <c:w val="0.15811965811965811"/>
          <c:h val="0.79341144856892887"/>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a:solidFill>
                  <a:sysClr val="windowText" lastClr="000000"/>
                </a:solidFill>
              </a:rPr>
              <a:t>Percent</a:t>
            </a:r>
            <a:r>
              <a:rPr lang="en-US" sz="1000" baseline="0">
                <a:solidFill>
                  <a:sysClr val="windowText" lastClr="000000"/>
                </a:solidFill>
              </a:rPr>
              <a:t> of Capacity Additions: 2014–2023</a:t>
            </a:r>
            <a:endParaRPr lang="en-US" sz="1000">
              <a:solidFill>
                <a:sysClr val="windowText" lastClr="000000"/>
              </a:solidFill>
            </a:endParaRPr>
          </a:p>
        </c:rich>
      </c:tx>
      <c:layout>
        <c:manualLayout>
          <c:xMode val="edge"/>
          <c:yMode val="edge"/>
          <c:x val="2.0509455548825336E-4"/>
          <c:y val="1.984126984126984E-3"/>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6.3998250218722658E-2"/>
          <c:y val="0.10912698412698413"/>
          <c:w val="0.80686101737282845"/>
          <c:h val="0.77693757030371202"/>
        </c:manualLayout>
      </c:layout>
      <c:barChart>
        <c:barDir val="col"/>
        <c:grouping val="stacked"/>
        <c:varyColors val="0"/>
        <c:ser>
          <c:idx val="0"/>
          <c:order val="0"/>
          <c:tx>
            <c:strRef>
              <c:f>'Capacity Additions by Region'!$A$38</c:f>
              <c:strCache>
                <c:ptCount val="1"/>
                <c:pt idx="0">
                  <c:v>Wind</c:v>
                </c:pt>
              </c:strCache>
            </c:strRef>
          </c:tx>
          <c:spPr>
            <a:solidFill>
              <a:schemeClr val="accent3"/>
            </a:solidFill>
            <a:ln>
              <a:noFill/>
            </a:ln>
            <a:effectLst/>
          </c:spPr>
          <c:invertIfNegative val="0"/>
          <c:dLbls>
            <c:dLbl>
              <c:idx val="0"/>
              <c:tx>
                <c:rich>
                  <a:bodyPr/>
                  <a:lstStyle/>
                  <a:p>
                    <a:fld id="{B3A933A4-8DF4-4FEA-87EC-89D6B3AFCC0B}"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0-ECFB-421C-87D3-70961CB0A3E2}"/>
                </c:ext>
              </c:extLst>
            </c:dLbl>
            <c:dLbl>
              <c:idx val="1"/>
              <c:tx>
                <c:rich>
                  <a:bodyPr/>
                  <a:lstStyle/>
                  <a:p>
                    <a:fld id="{33B49626-D5BC-430A-8CE8-05E9D5FBDCC0}"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ECFB-421C-87D3-70961CB0A3E2}"/>
                </c:ext>
              </c:extLst>
            </c:dLbl>
            <c:dLbl>
              <c:idx val="2"/>
              <c:tx>
                <c:rich>
                  <a:bodyPr/>
                  <a:lstStyle/>
                  <a:p>
                    <a:fld id="{4B096A84-B042-4337-9410-21792B9ACCE9}"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ECFB-421C-87D3-70961CB0A3E2}"/>
                </c:ext>
              </c:extLst>
            </c:dLbl>
            <c:dLbl>
              <c:idx val="3"/>
              <c:tx>
                <c:rich>
                  <a:bodyPr/>
                  <a:lstStyle/>
                  <a:p>
                    <a:fld id="{23AFE28F-FD3B-48B9-87B5-4C6A07D8AAB2}"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ECFB-421C-87D3-70961CB0A3E2}"/>
                </c:ext>
              </c:extLst>
            </c:dLbl>
            <c:dLbl>
              <c:idx val="4"/>
              <c:tx>
                <c:rich>
                  <a:bodyPr/>
                  <a:lstStyle/>
                  <a:p>
                    <a:fld id="{D24BC622-A106-4302-96F5-E29E3EFC01CF}"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ECFB-421C-87D3-70961CB0A3E2}"/>
                </c:ext>
              </c:extLst>
            </c:dLbl>
            <c:dLbl>
              <c:idx val="5"/>
              <c:tx>
                <c:rich>
                  <a:bodyPr/>
                  <a:lstStyle/>
                  <a:p>
                    <a:fld id="{64E230E5-19BF-4DAB-8DBB-409E474C331B}"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5-ECFB-421C-87D3-70961CB0A3E2}"/>
                </c:ext>
              </c:extLst>
            </c:dLbl>
            <c:dLbl>
              <c:idx val="6"/>
              <c:tx>
                <c:rich>
                  <a:bodyPr/>
                  <a:lstStyle/>
                  <a:p>
                    <a:fld id="{07A7A29E-552A-4D42-9EA3-15B95ED9A517}"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6-ECFB-421C-87D3-70961CB0A3E2}"/>
                </c:ext>
              </c:extLst>
            </c:dLbl>
            <c:dLbl>
              <c:idx val="7"/>
              <c:tx>
                <c:rich>
                  <a:bodyPr/>
                  <a:lstStyle/>
                  <a:p>
                    <a:fld id="{B9C8CDA6-51C2-4C64-981F-F7C8C9FD5A26}"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7-ECFB-421C-87D3-70961CB0A3E2}"/>
                </c:ext>
              </c:extLst>
            </c:dLbl>
            <c:dLbl>
              <c:idx val="8"/>
              <c:tx>
                <c:rich>
                  <a:bodyPr/>
                  <a:lstStyle/>
                  <a:p>
                    <a:fld id="{34CF36F2-8711-418F-A185-D9097073477F}"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8-ECFB-421C-87D3-70961CB0A3E2}"/>
                </c:ext>
              </c:extLst>
            </c:dLbl>
            <c:dLbl>
              <c:idx val="9"/>
              <c:tx>
                <c:rich>
                  <a:bodyPr/>
                  <a:lstStyle/>
                  <a:p>
                    <a:fld id="{0653F9AC-8208-47A4-A5F4-07A3F648114A}"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9-ECFB-421C-87D3-70961CB0A3E2}"/>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strRef>
              <c:f>'Capacity Additions by Region'!$B$37:$K$37</c:f>
              <c:strCache>
                <c:ptCount val="10"/>
                <c:pt idx="0">
                  <c:v>SPP</c:v>
                </c:pt>
                <c:pt idx="1">
                  <c:v>MISO</c:v>
                </c:pt>
                <c:pt idx="2">
                  <c:v>ERCOT</c:v>
                </c:pt>
                <c:pt idx="3">
                  <c:v>West (non-ISO)</c:v>
                </c:pt>
                <c:pt idx="4">
                  <c:v>NYISO</c:v>
                </c:pt>
                <c:pt idx="5">
                  <c:v>PJM</c:v>
                </c:pt>
                <c:pt idx="6">
                  <c:v>ISO-NE</c:v>
                </c:pt>
                <c:pt idx="7">
                  <c:v>CAISO</c:v>
                </c:pt>
                <c:pt idx="8">
                  <c:v>Southeast (non-ISO)</c:v>
                </c:pt>
                <c:pt idx="9">
                  <c:v>U.S.
Total</c:v>
                </c:pt>
              </c:strCache>
            </c:strRef>
          </c:cat>
          <c:val>
            <c:numRef>
              <c:f>'Capacity Additions by Region'!$B$38:$K$38</c:f>
              <c:numCache>
                <c:formatCode>0%</c:formatCode>
                <c:ptCount val="10"/>
                <c:pt idx="0">
                  <c:v>0.86458570903868637</c:v>
                </c:pt>
                <c:pt idx="1">
                  <c:v>0.46492439126797702</c:v>
                </c:pt>
                <c:pt idx="2">
                  <c:v>0.44297169060777236</c:v>
                </c:pt>
                <c:pt idx="3">
                  <c:v>0.2869396434785943</c:v>
                </c:pt>
                <c:pt idx="4">
                  <c:v>0.11115166424430245</c:v>
                </c:pt>
                <c:pt idx="5">
                  <c:v>8.4240004848099917E-2</c:v>
                </c:pt>
                <c:pt idx="6">
                  <c:v>6.4637840856824808E-2</c:v>
                </c:pt>
                <c:pt idx="7">
                  <c:v>3.1002120365425153E-2</c:v>
                </c:pt>
                <c:pt idx="8">
                  <c:v>9.3620977673010992E-3</c:v>
                </c:pt>
                <c:pt idx="9">
                  <c:v>0.2613637251354573</c:v>
                </c:pt>
              </c:numCache>
            </c:numRef>
          </c:val>
          <c:extLst>
            <c:ext xmlns:c15="http://schemas.microsoft.com/office/drawing/2012/chart" uri="{02D57815-91ED-43cb-92C2-25804820EDAC}">
              <c15:datalabelsRange>
                <c15:f>'Capacity Additions by Region'!$B$38:$K$38</c15:f>
                <c15:dlblRangeCache>
                  <c:ptCount val="10"/>
                  <c:pt idx="0">
                    <c:v>86%</c:v>
                  </c:pt>
                  <c:pt idx="1">
                    <c:v>46%</c:v>
                  </c:pt>
                  <c:pt idx="2">
                    <c:v>44%</c:v>
                  </c:pt>
                  <c:pt idx="3">
                    <c:v>29%</c:v>
                  </c:pt>
                  <c:pt idx="4">
                    <c:v>11%</c:v>
                  </c:pt>
                  <c:pt idx="5">
                    <c:v>8%</c:v>
                  </c:pt>
                  <c:pt idx="6">
                    <c:v>6%</c:v>
                  </c:pt>
                  <c:pt idx="7">
                    <c:v>3%</c:v>
                  </c:pt>
                  <c:pt idx="8">
                    <c:v>1%</c:v>
                  </c:pt>
                  <c:pt idx="9">
                    <c:v>26%</c:v>
                  </c:pt>
                </c15:dlblRangeCache>
              </c15:datalabelsRange>
            </c:ext>
            <c:ext xmlns:c16="http://schemas.microsoft.com/office/drawing/2014/chart" uri="{C3380CC4-5D6E-409C-BE32-E72D297353CC}">
              <c16:uniqueId val="{0000000A-ECFB-421C-87D3-70961CB0A3E2}"/>
            </c:ext>
          </c:extLst>
        </c:ser>
        <c:ser>
          <c:idx val="1"/>
          <c:order val="1"/>
          <c:tx>
            <c:strRef>
              <c:f>'Capacity Additions by Region'!$A$39</c:f>
              <c:strCache>
                <c:ptCount val="1"/>
                <c:pt idx="0">
                  <c:v>Solar</c:v>
                </c:pt>
              </c:strCache>
            </c:strRef>
          </c:tx>
          <c:spPr>
            <a:solidFill>
              <a:schemeClr val="accent6"/>
            </a:solidFill>
            <a:ln>
              <a:noFill/>
            </a:ln>
            <a:effectLst/>
          </c:spPr>
          <c:invertIfNegative val="0"/>
          <c:cat>
            <c:strRef>
              <c:f>'Capacity Additions by Region'!$B$37:$K$37</c:f>
              <c:strCache>
                <c:ptCount val="10"/>
                <c:pt idx="0">
                  <c:v>SPP</c:v>
                </c:pt>
                <c:pt idx="1">
                  <c:v>MISO</c:v>
                </c:pt>
                <c:pt idx="2">
                  <c:v>ERCOT</c:v>
                </c:pt>
                <c:pt idx="3">
                  <c:v>West (non-ISO)</c:v>
                </c:pt>
                <c:pt idx="4">
                  <c:v>NYISO</c:v>
                </c:pt>
                <c:pt idx="5">
                  <c:v>PJM</c:v>
                </c:pt>
                <c:pt idx="6">
                  <c:v>ISO-NE</c:v>
                </c:pt>
                <c:pt idx="7">
                  <c:v>CAISO</c:v>
                </c:pt>
                <c:pt idx="8">
                  <c:v>Southeast (non-ISO)</c:v>
                </c:pt>
                <c:pt idx="9">
                  <c:v>U.S.
Total</c:v>
                </c:pt>
              </c:strCache>
            </c:strRef>
          </c:cat>
          <c:val>
            <c:numRef>
              <c:f>'Capacity Additions by Region'!$B$39:$K$39</c:f>
              <c:numCache>
                <c:formatCode>0%</c:formatCode>
                <c:ptCount val="10"/>
                <c:pt idx="0">
                  <c:v>3.8705420481564189E-2</c:v>
                </c:pt>
                <c:pt idx="1">
                  <c:v>0.22634720621889037</c:v>
                </c:pt>
                <c:pt idx="2">
                  <c:v>0.28524871868699214</c:v>
                </c:pt>
                <c:pt idx="3">
                  <c:v>0.51279711583522702</c:v>
                </c:pt>
                <c:pt idx="4">
                  <c:v>0.60508969241819477</c:v>
                </c:pt>
                <c:pt idx="5">
                  <c:v>0.27373647674576407</c:v>
                </c:pt>
                <c:pt idx="6">
                  <c:v>0.6308204912660621</c:v>
                </c:pt>
                <c:pt idx="7">
                  <c:v>0.6775189624308946</c:v>
                </c:pt>
                <c:pt idx="8">
                  <c:v>0.43782966421275987</c:v>
                </c:pt>
                <c:pt idx="9">
                  <c:v>0.37685431008119602</c:v>
                </c:pt>
              </c:numCache>
            </c:numRef>
          </c:val>
          <c:extLst>
            <c:ext xmlns:c16="http://schemas.microsoft.com/office/drawing/2014/chart" uri="{C3380CC4-5D6E-409C-BE32-E72D297353CC}">
              <c16:uniqueId val="{0000000B-ECFB-421C-87D3-70961CB0A3E2}"/>
            </c:ext>
          </c:extLst>
        </c:ser>
        <c:ser>
          <c:idx val="2"/>
          <c:order val="2"/>
          <c:tx>
            <c:v>Storage</c:v>
          </c:tx>
          <c:spPr>
            <a:solidFill>
              <a:schemeClr val="accent4"/>
            </a:solidFill>
            <a:ln>
              <a:noFill/>
            </a:ln>
            <a:effectLst/>
          </c:spPr>
          <c:invertIfNegative val="0"/>
          <c:cat>
            <c:strRef>
              <c:f>'Capacity Additions by Region'!$B$37:$K$37</c:f>
              <c:strCache>
                <c:ptCount val="10"/>
                <c:pt idx="0">
                  <c:v>SPP</c:v>
                </c:pt>
                <c:pt idx="1">
                  <c:v>MISO</c:v>
                </c:pt>
                <c:pt idx="2">
                  <c:v>ERCOT</c:v>
                </c:pt>
                <c:pt idx="3">
                  <c:v>West (non-ISO)</c:v>
                </c:pt>
                <c:pt idx="4">
                  <c:v>NYISO</c:v>
                </c:pt>
                <c:pt idx="5">
                  <c:v>PJM</c:v>
                </c:pt>
                <c:pt idx="6">
                  <c:v>ISO-NE</c:v>
                </c:pt>
                <c:pt idx="7">
                  <c:v>CAISO</c:v>
                </c:pt>
                <c:pt idx="8">
                  <c:v>Southeast (non-ISO)</c:v>
                </c:pt>
                <c:pt idx="9">
                  <c:v>U.S.
Total</c:v>
                </c:pt>
              </c:strCache>
            </c:strRef>
          </c:cat>
          <c:val>
            <c:numRef>
              <c:f>'Capacity Additions by Region'!$B$40:$K$40</c:f>
              <c:numCache>
                <c:formatCode>0%</c:formatCode>
                <c:ptCount val="10"/>
                <c:pt idx="0">
                  <c:v>9.2855656973156887E-4</c:v>
                </c:pt>
                <c:pt idx="1">
                  <c:v>2.4445785029535167E-3</c:v>
                </c:pt>
                <c:pt idx="2">
                  <c:v>6.1696274204170842E-2</c:v>
                </c:pt>
                <c:pt idx="3">
                  <c:v>4.8796013077827279E-2</c:v>
                </c:pt>
                <c:pt idx="4">
                  <c:v>3.3899027893772728E-2</c:v>
                </c:pt>
                <c:pt idx="5">
                  <c:v>6.418816090570708E-3</c:v>
                </c:pt>
                <c:pt idx="6">
                  <c:v>3.8811083536254565E-2</c:v>
                </c:pt>
                <c:pt idx="7">
                  <c:v>0.20809864720654436</c:v>
                </c:pt>
                <c:pt idx="8">
                  <c:v>1.361139448495158E-2</c:v>
                </c:pt>
                <c:pt idx="9">
                  <c:v>5.020627860387547E-2</c:v>
                </c:pt>
              </c:numCache>
            </c:numRef>
          </c:val>
          <c:extLst>
            <c:ext xmlns:c16="http://schemas.microsoft.com/office/drawing/2014/chart" uri="{C3380CC4-5D6E-409C-BE32-E72D297353CC}">
              <c16:uniqueId val="{0000000C-ECFB-421C-87D3-70961CB0A3E2}"/>
            </c:ext>
          </c:extLst>
        </c:ser>
        <c:ser>
          <c:idx val="6"/>
          <c:order val="3"/>
          <c:tx>
            <c:v>Other RE</c:v>
          </c:tx>
          <c:spPr>
            <a:solidFill>
              <a:srgbClr val="2C4D75"/>
            </a:solidFill>
            <a:ln>
              <a:noFill/>
            </a:ln>
            <a:effectLst/>
          </c:spPr>
          <c:invertIfNegative val="0"/>
          <c:cat>
            <c:strRef>
              <c:f>'Capacity Additions by Region'!$B$37:$K$37</c:f>
              <c:strCache>
                <c:ptCount val="10"/>
                <c:pt idx="0">
                  <c:v>SPP</c:v>
                </c:pt>
                <c:pt idx="1">
                  <c:v>MISO</c:v>
                </c:pt>
                <c:pt idx="2">
                  <c:v>ERCOT</c:v>
                </c:pt>
                <c:pt idx="3">
                  <c:v>West (non-ISO)</c:v>
                </c:pt>
                <c:pt idx="4">
                  <c:v>NYISO</c:v>
                </c:pt>
                <c:pt idx="5">
                  <c:v>PJM</c:v>
                </c:pt>
                <c:pt idx="6">
                  <c:v>ISO-NE</c:v>
                </c:pt>
                <c:pt idx="7">
                  <c:v>CAISO</c:v>
                </c:pt>
                <c:pt idx="8">
                  <c:v>Southeast (non-ISO)</c:v>
                </c:pt>
                <c:pt idx="9">
                  <c:v>U.S.
Total</c:v>
                </c:pt>
              </c:strCache>
            </c:strRef>
          </c:cat>
          <c:val>
            <c:numRef>
              <c:f>'Capacity Additions by Region'!$B$41:$K$41</c:f>
              <c:numCache>
                <c:formatCode>0%</c:formatCode>
                <c:ptCount val="10"/>
                <c:pt idx="0">
                  <c:v>3.5212354877696666E-4</c:v>
                </c:pt>
                <c:pt idx="1">
                  <c:v>1.3864639055644069E-2</c:v>
                </c:pt>
                <c:pt idx="2">
                  <c:v>1.8094245294815692E-4</c:v>
                </c:pt>
                <c:pt idx="3">
                  <c:v>3.7322280618825476E-2</c:v>
                </c:pt>
                <c:pt idx="4">
                  <c:v>5.8405170827548003E-3</c:v>
                </c:pt>
                <c:pt idx="5">
                  <c:v>4.3989849717435987E-3</c:v>
                </c:pt>
                <c:pt idx="6">
                  <c:v>3.4986800396231599E-3</c:v>
                </c:pt>
                <c:pt idx="7">
                  <c:v>9.4685860686710768E-3</c:v>
                </c:pt>
                <c:pt idx="8">
                  <c:v>1.4785207846396645E-2</c:v>
                </c:pt>
                <c:pt idx="9">
                  <c:v>1.0750327246848749E-2</c:v>
                </c:pt>
              </c:numCache>
            </c:numRef>
          </c:val>
          <c:extLst>
            <c:ext xmlns:c16="http://schemas.microsoft.com/office/drawing/2014/chart" uri="{C3380CC4-5D6E-409C-BE32-E72D297353CC}">
              <c16:uniqueId val="{0000000D-ECFB-421C-87D3-70961CB0A3E2}"/>
            </c:ext>
          </c:extLst>
        </c:ser>
        <c:ser>
          <c:idx val="3"/>
          <c:order val="4"/>
          <c:tx>
            <c:strRef>
              <c:f>'Capacity Additions by Region'!$A$42</c:f>
              <c:strCache>
                <c:ptCount val="1"/>
                <c:pt idx="0">
                  <c:v>Gas</c:v>
                </c:pt>
              </c:strCache>
            </c:strRef>
          </c:tx>
          <c:spPr>
            <a:solidFill>
              <a:schemeClr val="tx2">
                <a:lumMod val="20000"/>
                <a:lumOff val="80000"/>
              </a:schemeClr>
            </a:solidFill>
            <a:ln>
              <a:noFill/>
            </a:ln>
            <a:effectLst/>
          </c:spPr>
          <c:invertIfNegative val="0"/>
          <c:cat>
            <c:strRef>
              <c:f>'Capacity Additions by Region'!$B$37:$K$37</c:f>
              <c:strCache>
                <c:ptCount val="10"/>
                <c:pt idx="0">
                  <c:v>SPP</c:v>
                </c:pt>
                <c:pt idx="1">
                  <c:v>MISO</c:v>
                </c:pt>
                <c:pt idx="2">
                  <c:v>ERCOT</c:v>
                </c:pt>
                <c:pt idx="3">
                  <c:v>West (non-ISO)</c:v>
                </c:pt>
                <c:pt idx="4">
                  <c:v>NYISO</c:v>
                </c:pt>
                <c:pt idx="5">
                  <c:v>PJM</c:v>
                </c:pt>
                <c:pt idx="6">
                  <c:v>ISO-NE</c:v>
                </c:pt>
                <c:pt idx="7">
                  <c:v>CAISO</c:v>
                </c:pt>
                <c:pt idx="8">
                  <c:v>Southeast (non-ISO)</c:v>
                </c:pt>
                <c:pt idx="9">
                  <c:v>U.S.
Total</c:v>
                </c:pt>
              </c:strCache>
            </c:strRef>
          </c:cat>
          <c:val>
            <c:numRef>
              <c:f>'Capacity Additions by Region'!$B$42:$K$42</c:f>
              <c:numCache>
                <c:formatCode>0%</c:formatCode>
                <c:ptCount val="10"/>
                <c:pt idx="0">
                  <c:v>9.2841504315138726E-2</c:v>
                </c:pt>
                <c:pt idx="1">
                  <c:v>0.28721086831452436</c:v>
                </c:pt>
                <c:pt idx="2">
                  <c:v>0.20829508343003658</c:v>
                </c:pt>
                <c:pt idx="3">
                  <c:v>0.114016504318127</c:v>
                </c:pt>
                <c:pt idx="4">
                  <c:v>0.2338014406031535</c:v>
                </c:pt>
                <c:pt idx="5">
                  <c:v>0.62513364282647654</c:v>
                </c:pt>
                <c:pt idx="6">
                  <c:v>0.2543521077637112</c:v>
                </c:pt>
                <c:pt idx="7">
                  <c:v>7.1670179794058805E-2</c:v>
                </c:pt>
                <c:pt idx="8">
                  <c:v>0.47519948018346214</c:v>
                </c:pt>
                <c:pt idx="9">
                  <c:v>0.29025088885847899</c:v>
                </c:pt>
              </c:numCache>
            </c:numRef>
          </c:val>
          <c:extLst>
            <c:ext xmlns:c16="http://schemas.microsoft.com/office/drawing/2014/chart" uri="{C3380CC4-5D6E-409C-BE32-E72D297353CC}">
              <c16:uniqueId val="{0000000E-ECFB-421C-87D3-70961CB0A3E2}"/>
            </c:ext>
          </c:extLst>
        </c:ser>
        <c:ser>
          <c:idx val="4"/>
          <c:order val="5"/>
          <c:tx>
            <c:strRef>
              <c:f>'Capacity Additions by Region'!$A$43</c:f>
              <c:strCache>
                <c:ptCount val="1"/>
                <c:pt idx="0">
                  <c:v>Coal</c:v>
                </c:pt>
              </c:strCache>
            </c:strRef>
          </c:tx>
          <c:spPr>
            <a:solidFill>
              <a:schemeClr val="bg1">
                <a:lumMod val="65000"/>
              </a:schemeClr>
            </a:solidFill>
            <a:ln>
              <a:noFill/>
            </a:ln>
            <a:effectLst/>
          </c:spPr>
          <c:invertIfNegative val="0"/>
          <c:cat>
            <c:strRef>
              <c:f>'Capacity Additions by Region'!$B$37:$K$37</c:f>
              <c:strCache>
                <c:ptCount val="10"/>
                <c:pt idx="0">
                  <c:v>SPP</c:v>
                </c:pt>
                <c:pt idx="1">
                  <c:v>MISO</c:v>
                </c:pt>
                <c:pt idx="2">
                  <c:v>ERCOT</c:v>
                </c:pt>
                <c:pt idx="3">
                  <c:v>West (non-ISO)</c:v>
                </c:pt>
                <c:pt idx="4">
                  <c:v>NYISO</c:v>
                </c:pt>
                <c:pt idx="5">
                  <c:v>PJM</c:v>
                </c:pt>
                <c:pt idx="6">
                  <c:v>ISO-NE</c:v>
                </c:pt>
                <c:pt idx="7">
                  <c:v>CAISO</c:v>
                </c:pt>
                <c:pt idx="8">
                  <c:v>Southeast (non-ISO)</c:v>
                </c:pt>
                <c:pt idx="9">
                  <c:v>U.S.
Total</c:v>
                </c:pt>
              </c:strCache>
            </c:strRef>
          </c:cat>
          <c:val>
            <c:numRef>
              <c:f>'Capacity Additions by Region'!$B$43:$K$43</c:f>
              <c:numCache>
                <c:formatCode>0%</c:formatCode>
                <c:ptCount val="10"/>
                <c:pt idx="0">
                  <c:v>0</c:v>
                </c:pt>
                <c:pt idx="1">
                  <c:v>2.6592462844670386E-3</c:v>
                </c:pt>
                <c:pt idx="2">
                  <c:v>0</c:v>
                </c:pt>
                <c:pt idx="3">
                  <c:v>0</c:v>
                </c:pt>
                <c:pt idx="4">
                  <c:v>3.2471369993077097E-4</c:v>
                </c:pt>
                <c:pt idx="5">
                  <c:v>4.2676936444652673E-5</c:v>
                </c:pt>
                <c:pt idx="6">
                  <c:v>0</c:v>
                </c:pt>
                <c:pt idx="7">
                  <c:v>0</c:v>
                </c:pt>
                <c:pt idx="8">
                  <c:v>0</c:v>
                </c:pt>
                <c:pt idx="9">
                  <c:v>3.6935860903370587E-4</c:v>
                </c:pt>
              </c:numCache>
            </c:numRef>
          </c:val>
          <c:extLst>
            <c:ext xmlns:c16="http://schemas.microsoft.com/office/drawing/2014/chart" uri="{C3380CC4-5D6E-409C-BE32-E72D297353CC}">
              <c16:uniqueId val="{0000000F-ECFB-421C-87D3-70961CB0A3E2}"/>
            </c:ext>
          </c:extLst>
        </c:ser>
        <c:ser>
          <c:idx val="5"/>
          <c:order val="6"/>
          <c:tx>
            <c:v>Other non-RE</c:v>
          </c:tx>
          <c:spPr>
            <a:solidFill>
              <a:schemeClr val="tx1"/>
            </a:solidFill>
            <a:ln>
              <a:noFill/>
            </a:ln>
            <a:effectLst/>
          </c:spPr>
          <c:invertIfNegative val="0"/>
          <c:cat>
            <c:strRef>
              <c:f>'Capacity Additions by Region'!$B$37:$K$37</c:f>
              <c:strCache>
                <c:ptCount val="10"/>
                <c:pt idx="0">
                  <c:v>SPP</c:v>
                </c:pt>
                <c:pt idx="1">
                  <c:v>MISO</c:v>
                </c:pt>
                <c:pt idx="2">
                  <c:v>ERCOT</c:v>
                </c:pt>
                <c:pt idx="3">
                  <c:v>West (non-ISO)</c:v>
                </c:pt>
                <c:pt idx="4">
                  <c:v>NYISO</c:v>
                </c:pt>
                <c:pt idx="5">
                  <c:v>PJM</c:v>
                </c:pt>
                <c:pt idx="6">
                  <c:v>ISO-NE</c:v>
                </c:pt>
                <c:pt idx="7">
                  <c:v>CAISO</c:v>
                </c:pt>
                <c:pt idx="8">
                  <c:v>Southeast (non-ISO)</c:v>
                </c:pt>
                <c:pt idx="9">
                  <c:v>U.S.
Total</c:v>
                </c:pt>
              </c:strCache>
            </c:strRef>
          </c:cat>
          <c:val>
            <c:numRef>
              <c:f>'Capacity Additions by Region'!$B$44:$K$44</c:f>
              <c:numCache>
                <c:formatCode>0%</c:formatCode>
                <c:ptCount val="10"/>
                <c:pt idx="0">
                  <c:v>2.5866860461021819E-3</c:v>
                </c:pt>
                <c:pt idx="1">
                  <c:v>2.549070355543733E-3</c:v>
                </c:pt>
                <c:pt idx="2">
                  <c:v>1.6072906180800244E-3</c:v>
                </c:pt>
                <c:pt idx="3">
                  <c:v>1.2844267139897416E-4</c:v>
                </c:pt>
                <c:pt idx="4">
                  <c:v>9.8929440578908248E-3</c:v>
                </c:pt>
                <c:pt idx="5">
                  <c:v>6.0293975809005244E-3</c:v>
                </c:pt>
                <c:pt idx="6">
                  <c:v>7.8797965375242019E-3</c:v>
                </c:pt>
                <c:pt idx="7">
                  <c:v>2.2415041344059691E-3</c:v>
                </c:pt>
                <c:pt idx="8">
                  <c:v>4.921215550512871E-2</c:v>
                </c:pt>
                <c:pt idx="9">
                  <c:v>1.0205111465109917E-2</c:v>
                </c:pt>
              </c:numCache>
            </c:numRef>
          </c:val>
          <c:extLst>
            <c:ext xmlns:c16="http://schemas.microsoft.com/office/drawing/2014/chart" uri="{C3380CC4-5D6E-409C-BE32-E72D297353CC}">
              <c16:uniqueId val="{00000010-ECFB-421C-87D3-70961CB0A3E2}"/>
            </c:ext>
          </c:extLst>
        </c:ser>
        <c:dLbls>
          <c:showLegendKey val="0"/>
          <c:showVal val="0"/>
          <c:showCatName val="0"/>
          <c:showSerName val="0"/>
          <c:showPercent val="0"/>
          <c:showBubbleSize val="0"/>
        </c:dLbls>
        <c:gapWidth val="50"/>
        <c:overlap val="100"/>
        <c:axId val="2108410344"/>
        <c:axId val="2108413768"/>
      </c:barChart>
      <c:catAx>
        <c:axId val="21084103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8413768"/>
        <c:crosses val="autoZero"/>
        <c:auto val="1"/>
        <c:lblAlgn val="ctr"/>
        <c:lblOffset val="100"/>
        <c:noMultiLvlLbl val="0"/>
      </c:catAx>
      <c:valAx>
        <c:axId val="2108413768"/>
        <c:scaling>
          <c:orientation val="minMax"/>
          <c:max val="1"/>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8410344"/>
        <c:crosses val="autoZero"/>
        <c:crossBetween val="between"/>
        <c:majorUnit val="0.2"/>
      </c:valAx>
      <c:spPr>
        <a:noFill/>
        <a:ln>
          <a:noFill/>
        </a:ln>
        <a:effectLst/>
      </c:spPr>
    </c:plotArea>
    <c:legend>
      <c:legendPos val="r"/>
      <c:layout>
        <c:manualLayout>
          <c:xMode val="edge"/>
          <c:yMode val="edge"/>
          <c:x val="0.85866907261592318"/>
          <c:y val="9.1509186351706032E-2"/>
          <c:w val="0.1391941632295963"/>
          <c:h val="0.79737970253718282"/>
        </c:manualLayout>
      </c:layout>
      <c:overlay val="0"/>
      <c:spPr>
        <a:solidFill>
          <a:schemeClr val="bg1"/>
        </a:solid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8277848417648302E-2"/>
          <c:y val="0.11883997909872251"/>
          <c:w val="0.90519946723745204"/>
          <c:h val="0.59253800368775411"/>
        </c:manualLayout>
      </c:layout>
      <c:barChart>
        <c:barDir val="col"/>
        <c:grouping val="stacked"/>
        <c:varyColors val="0"/>
        <c:ser>
          <c:idx val="0"/>
          <c:order val="0"/>
          <c:spPr>
            <a:solidFill>
              <a:schemeClr val="accent1">
                <a:lumMod val="60000"/>
                <a:lumOff val="40000"/>
              </a:schemeClr>
            </a:solidFill>
            <a:ln w="25400">
              <a:noFill/>
            </a:ln>
          </c:spPr>
          <c:invertIfNegative val="0"/>
          <c:dPt>
            <c:idx val="15"/>
            <c:invertIfNegative val="0"/>
            <c:bubble3D val="0"/>
            <c:extLst>
              <c:ext xmlns:c16="http://schemas.microsoft.com/office/drawing/2014/chart" uri="{C3380CC4-5D6E-409C-BE32-E72D297353CC}">
                <c16:uniqueId val="{00000001-E3BC-4566-8904-520967C63519}"/>
              </c:ext>
            </c:extLst>
          </c:dPt>
          <c:dPt>
            <c:idx val="19"/>
            <c:invertIfNegative val="0"/>
            <c:bubble3D val="0"/>
            <c:extLst>
              <c:ext xmlns:c16="http://schemas.microsoft.com/office/drawing/2014/chart" uri="{C3380CC4-5D6E-409C-BE32-E72D297353CC}">
                <c16:uniqueId val="{0000000A-73C8-4284-89BF-B1E49823657A}"/>
              </c:ext>
            </c:extLst>
          </c:dPt>
          <c:dPt>
            <c:idx val="22"/>
            <c:invertIfNegative val="0"/>
            <c:bubble3D val="0"/>
            <c:extLst>
              <c:ext xmlns:c16="http://schemas.microsoft.com/office/drawing/2014/chart" uri="{C3380CC4-5D6E-409C-BE32-E72D297353CC}">
                <c16:uniqueId val="{00000008-43AE-4F0C-BC59-2D97DA6F5D59}"/>
              </c:ext>
            </c:extLst>
          </c:dPt>
          <c:dPt>
            <c:idx val="25"/>
            <c:invertIfNegative val="0"/>
            <c:bubble3D val="0"/>
            <c:spPr>
              <a:solidFill>
                <a:schemeClr val="accent3">
                  <a:lumMod val="75000"/>
                </a:schemeClr>
              </a:solidFill>
              <a:ln w="25400">
                <a:noFill/>
              </a:ln>
            </c:spPr>
            <c:extLst>
              <c:ext xmlns:c16="http://schemas.microsoft.com/office/drawing/2014/chart" uri="{C3380CC4-5D6E-409C-BE32-E72D297353CC}">
                <c16:uniqueId val="{00000005-2DA2-4A37-9A99-2558D6736D8A}"/>
              </c:ext>
            </c:extLst>
          </c:dPt>
          <c:cat>
            <c:strRef>
              <c:f>'International Wind Shares'!$A$26:$A$55</c:f>
              <c:strCache>
                <c:ptCount val="30"/>
                <c:pt idx="0">
                  <c:v>Denmark</c:v>
                </c:pt>
                <c:pt idx="1">
                  <c:v>Lithuania</c:v>
                </c:pt>
                <c:pt idx="2">
                  <c:v>Ireland</c:v>
                </c:pt>
                <c:pt idx="3">
                  <c:v>United Kingdom</c:v>
                </c:pt>
                <c:pt idx="4">
                  <c:v>Germany</c:v>
                </c:pt>
                <c:pt idx="5">
                  <c:v>Portugal</c:v>
                </c:pt>
                <c:pt idx="6">
                  <c:v>Netherlands</c:v>
                </c:pt>
                <c:pt idx="7">
                  <c:v>Greece</c:v>
                </c:pt>
                <c:pt idx="8">
                  <c:v>Spain</c:v>
                </c:pt>
                <c:pt idx="9">
                  <c:v>Luxembourg</c:v>
                </c:pt>
                <c:pt idx="10">
                  <c:v>Sweden</c:v>
                </c:pt>
                <c:pt idx="11">
                  <c:v>Belgium</c:v>
                </c:pt>
                <c:pt idx="12">
                  <c:v>Finland</c:v>
                </c:pt>
                <c:pt idx="13">
                  <c:v>Estonia</c:v>
                </c:pt>
                <c:pt idx="14">
                  <c:v>Costa Rica</c:v>
                </c:pt>
                <c:pt idx="15">
                  <c:v>Croatia</c:v>
                </c:pt>
                <c:pt idx="16">
                  <c:v>Poland</c:v>
                </c:pt>
                <c:pt idx="17">
                  <c:v>Brazil</c:v>
                </c:pt>
                <c:pt idx="18">
                  <c:v>Australia</c:v>
                </c:pt>
                <c:pt idx="19">
                  <c:v>Chile</c:v>
                </c:pt>
                <c:pt idx="20">
                  <c:v>Austria</c:v>
                </c:pt>
                <c:pt idx="21">
                  <c:v>Argentina</c:v>
                </c:pt>
                <c:pt idx="22">
                  <c:v>Turkey</c:v>
                </c:pt>
                <c:pt idx="23">
                  <c:v>China</c:v>
                </c:pt>
                <c:pt idx="24">
                  <c:v>France</c:v>
                </c:pt>
                <c:pt idx="25">
                  <c:v>United States</c:v>
                </c:pt>
                <c:pt idx="26">
                  <c:v>Norway</c:v>
                </c:pt>
                <c:pt idx="27">
                  <c:v>Italy</c:v>
                </c:pt>
                <c:pt idx="28">
                  <c:v>New Zealand</c:v>
                </c:pt>
                <c:pt idx="29">
                  <c:v>Canada</c:v>
                </c:pt>
              </c:strCache>
            </c:strRef>
          </c:cat>
          <c:val>
            <c:numRef>
              <c:f>'International Wind Shares'!$B$26:$B$55</c:f>
              <c:numCache>
                <c:formatCode>0%</c:formatCode>
                <c:ptCount val="30"/>
                <c:pt idx="0">
                  <c:v>0.57434536318001306</c:v>
                </c:pt>
                <c:pt idx="1">
                  <c:v>0.48910218188672627</c:v>
                </c:pt>
                <c:pt idx="2">
                  <c:v>0.39510906100398008</c:v>
                </c:pt>
                <c:pt idx="3">
                  <c:v>0.30191211948454466</c:v>
                </c:pt>
                <c:pt idx="4">
                  <c:v>0.28715028259238173</c:v>
                </c:pt>
                <c:pt idx="5">
                  <c:v>0.26741866093152644</c:v>
                </c:pt>
                <c:pt idx="6">
                  <c:v>0.24148249942202352</c:v>
                </c:pt>
                <c:pt idx="7">
                  <c:v>0.2355827276224961</c:v>
                </c:pt>
                <c:pt idx="8">
                  <c:v>0.22982246562634348</c:v>
                </c:pt>
                <c:pt idx="9">
                  <c:v>0.21380097691546668</c:v>
                </c:pt>
                <c:pt idx="10">
                  <c:v>0.21047275219856099</c:v>
                </c:pt>
                <c:pt idx="11">
                  <c:v>0.191125316849416</c:v>
                </c:pt>
                <c:pt idx="12">
                  <c:v>0.18799339851859304</c:v>
                </c:pt>
                <c:pt idx="13">
                  <c:v>0.14868878811641814</c:v>
                </c:pt>
                <c:pt idx="14">
                  <c:v>0.14678473599632394</c:v>
                </c:pt>
                <c:pt idx="15">
                  <c:v>0.14632625463532009</c:v>
                </c:pt>
                <c:pt idx="16">
                  <c:v>0.14586909302304313</c:v>
                </c:pt>
                <c:pt idx="17">
                  <c:v>0.13677115472591772</c:v>
                </c:pt>
                <c:pt idx="18">
                  <c:v>0.1229557011836955</c:v>
                </c:pt>
                <c:pt idx="19">
                  <c:v>0.11387681494281797</c:v>
                </c:pt>
                <c:pt idx="20">
                  <c:v>0.1138138300443528</c:v>
                </c:pt>
                <c:pt idx="21">
                  <c:v>0.10974583490948277</c:v>
                </c:pt>
                <c:pt idx="22">
                  <c:v>0.10891578581574288</c:v>
                </c:pt>
                <c:pt idx="23">
                  <c:v>0.10606154373798339</c:v>
                </c:pt>
                <c:pt idx="24">
                  <c:v>0.10038674544979696</c:v>
                </c:pt>
                <c:pt idx="25">
                  <c:v>9.9770672307424271E-2</c:v>
                </c:pt>
                <c:pt idx="26">
                  <c:v>9.0864937126983486E-2</c:v>
                </c:pt>
                <c:pt idx="27">
                  <c:v>9.0829048881736235E-2</c:v>
                </c:pt>
                <c:pt idx="28">
                  <c:v>8.2991628810005269E-2</c:v>
                </c:pt>
                <c:pt idx="29">
                  <c:v>6.1340783678432223E-2</c:v>
                </c:pt>
              </c:numCache>
            </c:numRef>
          </c:val>
          <c:extLst>
            <c:ext xmlns:c16="http://schemas.microsoft.com/office/drawing/2014/chart" uri="{C3380CC4-5D6E-409C-BE32-E72D297353CC}">
              <c16:uniqueId val="{00000002-E3BC-4566-8904-520967C63519}"/>
            </c:ext>
          </c:extLst>
        </c:ser>
        <c:dLbls>
          <c:showLegendKey val="0"/>
          <c:showVal val="0"/>
          <c:showCatName val="0"/>
          <c:showSerName val="0"/>
          <c:showPercent val="0"/>
          <c:showBubbleSize val="0"/>
        </c:dLbls>
        <c:gapWidth val="30"/>
        <c:overlap val="100"/>
        <c:axId val="2108852952"/>
        <c:axId val="2108856232"/>
      </c:barChart>
      <c:catAx>
        <c:axId val="2108852952"/>
        <c:scaling>
          <c:orientation val="minMax"/>
        </c:scaling>
        <c:delete val="0"/>
        <c:axPos val="b"/>
        <c:numFmt formatCode="General" sourceLinked="1"/>
        <c:majorTickMark val="out"/>
        <c:minorTickMark val="none"/>
        <c:tickLblPos val="nextTo"/>
        <c:spPr>
          <a:ln w="6350">
            <a:noFill/>
            <a:prstDash val="solid"/>
          </a:ln>
        </c:spPr>
        <c:txPr>
          <a:bodyPr rot="-5400000" vert="horz"/>
          <a:lstStyle/>
          <a:p>
            <a:pPr>
              <a:defRPr>
                <a:solidFill>
                  <a:sysClr val="windowText" lastClr="000000"/>
                </a:solidFill>
              </a:defRPr>
            </a:pPr>
            <a:endParaRPr lang="en-US"/>
          </a:p>
        </c:txPr>
        <c:crossAx val="2108856232"/>
        <c:crosses val="autoZero"/>
        <c:auto val="1"/>
        <c:lblAlgn val="ctr"/>
        <c:lblOffset val="0"/>
        <c:tickLblSkip val="1"/>
        <c:tickMarkSkip val="1"/>
        <c:noMultiLvlLbl val="0"/>
      </c:catAx>
      <c:valAx>
        <c:axId val="2108856232"/>
        <c:scaling>
          <c:orientation val="minMax"/>
          <c:max val="0.60000000000000009"/>
          <c:min val="0"/>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6350">
            <a:noFill/>
            <a:prstDash val="solid"/>
          </a:ln>
        </c:spPr>
        <c:txPr>
          <a:bodyPr rot="0" vert="horz"/>
          <a:lstStyle/>
          <a:p>
            <a:pPr>
              <a:defRPr>
                <a:solidFill>
                  <a:sysClr val="windowText" lastClr="000000"/>
                </a:solidFill>
              </a:defRPr>
            </a:pPr>
            <a:endParaRPr lang="en-US"/>
          </a:p>
        </c:txPr>
        <c:crossAx val="2108852952"/>
        <c:crosses val="autoZero"/>
        <c:crossBetween val="between"/>
        <c:majorUnit val="0.1"/>
        <c:minorUnit val="0.02"/>
      </c:valAx>
      <c:spPr>
        <a:noFill/>
        <a:ln w="25400">
          <a:noFill/>
        </a:ln>
      </c:spPr>
    </c:plotArea>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0000000000006" r="0.750000000000006" t="1" header="0.5" footer="0.5"/>
    <c:pageSetup orientation="landscape" blackAndWhite="1"/>
  </c:printSettings>
  <c:userShapes r:id="rId1"/>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5033817888148599E-2"/>
          <c:y val="0.10317460317460317"/>
          <c:w val="0.90146190860757791"/>
          <c:h val="0.8146359830021247"/>
        </c:manualLayout>
      </c:layout>
      <c:lineChart>
        <c:grouping val="standard"/>
        <c:varyColors val="0"/>
        <c:ser>
          <c:idx val="0"/>
          <c:order val="0"/>
          <c:spPr>
            <a:ln w="22225" cap="rnd">
              <a:solidFill>
                <a:schemeClr val="accent3"/>
              </a:solidFill>
              <a:round/>
            </a:ln>
            <a:effectLst/>
          </c:spPr>
          <c:marker>
            <c:symbol val="circle"/>
            <c:size val="5"/>
            <c:spPr>
              <a:solidFill>
                <a:schemeClr val="accent3"/>
              </a:solidFill>
              <a:ln w="9525">
                <a:solidFill>
                  <a:schemeClr val="accent3"/>
                </a:solidFill>
              </a:ln>
              <a:effectLst/>
            </c:spPr>
          </c:marker>
          <c:dPt>
            <c:idx val="15"/>
            <c:marker>
              <c:symbol val="diamond"/>
              <c:size val="8"/>
              <c:spPr>
                <a:solidFill>
                  <a:schemeClr val="bg1"/>
                </a:solidFill>
                <a:ln w="9525">
                  <a:solidFill>
                    <a:schemeClr val="accent3"/>
                  </a:solidFill>
                </a:ln>
                <a:effectLst/>
              </c:spPr>
            </c:marker>
            <c:bubble3D val="0"/>
            <c:spPr>
              <a:ln w="15875" cap="rnd">
                <a:solidFill>
                  <a:schemeClr val="accent3"/>
                </a:solidFill>
                <a:prstDash val="sysDot"/>
                <a:round/>
              </a:ln>
              <a:effectLst/>
            </c:spPr>
            <c:extLst>
              <c:ext xmlns:c16="http://schemas.microsoft.com/office/drawing/2014/chart" uri="{C3380CC4-5D6E-409C-BE32-E72D297353CC}">
                <c16:uniqueId val="{00000001-40FD-4623-9265-69E40DE52769}"/>
              </c:ext>
            </c:extLst>
          </c:dPt>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Region'!$B$30:$B$41</c:f>
              <c:numCache>
                <c:formatCode>0.0%</c:formatCode>
                <c:ptCount val="12"/>
                <c:pt idx="0">
                  <c:v>6.2116219804744903E-2</c:v>
                </c:pt>
                <c:pt idx="1">
                  <c:v>6.8537540077488801E-2</c:v>
                </c:pt>
                <c:pt idx="2">
                  <c:v>5.6701415697210697E-2</c:v>
                </c:pt>
                <c:pt idx="3">
                  <c:v>6.2218621610734097E-2</c:v>
                </c:pt>
                <c:pt idx="4">
                  <c:v>6.9028383504705706E-2</c:v>
                </c:pt>
                <c:pt idx="5">
                  <c:v>7.6946234947039505E-2</c:v>
                </c:pt>
                <c:pt idx="6">
                  <c:v>7.3368539501806093E-2</c:v>
                </c:pt>
                <c:pt idx="7">
                  <c:v>8.5035388804821893E-2</c:v>
                </c:pt>
                <c:pt idx="8">
                  <c:v>0.109765117681867</c:v>
                </c:pt>
                <c:pt idx="9">
                  <c:v>0.12036783314907699</c:v>
                </c:pt>
                <c:pt idx="10">
                  <c:v>0.144647964523716</c:v>
                </c:pt>
                <c:pt idx="11">
                  <c:v>0.13599582758091899</c:v>
                </c:pt>
              </c:numCache>
            </c:numRef>
          </c:val>
          <c:smooth val="0"/>
          <c:extLst>
            <c:ext xmlns:c16="http://schemas.microsoft.com/office/drawing/2014/chart" uri="{C3380CC4-5D6E-409C-BE32-E72D297353CC}">
              <c16:uniqueId val="{00000002-40FD-4623-9265-69E40DE52769}"/>
            </c:ext>
          </c:extLst>
        </c:ser>
        <c:ser>
          <c:idx val="1"/>
          <c:order val="1"/>
          <c:spPr>
            <a:ln w="22225" cap="rnd">
              <a:solidFill>
                <a:schemeClr val="accent4">
                  <a:lumMod val="75000"/>
                </a:schemeClr>
              </a:solidFill>
              <a:round/>
            </a:ln>
            <a:effectLst/>
          </c:spPr>
          <c:marker>
            <c:symbol val="circle"/>
            <c:size val="5"/>
            <c:spPr>
              <a:solidFill>
                <a:schemeClr val="accent4">
                  <a:lumMod val="75000"/>
                </a:schemeClr>
              </a:solidFill>
              <a:ln w="9525">
                <a:solidFill>
                  <a:schemeClr val="accent4">
                    <a:lumMod val="75000"/>
                  </a:schemeClr>
                </a:solidFill>
              </a:ln>
              <a:effectLst/>
            </c:spPr>
          </c:marker>
          <c:dPt>
            <c:idx val="15"/>
            <c:marker>
              <c:symbol val="diamond"/>
              <c:size val="8"/>
              <c:spPr>
                <a:solidFill>
                  <a:schemeClr val="bg1"/>
                </a:solidFill>
                <a:ln w="9525">
                  <a:solidFill>
                    <a:schemeClr val="accent4">
                      <a:lumMod val="75000"/>
                    </a:schemeClr>
                  </a:solidFill>
                </a:ln>
                <a:effectLst/>
              </c:spPr>
            </c:marker>
            <c:bubble3D val="0"/>
            <c:spPr>
              <a:ln w="15875" cap="rnd">
                <a:solidFill>
                  <a:schemeClr val="accent4">
                    <a:lumMod val="75000"/>
                  </a:schemeClr>
                </a:solidFill>
                <a:prstDash val="sysDot"/>
                <a:round/>
              </a:ln>
              <a:effectLst/>
            </c:spPr>
            <c:extLst>
              <c:ext xmlns:c16="http://schemas.microsoft.com/office/drawing/2014/chart" uri="{C3380CC4-5D6E-409C-BE32-E72D297353CC}">
                <c16:uniqueId val="{00000004-40FD-4623-9265-69E40DE52769}"/>
              </c:ext>
            </c:extLst>
          </c:dPt>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Region'!$C$30:$C$41</c:f>
              <c:numCache>
                <c:formatCode>0.0%</c:formatCode>
                <c:ptCount val="12"/>
                <c:pt idx="0">
                  <c:v>3.9327799919011502E-2</c:v>
                </c:pt>
                <c:pt idx="1">
                  <c:v>5.3281901861868902E-2</c:v>
                </c:pt>
                <c:pt idx="2">
                  <c:v>5.4557783665734903E-2</c:v>
                </c:pt>
                <c:pt idx="3">
                  <c:v>5.1428661004083102E-2</c:v>
                </c:pt>
                <c:pt idx="4">
                  <c:v>5.7925085141427197E-2</c:v>
                </c:pt>
                <c:pt idx="5">
                  <c:v>5.7966444316304502E-2</c:v>
                </c:pt>
                <c:pt idx="6">
                  <c:v>6.9259275931140604E-2</c:v>
                </c:pt>
                <c:pt idx="7">
                  <c:v>6.83905311864767E-2</c:v>
                </c:pt>
                <c:pt idx="8">
                  <c:v>6.5661377229909196E-2</c:v>
                </c:pt>
                <c:pt idx="9">
                  <c:v>8.4270987187922405E-2</c:v>
                </c:pt>
                <c:pt idx="10">
                  <c:v>8.7152801346157494E-2</c:v>
                </c:pt>
                <c:pt idx="11">
                  <c:v>8.5230126871575995E-2</c:v>
                </c:pt>
              </c:numCache>
            </c:numRef>
          </c:val>
          <c:smooth val="0"/>
          <c:extLst>
            <c:ext xmlns:c16="http://schemas.microsoft.com/office/drawing/2014/chart" uri="{C3380CC4-5D6E-409C-BE32-E72D297353CC}">
              <c16:uniqueId val="{00000005-40FD-4623-9265-69E40DE52769}"/>
            </c:ext>
          </c:extLst>
        </c:ser>
        <c:ser>
          <c:idx val="2"/>
          <c:order val="2"/>
          <c:spPr>
            <a:ln w="22225" cap="rnd">
              <a:solidFill>
                <a:schemeClr val="bg2">
                  <a:lumMod val="50000"/>
                </a:schemeClr>
              </a:solidFill>
              <a:round/>
            </a:ln>
            <a:effectLst/>
          </c:spPr>
          <c:marker>
            <c:symbol val="circle"/>
            <c:size val="5"/>
            <c:spPr>
              <a:solidFill>
                <a:schemeClr val="bg2">
                  <a:lumMod val="50000"/>
                </a:schemeClr>
              </a:solidFill>
              <a:ln w="9525">
                <a:solidFill>
                  <a:schemeClr val="bg2">
                    <a:lumMod val="50000"/>
                  </a:schemeClr>
                </a:solidFill>
              </a:ln>
              <a:effectLst/>
            </c:spPr>
          </c:marker>
          <c:dPt>
            <c:idx val="15"/>
            <c:marker>
              <c:symbol val="diamond"/>
              <c:size val="8"/>
              <c:spPr>
                <a:solidFill>
                  <a:schemeClr val="bg1"/>
                </a:solidFill>
                <a:ln w="9525">
                  <a:solidFill>
                    <a:schemeClr val="bg2">
                      <a:lumMod val="50000"/>
                    </a:schemeClr>
                  </a:solidFill>
                </a:ln>
                <a:effectLst/>
              </c:spPr>
            </c:marker>
            <c:bubble3D val="0"/>
            <c:spPr>
              <a:ln w="15875" cap="rnd">
                <a:solidFill>
                  <a:schemeClr val="bg2">
                    <a:lumMod val="50000"/>
                  </a:schemeClr>
                </a:solidFill>
                <a:prstDash val="sysDot"/>
                <a:round/>
              </a:ln>
              <a:effectLst/>
            </c:spPr>
            <c:extLst>
              <c:ext xmlns:c16="http://schemas.microsoft.com/office/drawing/2014/chart" uri="{C3380CC4-5D6E-409C-BE32-E72D297353CC}">
                <c16:uniqueId val="{00000007-40FD-4623-9265-69E40DE52769}"/>
              </c:ext>
            </c:extLst>
          </c:dPt>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Region'!$D$30:$D$41</c:f>
              <c:numCache>
                <c:formatCode>0.0%</c:formatCode>
                <c:ptCount val="12"/>
                <c:pt idx="0">
                  <c:v>7.7578264009846104E-2</c:v>
                </c:pt>
                <c:pt idx="1">
                  <c:v>0.110117471332389</c:v>
                </c:pt>
                <c:pt idx="2">
                  <c:v>0.119743164056483</c:v>
                </c:pt>
                <c:pt idx="3">
                  <c:v>0.134723505042943</c:v>
                </c:pt>
                <c:pt idx="4">
                  <c:v>0.175367013177958</c:v>
                </c:pt>
                <c:pt idx="5">
                  <c:v>0.229887471659974</c:v>
                </c:pt>
                <c:pt idx="6">
                  <c:v>0.23831135336437101</c:v>
                </c:pt>
                <c:pt idx="7">
                  <c:v>0.275165182379002</c:v>
                </c:pt>
                <c:pt idx="8">
                  <c:v>0.31271935408533902</c:v>
                </c:pt>
                <c:pt idx="9">
                  <c:v>0.34825704524684398</c:v>
                </c:pt>
                <c:pt idx="10">
                  <c:v>0.37959818078480601</c:v>
                </c:pt>
                <c:pt idx="11">
                  <c:v>0.36983770379203101</c:v>
                </c:pt>
              </c:numCache>
            </c:numRef>
          </c:val>
          <c:smooth val="0"/>
          <c:extLst>
            <c:ext xmlns:c16="http://schemas.microsoft.com/office/drawing/2014/chart" uri="{C3380CC4-5D6E-409C-BE32-E72D297353CC}">
              <c16:uniqueId val="{00000008-40FD-4623-9265-69E40DE52769}"/>
            </c:ext>
          </c:extLst>
        </c:ser>
        <c:ser>
          <c:idx val="3"/>
          <c:order val="3"/>
          <c:spPr>
            <a:ln w="2222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dPt>
            <c:idx val="15"/>
            <c:marker>
              <c:symbol val="diamond"/>
              <c:size val="8"/>
              <c:spPr>
                <a:solidFill>
                  <a:schemeClr val="bg1"/>
                </a:solidFill>
                <a:ln w="9525">
                  <a:solidFill>
                    <a:schemeClr val="accent5">
                      <a:lumMod val="60000"/>
                      <a:lumOff val="40000"/>
                    </a:schemeClr>
                  </a:solidFill>
                </a:ln>
                <a:effectLst/>
              </c:spPr>
            </c:marker>
            <c:bubble3D val="0"/>
            <c:spPr>
              <a:ln w="15875" cap="rnd">
                <a:solidFill>
                  <a:schemeClr val="accent5">
                    <a:lumMod val="60000"/>
                    <a:lumOff val="40000"/>
                  </a:schemeClr>
                </a:solidFill>
                <a:prstDash val="sysDot"/>
                <a:round/>
              </a:ln>
              <a:effectLst/>
            </c:spPr>
            <c:extLst>
              <c:ext xmlns:c16="http://schemas.microsoft.com/office/drawing/2014/chart" uri="{C3380CC4-5D6E-409C-BE32-E72D297353CC}">
                <c16:uniqueId val="{0000000A-40FD-4623-9265-69E40DE52769}"/>
              </c:ext>
            </c:extLst>
          </c:dPt>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Region'!$E$30:$E$41</c:f>
              <c:numCache>
                <c:formatCode>0.0%</c:formatCode>
                <c:ptCount val="12"/>
                <c:pt idx="0">
                  <c:v>1.71594677731703E-2</c:v>
                </c:pt>
                <c:pt idx="1">
                  <c:v>2.08579829883942E-2</c:v>
                </c:pt>
                <c:pt idx="2">
                  <c:v>2.40984941765023E-2</c:v>
                </c:pt>
                <c:pt idx="3">
                  <c:v>2.3579965346939701E-2</c:v>
                </c:pt>
                <c:pt idx="4">
                  <c:v>2.4292381327431702E-2</c:v>
                </c:pt>
                <c:pt idx="5">
                  <c:v>2.6525913654535799E-2</c:v>
                </c:pt>
                <c:pt idx="6">
                  <c:v>2.44912360233288E-2</c:v>
                </c:pt>
                <c:pt idx="7">
                  <c:v>2.8354714497503299E-2</c:v>
                </c:pt>
                <c:pt idx="8">
                  <c:v>2.9474938070627899E-2</c:v>
                </c:pt>
                <c:pt idx="9">
                  <c:v>2.6657386245218101E-2</c:v>
                </c:pt>
                <c:pt idx="10">
                  <c:v>3.12072226232743E-2</c:v>
                </c:pt>
                <c:pt idx="11">
                  <c:v>3.1030438953372898E-2</c:v>
                </c:pt>
              </c:numCache>
            </c:numRef>
          </c:val>
          <c:smooth val="0"/>
          <c:extLst>
            <c:ext xmlns:c16="http://schemas.microsoft.com/office/drawing/2014/chart" uri="{C3380CC4-5D6E-409C-BE32-E72D297353CC}">
              <c16:uniqueId val="{0000000B-40FD-4623-9265-69E40DE52769}"/>
            </c:ext>
          </c:extLst>
        </c:ser>
        <c:ser>
          <c:idx val="4"/>
          <c:order val="4"/>
          <c:spPr>
            <a:ln w="2222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dPt>
            <c:idx val="15"/>
            <c:marker>
              <c:symbol val="diamond"/>
              <c:size val="8"/>
              <c:spPr>
                <a:solidFill>
                  <a:schemeClr val="bg1"/>
                </a:solidFill>
                <a:ln w="9525">
                  <a:solidFill>
                    <a:schemeClr val="accent6">
                      <a:lumMod val="60000"/>
                      <a:lumOff val="40000"/>
                    </a:schemeClr>
                  </a:solidFill>
                </a:ln>
                <a:effectLst/>
              </c:spPr>
            </c:marker>
            <c:bubble3D val="0"/>
            <c:spPr>
              <a:ln w="15875" cap="rnd">
                <a:solidFill>
                  <a:schemeClr val="accent6">
                    <a:lumMod val="60000"/>
                    <a:lumOff val="40000"/>
                  </a:schemeClr>
                </a:solidFill>
                <a:prstDash val="sysDot"/>
                <a:round/>
              </a:ln>
              <a:effectLst/>
            </c:spPr>
            <c:extLst>
              <c:ext xmlns:c16="http://schemas.microsoft.com/office/drawing/2014/chart" uri="{C3380CC4-5D6E-409C-BE32-E72D297353CC}">
                <c16:uniqueId val="{0000000D-40FD-4623-9265-69E40DE52769}"/>
              </c:ext>
            </c:extLst>
          </c:dPt>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Region'!$F$30:$F$41</c:f>
              <c:numCache>
                <c:formatCode>0.0%</c:formatCode>
                <c:ptCount val="12"/>
                <c:pt idx="0">
                  <c:v>1.60235282586529E-2</c:v>
                </c:pt>
                <c:pt idx="1">
                  <c:v>1.86482749793105E-2</c:v>
                </c:pt>
                <c:pt idx="2">
                  <c:v>1.9388539687823499E-2</c:v>
                </c:pt>
                <c:pt idx="3">
                  <c:v>2.0849561355080901E-2</c:v>
                </c:pt>
                <c:pt idx="4">
                  <c:v>2.1103417290761699E-2</c:v>
                </c:pt>
                <c:pt idx="5">
                  <c:v>2.6282434606657398E-2</c:v>
                </c:pt>
                <c:pt idx="6">
                  <c:v>2.64879587947697E-2</c:v>
                </c:pt>
                <c:pt idx="7">
                  <c:v>3.0315224479240899E-2</c:v>
                </c:pt>
                <c:pt idx="8">
                  <c:v>3.4004876744420098E-2</c:v>
                </c:pt>
                <c:pt idx="9">
                  <c:v>3.5266568192058201E-2</c:v>
                </c:pt>
                <c:pt idx="10">
                  <c:v>3.9993729196379897E-2</c:v>
                </c:pt>
                <c:pt idx="11">
                  <c:v>3.7710853854508598E-2</c:v>
                </c:pt>
              </c:numCache>
            </c:numRef>
          </c:val>
          <c:smooth val="0"/>
          <c:extLst>
            <c:ext xmlns:c16="http://schemas.microsoft.com/office/drawing/2014/chart" uri="{C3380CC4-5D6E-409C-BE32-E72D297353CC}">
              <c16:uniqueId val="{0000000E-40FD-4623-9265-69E40DE52769}"/>
            </c:ext>
          </c:extLst>
        </c:ser>
        <c:ser>
          <c:idx val="5"/>
          <c:order val="5"/>
          <c:spPr>
            <a:ln w="2222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dPt>
            <c:idx val="15"/>
            <c:marker>
              <c:symbol val="diamond"/>
              <c:size val="8"/>
              <c:spPr>
                <a:solidFill>
                  <a:schemeClr val="bg1"/>
                </a:solidFill>
                <a:ln w="9525">
                  <a:solidFill>
                    <a:schemeClr val="accent1">
                      <a:lumMod val="60000"/>
                      <a:lumOff val="40000"/>
                    </a:schemeClr>
                  </a:solidFill>
                </a:ln>
                <a:effectLst/>
              </c:spPr>
            </c:marker>
            <c:bubble3D val="0"/>
            <c:spPr>
              <a:ln w="15875" cap="rnd">
                <a:solidFill>
                  <a:schemeClr val="accent1">
                    <a:lumMod val="60000"/>
                    <a:lumOff val="40000"/>
                  </a:schemeClr>
                </a:solidFill>
                <a:prstDash val="sysDot"/>
                <a:round/>
              </a:ln>
              <a:effectLst/>
            </c:spPr>
            <c:extLst>
              <c:ext xmlns:c16="http://schemas.microsoft.com/office/drawing/2014/chart" uri="{C3380CC4-5D6E-409C-BE32-E72D297353CC}">
                <c16:uniqueId val="{00000010-40FD-4623-9265-69E40DE52769}"/>
              </c:ext>
            </c:extLst>
          </c:dPt>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Region'!$G$30:$G$41</c:f>
              <c:numCache>
                <c:formatCode>0.0%</c:formatCode>
                <c:ptCount val="12"/>
                <c:pt idx="0">
                  <c:v>9.2762667439669991E-3</c:v>
                </c:pt>
                <c:pt idx="1">
                  <c:v>1.3834349682897399E-2</c:v>
                </c:pt>
                <c:pt idx="2">
                  <c:v>1.4949516574548001E-2</c:v>
                </c:pt>
                <c:pt idx="3">
                  <c:v>1.64539795711721E-2</c:v>
                </c:pt>
                <c:pt idx="4">
                  <c:v>2.0305728165977699E-2</c:v>
                </c:pt>
                <c:pt idx="5">
                  <c:v>2.8075789649919001E-2</c:v>
                </c:pt>
                <c:pt idx="6">
                  <c:v>2.8037899230418901E-2</c:v>
                </c:pt>
                <c:pt idx="7">
                  <c:v>2.8924797697650599E-2</c:v>
                </c:pt>
                <c:pt idx="8">
                  <c:v>2.9974691760529699E-2</c:v>
                </c:pt>
                <c:pt idx="9">
                  <c:v>2.9524667925383101E-2</c:v>
                </c:pt>
                <c:pt idx="10">
                  <c:v>3.12664414495986E-2</c:v>
                </c:pt>
                <c:pt idx="11">
                  <c:v>2.7305662057329299E-2</c:v>
                </c:pt>
              </c:numCache>
            </c:numRef>
          </c:val>
          <c:smooth val="0"/>
          <c:extLst>
            <c:ext xmlns:c16="http://schemas.microsoft.com/office/drawing/2014/chart" uri="{C3380CC4-5D6E-409C-BE32-E72D297353CC}">
              <c16:uniqueId val="{00000011-40FD-4623-9265-69E40DE52769}"/>
            </c:ext>
          </c:extLst>
        </c:ser>
        <c:ser>
          <c:idx val="6"/>
          <c:order val="6"/>
          <c:spPr>
            <a:ln w="22225" cap="rnd">
              <a:solidFill>
                <a:schemeClr val="tx1">
                  <a:lumMod val="65000"/>
                  <a:lumOff val="35000"/>
                </a:schemeClr>
              </a:solidFill>
              <a:round/>
            </a:ln>
            <a:effectLst/>
          </c:spPr>
          <c:marker>
            <c:symbol val="circle"/>
            <c:size val="5"/>
            <c:spPr>
              <a:solidFill>
                <a:schemeClr val="tx1">
                  <a:lumMod val="65000"/>
                  <a:lumOff val="35000"/>
                </a:schemeClr>
              </a:solidFill>
              <a:ln w="9525">
                <a:solidFill>
                  <a:schemeClr val="tx1">
                    <a:lumMod val="65000"/>
                    <a:lumOff val="35000"/>
                  </a:schemeClr>
                </a:solidFill>
              </a:ln>
              <a:effectLst/>
            </c:spPr>
          </c:marker>
          <c:dPt>
            <c:idx val="15"/>
            <c:marker>
              <c:symbol val="diamond"/>
              <c:size val="8"/>
              <c:spPr>
                <a:solidFill>
                  <a:schemeClr val="bg1"/>
                </a:solidFill>
                <a:ln w="9525">
                  <a:solidFill>
                    <a:schemeClr val="tx1">
                      <a:lumMod val="65000"/>
                      <a:lumOff val="35000"/>
                    </a:schemeClr>
                  </a:solidFill>
                </a:ln>
                <a:effectLst/>
              </c:spPr>
            </c:marker>
            <c:bubble3D val="0"/>
            <c:spPr>
              <a:ln w="15875" cap="rnd">
                <a:solidFill>
                  <a:schemeClr val="tx1">
                    <a:lumMod val="65000"/>
                    <a:lumOff val="35000"/>
                  </a:schemeClr>
                </a:solidFill>
                <a:prstDash val="sysDot"/>
                <a:round/>
              </a:ln>
              <a:effectLst/>
            </c:spPr>
            <c:extLst>
              <c:ext xmlns:c16="http://schemas.microsoft.com/office/drawing/2014/chart" uri="{C3380CC4-5D6E-409C-BE32-E72D297353CC}">
                <c16:uniqueId val="{00000013-40FD-4623-9265-69E40DE52769}"/>
              </c:ext>
            </c:extLst>
          </c:dPt>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Region'!$H$30:$H$41</c:f>
              <c:numCache>
                <c:formatCode>0.0%</c:formatCode>
                <c:ptCount val="12"/>
                <c:pt idx="0">
                  <c:v>9.1688626421349104E-2</c:v>
                </c:pt>
                <c:pt idx="1">
                  <c:v>9.8509922980202905E-2</c:v>
                </c:pt>
                <c:pt idx="2">
                  <c:v>0.106367968040656</c:v>
                </c:pt>
                <c:pt idx="3">
                  <c:v>0.117203448736747</c:v>
                </c:pt>
                <c:pt idx="4">
                  <c:v>0.15103921330226699</c:v>
                </c:pt>
                <c:pt idx="5">
                  <c:v>0.173795413658651</c:v>
                </c:pt>
                <c:pt idx="6">
                  <c:v>0.18503696687578799</c:v>
                </c:pt>
                <c:pt idx="7">
                  <c:v>0.19929926050844099</c:v>
                </c:pt>
                <c:pt idx="8">
                  <c:v>0.23225466741522499</c:v>
                </c:pt>
                <c:pt idx="9">
                  <c:v>0.24160199891839201</c:v>
                </c:pt>
                <c:pt idx="10">
                  <c:v>0.24780396613491501</c:v>
                </c:pt>
                <c:pt idx="11">
                  <c:v>0.24082708765011701</c:v>
                </c:pt>
              </c:numCache>
            </c:numRef>
          </c:val>
          <c:smooth val="0"/>
          <c:extLst>
            <c:ext xmlns:c16="http://schemas.microsoft.com/office/drawing/2014/chart" uri="{C3380CC4-5D6E-409C-BE32-E72D297353CC}">
              <c16:uniqueId val="{00000014-40FD-4623-9265-69E40DE52769}"/>
            </c:ext>
          </c:extLst>
        </c:ser>
        <c:ser>
          <c:idx val="7"/>
          <c:order val="7"/>
          <c:spPr>
            <a:ln w="22225" cap="rnd">
              <a:solidFill>
                <a:schemeClr val="accent2">
                  <a:lumMod val="60000"/>
                  <a:lumOff val="40000"/>
                </a:schemeClr>
              </a:solidFill>
              <a:round/>
            </a:ln>
            <a:effectLst/>
          </c:spPr>
          <c:marker>
            <c:symbol val="circle"/>
            <c:size val="5"/>
            <c:spPr>
              <a:solidFill>
                <a:schemeClr val="accent2">
                  <a:lumMod val="60000"/>
                  <a:lumOff val="40000"/>
                </a:schemeClr>
              </a:solidFill>
              <a:ln w="9525">
                <a:noFill/>
              </a:ln>
              <a:effectLst/>
            </c:spPr>
          </c:marker>
          <c:dLbls>
            <c:dLbl>
              <c:idx val="7"/>
              <c:delete val="1"/>
              <c:extLst>
                <c:ext xmlns:c15="http://schemas.microsoft.com/office/drawing/2012/chart" uri="{CE6537A1-D6FC-4f65-9D91-7224C49458BB}"/>
                <c:ext xmlns:c16="http://schemas.microsoft.com/office/drawing/2014/chart" uri="{C3380CC4-5D6E-409C-BE32-E72D297353CC}">
                  <c16:uniqueId val="{00000015-40FD-4623-9265-69E40DE52769}"/>
                </c:ext>
              </c:extLst>
            </c:dLbl>
            <c:dLbl>
              <c:idx val="8"/>
              <c:delete val="1"/>
              <c:extLst>
                <c:ext xmlns:c15="http://schemas.microsoft.com/office/drawing/2012/chart" uri="{CE6537A1-D6FC-4f65-9D91-7224C49458BB}"/>
                <c:ext xmlns:c16="http://schemas.microsoft.com/office/drawing/2014/chart" uri="{C3380CC4-5D6E-409C-BE32-E72D297353CC}">
                  <c16:uniqueId val="{00000016-40FD-4623-9265-69E40DE52769}"/>
                </c:ext>
              </c:extLst>
            </c:dLbl>
            <c:dLbl>
              <c:idx val="9"/>
              <c:layout>
                <c:manualLayout>
                  <c:x val="-0.19607305819221196"/>
                  <c:y val="-5.7081336859891932E-3"/>
                </c:manualLayout>
              </c:layout>
              <c:tx>
                <c:rich>
                  <a:bodyPr rot="0" spcFirstLastPara="1" vertOverflow="ellipsis" vert="horz" wrap="square" lIns="38100" tIns="19050" rIns="38100" bIns="19050" anchor="ctr" anchorCtr="1">
                    <a:noAutofit/>
                  </a:bodyPr>
                  <a:lstStyle/>
                  <a:p>
                    <a:pPr>
                      <a:defRPr sz="900" b="0" i="0" u="none" strike="noStrike" kern="1200" baseline="0">
                        <a:solidFill>
                          <a:schemeClr val="accent2">
                            <a:lumMod val="60000"/>
                            <a:lumOff val="40000"/>
                          </a:schemeClr>
                        </a:solidFill>
                        <a:latin typeface="Arial" panose="020B0604020202020204" pitchFamily="34" charset="0"/>
                        <a:ea typeface="+mn-ea"/>
                        <a:cs typeface="Arial" panose="020B0604020202020204" pitchFamily="34" charset="0"/>
                      </a:defRPr>
                    </a:pPr>
                    <a:r>
                      <a:rPr lang="en-US" sz="900">
                        <a:solidFill>
                          <a:schemeClr val="accent2">
                            <a:lumMod val="60000"/>
                            <a:lumOff val="40000"/>
                          </a:schemeClr>
                        </a:solidFill>
                        <a:latin typeface="Arial" panose="020B0604020202020204" pitchFamily="34" charset="0"/>
                        <a:cs typeface="Arial" panose="020B0604020202020204" pitchFamily="34" charset="0"/>
                      </a:rPr>
                      <a:t>Non-ISO West</a:t>
                    </a:r>
                  </a:p>
                </c:rich>
              </c:tx>
              <c:spPr>
                <a:noFill/>
                <a:ln>
                  <a:noFill/>
                </a:ln>
                <a:effectLst/>
              </c:spPr>
              <c:txPr>
                <a:bodyPr rot="0" spcFirstLastPara="1" vertOverflow="ellipsis" vert="horz" wrap="square" lIns="38100" tIns="19050" rIns="38100" bIns="19050" anchor="ctr" anchorCtr="1">
                  <a:noAutofit/>
                </a:bodyPr>
                <a:lstStyle/>
                <a:p>
                  <a:pPr>
                    <a:defRPr sz="900" b="0" i="0" u="none" strike="noStrike" kern="1200" baseline="0">
                      <a:solidFill>
                        <a:schemeClr val="accent2">
                          <a:lumMod val="60000"/>
                          <a:lumOff val="40000"/>
                        </a:schemeClr>
                      </a:solidFill>
                      <a:latin typeface="Arial" panose="020B0604020202020204" pitchFamily="34" charset="0"/>
                      <a:ea typeface="+mn-ea"/>
                      <a:cs typeface="Arial" panose="020B0604020202020204" pitchFamily="34" charset="0"/>
                    </a:defRPr>
                  </a:pPr>
                  <a:endParaRPr lang="en-US"/>
                </a:p>
              </c:txPr>
              <c:showLegendKey val="0"/>
              <c:showVal val="0"/>
              <c:showCatName val="0"/>
              <c:showSerName val="1"/>
              <c:showPercent val="0"/>
              <c:showBubbleSize val="0"/>
              <c:extLst>
                <c:ext xmlns:c15="http://schemas.microsoft.com/office/drawing/2012/chart" uri="{CE6537A1-D6FC-4f65-9D91-7224C49458BB}">
                  <c15:layout>
                    <c:manualLayout>
                      <c:w val="0.43972855529230459"/>
                      <c:h val="8.7448608069353381E-2"/>
                    </c:manualLayout>
                  </c15:layout>
                  <c15:showDataLabelsRange val="0"/>
                </c:ext>
                <c:ext xmlns:c16="http://schemas.microsoft.com/office/drawing/2014/chart" uri="{C3380CC4-5D6E-409C-BE32-E72D297353CC}">
                  <c16:uniqueId val="{00000017-40FD-4623-9265-69E40DE52769}"/>
                </c:ext>
              </c:extLst>
            </c:dLbl>
            <c:dLbl>
              <c:idx val="10"/>
              <c:delete val="1"/>
              <c:extLst>
                <c:ext xmlns:c15="http://schemas.microsoft.com/office/drawing/2012/chart" uri="{CE6537A1-D6FC-4f65-9D91-7224C49458BB}"/>
                <c:ext xmlns:c16="http://schemas.microsoft.com/office/drawing/2014/chart" uri="{C3380CC4-5D6E-409C-BE32-E72D297353CC}">
                  <c16:uniqueId val="{00000018-40FD-4623-9265-69E40DE52769}"/>
                </c:ext>
              </c:extLst>
            </c:dLbl>
            <c:dLbl>
              <c:idx val="11"/>
              <c:delete val="1"/>
              <c:extLst>
                <c:ext xmlns:c15="http://schemas.microsoft.com/office/drawing/2012/chart" uri="{CE6537A1-D6FC-4f65-9D91-7224C49458BB}"/>
                <c:ext xmlns:c16="http://schemas.microsoft.com/office/drawing/2014/chart" uri="{C3380CC4-5D6E-409C-BE32-E72D297353CC}">
                  <c16:uniqueId val="{00000019-40FD-4623-9265-69E40DE52769}"/>
                </c:ext>
              </c:extLst>
            </c:dLbl>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Region'!$I$30:$I$41</c:f>
              <c:numCache>
                <c:formatCode>0.0%</c:formatCode>
                <c:ptCount val="12"/>
                <c:pt idx="7">
                  <c:v>7.3369719009177201E-2</c:v>
                </c:pt>
                <c:pt idx="8">
                  <c:v>0.10368973685949601</c:v>
                </c:pt>
                <c:pt idx="9">
                  <c:v>0.119122405466356</c:v>
                </c:pt>
                <c:pt idx="10">
                  <c:v>0.12359851343647101</c:v>
                </c:pt>
                <c:pt idx="11">
                  <c:v>0.12506462322484899</c:v>
                </c:pt>
              </c:numCache>
            </c:numRef>
          </c:val>
          <c:smooth val="0"/>
          <c:extLst>
            <c:ext xmlns:c16="http://schemas.microsoft.com/office/drawing/2014/chart" uri="{C3380CC4-5D6E-409C-BE32-E72D297353CC}">
              <c16:uniqueId val="{0000001A-40FD-4623-9265-69E40DE52769}"/>
            </c:ext>
          </c:extLst>
        </c:ser>
        <c:dLbls>
          <c:showLegendKey val="0"/>
          <c:showVal val="0"/>
          <c:showCatName val="0"/>
          <c:showSerName val="0"/>
          <c:showPercent val="0"/>
          <c:showBubbleSize val="0"/>
        </c:dLbls>
        <c:marker val="1"/>
        <c:smooth val="0"/>
        <c:axId val="2054297055"/>
        <c:axId val="2054295615"/>
      </c:lineChart>
      <c:catAx>
        <c:axId val="2054297055"/>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054295615"/>
        <c:crosses val="autoZero"/>
        <c:auto val="1"/>
        <c:lblAlgn val="ctr"/>
        <c:lblOffset val="0"/>
        <c:tickLblSkip val="2"/>
        <c:tickMarkSkip val="2"/>
        <c:noMultiLvlLbl val="0"/>
      </c:catAx>
      <c:valAx>
        <c:axId val="2054295615"/>
        <c:scaling>
          <c:orientation val="minMax"/>
          <c:max val="0.4"/>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05429705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5033817888148599E-2"/>
          <c:y val="0.10317460317460317"/>
          <c:w val="0.90146190860757791"/>
          <c:h val="0.8146359830021247"/>
        </c:manualLayout>
      </c:layout>
      <c:lineChart>
        <c:grouping val="standard"/>
        <c:varyColors val="0"/>
        <c:ser>
          <c:idx val="0"/>
          <c:order val="0"/>
          <c:spPr>
            <a:ln w="22225" cap="rnd">
              <a:solidFill>
                <a:schemeClr val="accent3"/>
              </a:solidFill>
              <a:round/>
            </a:ln>
            <a:effectLst/>
          </c:spPr>
          <c:marker>
            <c:symbol val="circle"/>
            <c:size val="5"/>
            <c:spPr>
              <a:solidFill>
                <a:schemeClr val="accent3"/>
              </a:solidFill>
              <a:ln w="9525">
                <a:solidFill>
                  <a:schemeClr val="accent3"/>
                </a:solidFill>
              </a:ln>
              <a:effectLst/>
            </c:spPr>
          </c:marker>
          <c:dPt>
            <c:idx val="15"/>
            <c:marker>
              <c:symbol val="diamond"/>
              <c:size val="8"/>
              <c:spPr>
                <a:solidFill>
                  <a:schemeClr val="bg1"/>
                </a:solidFill>
                <a:ln w="9525">
                  <a:solidFill>
                    <a:schemeClr val="accent3"/>
                  </a:solidFill>
                </a:ln>
                <a:effectLst/>
              </c:spPr>
            </c:marker>
            <c:bubble3D val="0"/>
            <c:spPr>
              <a:ln w="15875" cap="rnd">
                <a:solidFill>
                  <a:schemeClr val="accent3"/>
                </a:solidFill>
                <a:prstDash val="sysDot"/>
                <a:round/>
              </a:ln>
              <a:effectLst/>
            </c:spPr>
            <c:extLst>
              <c:ext xmlns:c16="http://schemas.microsoft.com/office/drawing/2014/chart" uri="{C3380CC4-5D6E-409C-BE32-E72D297353CC}">
                <c16:uniqueId val="{00000001-9949-4AD9-9BF6-88A143B94A01}"/>
              </c:ext>
            </c:extLst>
          </c:dPt>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Region'!$X$30:$X$41</c:f>
              <c:numCache>
                <c:formatCode>0.0%</c:formatCode>
                <c:ptCount val="12"/>
                <c:pt idx="0">
                  <c:v>6.2217602133743097E-2</c:v>
                </c:pt>
                <c:pt idx="1">
                  <c:v>6.8755295525775306E-2</c:v>
                </c:pt>
                <c:pt idx="2">
                  <c:v>5.7272752603870998E-2</c:v>
                </c:pt>
                <c:pt idx="3">
                  <c:v>6.3033133192459803E-2</c:v>
                </c:pt>
                <c:pt idx="4">
                  <c:v>7.0128659029509197E-2</c:v>
                </c:pt>
                <c:pt idx="5">
                  <c:v>7.9342920355441202E-2</c:v>
                </c:pt>
                <c:pt idx="6">
                  <c:v>7.7147858288325794E-2</c:v>
                </c:pt>
                <c:pt idx="7">
                  <c:v>8.9543235195453805E-2</c:v>
                </c:pt>
                <c:pt idx="8">
                  <c:v>0.115980786134691</c:v>
                </c:pt>
                <c:pt idx="9">
                  <c:v>0.129462043005662</c:v>
                </c:pt>
                <c:pt idx="10">
                  <c:v>0.15793201002492599</c:v>
                </c:pt>
                <c:pt idx="11">
                  <c:v>0.15416809898793599</c:v>
                </c:pt>
              </c:numCache>
            </c:numRef>
          </c:val>
          <c:smooth val="0"/>
          <c:extLst>
            <c:ext xmlns:c16="http://schemas.microsoft.com/office/drawing/2014/chart" uri="{C3380CC4-5D6E-409C-BE32-E72D297353CC}">
              <c16:uniqueId val="{00000002-9949-4AD9-9BF6-88A143B94A01}"/>
            </c:ext>
          </c:extLst>
        </c:ser>
        <c:ser>
          <c:idx val="1"/>
          <c:order val="1"/>
          <c:spPr>
            <a:ln w="22225" cap="rnd">
              <a:solidFill>
                <a:schemeClr val="accent4">
                  <a:lumMod val="75000"/>
                </a:schemeClr>
              </a:solidFill>
              <a:round/>
            </a:ln>
            <a:effectLst/>
          </c:spPr>
          <c:marker>
            <c:symbol val="circle"/>
            <c:size val="5"/>
            <c:spPr>
              <a:solidFill>
                <a:schemeClr val="accent4">
                  <a:lumMod val="75000"/>
                </a:schemeClr>
              </a:solidFill>
              <a:ln w="9525">
                <a:solidFill>
                  <a:schemeClr val="accent4">
                    <a:lumMod val="75000"/>
                  </a:schemeClr>
                </a:solidFill>
              </a:ln>
              <a:effectLst/>
            </c:spPr>
          </c:marker>
          <c:dPt>
            <c:idx val="15"/>
            <c:marker>
              <c:symbol val="diamond"/>
              <c:size val="8"/>
              <c:spPr>
                <a:solidFill>
                  <a:schemeClr val="bg1"/>
                </a:solidFill>
                <a:ln w="9525">
                  <a:solidFill>
                    <a:schemeClr val="accent4">
                      <a:lumMod val="75000"/>
                    </a:schemeClr>
                  </a:solidFill>
                </a:ln>
                <a:effectLst/>
              </c:spPr>
            </c:marker>
            <c:bubble3D val="0"/>
            <c:spPr>
              <a:ln w="15875" cap="rnd">
                <a:solidFill>
                  <a:schemeClr val="accent4">
                    <a:lumMod val="75000"/>
                  </a:schemeClr>
                </a:solidFill>
                <a:prstDash val="sysDot"/>
                <a:round/>
              </a:ln>
              <a:effectLst/>
            </c:spPr>
            <c:extLst>
              <c:ext xmlns:c16="http://schemas.microsoft.com/office/drawing/2014/chart" uri="{C3380CC4-5D6E-409C-BE32-E72D297353CC}">
                <c16:uniqueId val="{00000004-9949-4AD9-9BF6-88A143B94A01}"/>
              </c:ext>
            </c:extLst>
          </c:dPt>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Region'!$Y$30:$Y$41</c:f>
              <c:numCache>
                <c:formatCode>0.0%</c:formatCode>
                <c:ptCount val="12"/>
                <c:pt idx="0">
                  <c:v>5.4671562073904501E-2</c:v>
                </c:pt>
                <c:pt idx="1">
                  <c:v>8.1237999840172104E-2</c:v>
                </c:pt>
                <c:pt idx="2">
                  <c:v>0.11855418533898</c:v>
                </c:pt>
                <c:pt idx="3">
                  <c:v>0.14482663580674501</c:v>
                </c:pt>
                <c:pt idx="4">
                  <c:v>0.17856568848516499</c:v>
                </c:pt>
                <c:pt idx="5">
                  <c:v>0.20770324033180401</c:v>
                </c:pt>
                <c:pt idx="6">
                  <c:v>0.238152581443908</c:v>
                </c:pt>
                <c:pt idx="7">
                  <c:v>0.25248965768703602</c:v>
                </c:pt>
                <c:pt idx="8">
                  <c:v>0.26828416365188101</c:v>
                </c:pt>
                <c:pt idx="9">
                  <c:v>0.30982156322610299</c:v>
                </c:pt>
                <c:pt idx="10">
                  <c:v>0.33697632374029102</c:v>
                </c:pt>
                <c:pt idx="11">
                  <c:v>0.35986510211921802</c:v>
                </c:pt>
              </c:numCache>
            </c:numRef>
          </c:val>
          <c:smooth val="0"/>
          <c:extLst>
            <c:ext xmlns:c16="http://schemas.microsoft.com/office/drawing/2014/chart" uri="{C3380CC4-5D6E-409C-BE32-E72D297353CC}">
              <c16:uniqueId val="{00000005-9949-4AD9-9BF6-88A143B94A01}"/>
            </c:ext>
          </c:extLst>
        </c:ser>
        <c:ser>
          <c:idx val="2"/>
          <c:order val="2"/>
          <c:spPr>
            <a:ln w="22225" cap="rnd">
              <a:solidFill>
                <a:schemeClr val="bg2">
                  <a:lumMod val="50000"/>
                </a:schemeClr>
              </a:solidFill>
              <a:round/>
            </a:ln>
            <a:effectLst/>
          </c:spPr>
          <c:marker>
            <c:symbol val="circle"/>
            <c:size val="5"/>
            <c:spPr>
              <a:solidFill>
                <a:schemeClr val="bg2">
                  <a:lumMod val="50000"/>
                </a:schemeClr>
              </a:solidFill>
              <a:ln w="9525">
                <a:solidFill>
                  <a:schemeClr val="bg2">
                    <a:lumMod val="50000"/>
                  </a:schemeClr>
                </a:solidFill>
              </a:ln>
              <a:effectLst/>
            </c:spPr>
          </c:marker>
          <c:dPt>
            <c:idx val="15"/>
            <c:marker>
              <c:symbol val="diamond"/>
              <c:size val="8"/>
              <c:spPr>
                <a:solidFill>
                  <a:schemeClr val="bg1"/>
                </a:solidFill>
                <a:ln w="9525">
                  <a:solidFill>
                    <a:schemeClr val="bg2">
                      <a:lumMod val="50000"/>
                    </a:schemeClr>
                  </a:solidFill>
                </a:ln>
                <a:effectLst/>
              </c:spPr>
            </c:marker>
            <c:bubble3D val="0"/>
            <c:spPr>
              <a:ln w="15875" cap="rnd">
                <a:solidFill>
                  <a:schemeClr val="bg2">
                    <a:lumMod val="50000"/>
                  </a:schemeClr>
                </a:solidFill>
                <a:prstDash val="sysDot"/>
                <a:round/>
              </a:ln>
              <a:effectLst/>
            </c:spPr>
            <c:extLst>
              <c:ext xmlns:c16="http://schemas.microsoft.com/office/drawing/2014/chart" uri="{C3380CC4-5D6E-409C-BE32-E72D297353CC}">
                <c16:uniqueId val="{00000007-9949-4AD9-9BF6-88A143B94A01}"/>
              </c:ext>
            </c:extLst>
          </c:dPt>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Region'!$Z$30:$Z$41</c:f>
              <c:numCache>
                <c:formatCode>0.0%</c:formatCode>
                <c:ptCount val="12"/>
                <c:pt idx="0">
                  <c:v>7.8151004080002404E-2</c:v>
                </c:pt>
                <c:pt idx="1">
                  <c:v>0.110769730085261</c:v>
                </c:pt>
                <c:pt idx="2">
                  <c:v>0.120658973561</c:v>
                </c:pt>
                <c:pt idx="3">
                  <c:v>0.135720946860062</c:v>
                </c:pt>
                <c:pt idx="4">
                  <c:v>0.17664793692305999</c:v>
                </c:pt>
                <c:pt idx="5">
                  <c:v>0.23297708228269401</c:v>
                </c:pt>
                <c:pt idx="6">
                  <c:v>0.24187001180473</c:v>
                </c:pt>
                <c:pt idx="7">
                  <c:v>0.278865490922103</c:v>
                </c:pt>
                <c:pt idx="8">
                  <c:v>0.31738617243426898</c:v>
                </c:pt>
                <c:pt idx="9">
                  <c:v>0.35358290724225</c:v>
                </c:pt>
                <c:pt idx="10">
                  <c:v>0.38527847848214702</c:v>
                </c:pt>
                <c:pt idx="11">
                  <c:v>0.377148382422759</c:v>
                </c:pt>
              </c:numCache>
            </c:numRef>
          </c:val>
          <c:smooth val="0"/>
          <c:extLst>
            <c:ext xmlns:c16="http://schemas.microsoft.com/office/drawing/2014/chart" uri="{C3380CC4-5D6E-409C-BE32-E72D297353CC}">
              <c16:uniqueId val="{00000008-9949-4AD9-9BF6-88A143B94A01}"/>
            </c:ext>
          </c:extLst>
        </c:ser>
        <c:ser>
          <c:idx val="3"/>
          <c:order val="3"/>
          <c:spPr>
            <a:ln w="2222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dPt>
            <c:idx val="15"/>
            <c:marker>
              <c:symbol val="diamond"/>
              <c:size val="8"/>
              <c:spPr>
                <a:solidFill>
                  <a:schemeClr val="bg1"/>
                </a:solidFill>
                <a:ln w="9525">
                  <a:solidFill>
                    <a:schemeClr val="accent5">
                      <a:lumMod val="60000"/>
                      <a:lumOff val="40000"/>
                    </a:schemeClr>
                  </a:solidFill>
                </a:ln>
                <a:effectLst/>
              </c:spPr>
            </c:marker>
            <c:bubble3D val="0"/>
            <c:spPr>
              <a:ln w="15875" cap="rnd">
                <a:solidFill>
                  <a:schemeClr val="accent5">
                    <a:lumMod val="60000"/>
                    <a:lumOff val="40000"/>
                  </a:schemeClr>
                </a:solidFill>
                <a:prstDash val="sysDot"/>
                <a:round/>
              </a:ln>
              <a:effectLst/>
            </c:spPr>
            <c:extLst>
              <c:ext xmlns:c16="http://schemas.microsoft.com/office/drawing/2014/chart" uri="{C3380CC4-5D6E-409C-BE32-E72D297353CC}">
                <c16:uniqueId val="{0000000A-9949-4AD9-9BF6-88A143B94A01}"/>
              </c:ext>
            </c:extLst>
          </c:dPt>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Region'!$AA$30:$AA$41</c:f>
              <c:numCache>
                <c:formatCode>0.0%</c:formatCode>
                <c:ptCount val="12"/>
                <c:pt idx="0">
                  <c:v>1.8270376307272101E-2</c:v>
                </c:pt>
                <c:pt idx="1">
                  <c:v>2.2433034205752302E-2</c:v>
                </c:pt>
                <c:pt idx="2">
                  <c:v>2.6751411705551401E-2</c:v>
                </c:pt>
                <c:pt idx="3">
                  <c:v>2.7817093915753401E-2</c:v>
                </c:pt>
                <c:pt idx="4">
                  <c:v>3.0632924086265501E-2</c:v>
                </c:pt>
                <c:pt idx="5">
                  <c:v>3.5217072736153598E-2</c:v>
                </c:pt>
                <c:pt idx="6">
                  <c:v>3.5697086544474801E-2</c:v>
                </c:pt>
                <c:pt idx="7">
                  <c:v>4.3637298192371499E-2</c:v>
                </c:pt>
                <c:pt idx="8">
                  <c:v>5.0861446314154103E-2</c:v>
                </c:pt>
                <c:pt idx="9">
                  <c:v>5.3191571503392099E-2</c:v>
                </c:pt>
                <c:pt idx="10">
                  <c:v>6.67824573001604E-2</c:v>
                </c:pt>
                <c:pt idx="11">
                  <c:v>7.3516644723598396E-2</c:v>
                </c:pt>
              </c:numCache>
            </c:numRef>
          </c:val>
          <c:smooth val="0"/>
          <c:extLst>
            <c:ext xmlns:c16="http://schemas.microsoft.com/office/drawing/2014/chart" uri="{C3380CC4-5D6E-409C-BE32-E72D297353CC}">
              <c16:uniqueId val="{0000000B-9949-4AD9-9BF6-88A143B94A01}"/>
            </c:ext>
          </c:extLst>
        </c:ser>
        <c:ser>
          <c:idx val="4"/>
          <c:order val="4"/>
          <c:spPr>
            <a:ln w="2222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dPt>
            <c:idx val="15"/>
            <c:marker>
              <c:symbol val="diamond"/>
              <c:size val="8"/>
              <c:spPr>
                <a:solidFill>
                  <a:schemeClr val="bg1"/>
                </a:solidFill>
                <a:ln w="9525">
                  <a:solidFill>
                    <a:schemeClr val="accent6">
                      <a:lumMod val="60000"/>
                      <a:lumOff val="40000"/>
                    </a:schemeClr>
                  </a:solidFill>
                </a:ln>
                <a:effectLst/>
              </c:spPr>
            </c:marker>
            <c:bubble3D val="0"/>
            <c:spPr>
              <a:ln w="15875" cap="rnd">
                <a:solidFill>
                  <a:schemeClr val="accent6">
                    <a:lumMod val="60000"/>
                    <a:lumOff val="40000"/>
                  </a:schemeClr>
                </a:solidFill>
                <a:prstDash val="sysDot"/>
                <a:round/>
              </a:ln>
              <a:effectLst/>
            </c:spPr>
            <c:extLst>
              <c:ext xmlns:c16="http://schemas.microsoft.com/office/drawing/2014/chart" uri="{C3380CC4-5D6E-409C-BE32-E72D297353CC}">
                <c16:uniqueId val="{0000000D-9949-4AD9-9BF6-88A143B94A01}"/>
              </c:ext>
            </c:extLst>
          </c:dPt>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Region'!$AB$30:$AB$41</c:f>
              <c:numCache>
                <c:formatCode>0.0%</c:formatCode>
                <c:ptCount val="12"/>
                <c:pt idx="0">
                  <c:v>1.8260336787000401E-2</c:v>
                </c:pt>
                <c:pt idx="1">
                  <c:v>2.1813707026132601E-2</c:v>
                </c:pt>
                <c:pt idx="2">
                  <c:v>2.3305923617634301E-2</c:v>
                </c:pt>
                <c:pt idx="3">
                  <c:v>2.5466693089051001E-2</c:v>
                </c:pt>
                <c:pt idx="4">
                  <c:v>2.7061100188298499E-2</c:v>
                </c:pt>
                <c:pt idx="5">
                  <c:v>3.4182217622899899E-2</c:v>
                </c:pt>
                <c:pt idx="6">
                  <c:v>3.58991750957856E-2</c:v>
                </c:pt>
                <c:pt idx="7">
                  <c:v>4.20943237804738E-2</c:v>
                </c:pt>
                <c:pt idx="8">
                  <c:v>4.8800790350458999E-2</c:v>
                </c:pt>
                <c:pt idx="9">
                  <c:v>5.5393213211605598E-2</c:v>
                </c:pt>
                <c:pt idx="10">
                  <c:v>6.4505884354446499E-2</c:v>
                </c:pt>
                <c:pt idx="11">
                  <c:v>6.7382704697271201E-2</c:v>
                </c:pt>
              </c:numCache>
            </c:numRef>
          </c:val>
          <c:smooth val="0"/>
          <c:extLst>
            <c:ext xmlns:c16="http://schemas.microsoft.com/office/drawing/2014/chart" uri="{C3380CC4-5D6E-409C-BE32-E72D297353CC}">
              <c16:uniqueId val="{0000000E-9949-4AD9-9BF6-88A143B94A01}"/>
            </c:ext>
          </c:extLst>
        </c:ser>
        <c:ser>
          <c:idx val="5"/>
          <c:order val="5"/>
          <c:spPr>
            <a:ln w="2222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dPt>
            <c:idx val="15"/>
            <c:marker>
              <c:symbol val="diamond"/>
              <c:size val="8"/>
              <c:spPr>
                <a:solidFill>
                  <a:schemeClr val="bg1"/>
                </a:solidFill>
                <a:ln w="9525">
                  <a:solidFill>
                    <a:schemeClr val="accent1">
                      <a:lumMod val="60000"/>
                      <a:lumOff val="40000"/>
                    </a:schemeClr>
                  </a:solidFill>
                </a:ln>
                <a:effectLst/>
              </c:spPr>
            </c:marker>
            <c:bubble3D val="0"/>
            <c:spPr>
              <a:ln w="15875" cap="rnd">
                <a:solidFill>
                  <a:schemeClr val="accent1">
                    <a:lumMod val="60000"/>
                    <a:lumOff val="40000"/>
                  </a:schemeClr>
                </a:solidFill>
                <a:prstDash val="sysDot"/>
                <a:round/>
              </a:ln>
              <a:effectLst/>
            </c:spPr>
            <c:extLst>
              <c:ext xmlns:c16="http://schemas.microsoft.com/office/drawing/2014/chart" uri="{C3380CC4-5D6E-409C-BE32-E72D297353CC}">
                <c16:uniqueId val="{00000010-9949-4AD9-9BF6-88A143B94A01}"/>
              </c:ext>
            </c:extLst>
          </c:dPt>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Region'!$AC$30:$AC$41</c:f>
              <c:numCache>
                <c:formatCode>0.0%</c:formatCode>
                <c:ptCount val="12"/>
                <c:pt idx="0">
                  <c:v>1.12950488197436E-2</c:v>
                </c:pt>
                <c:pt idx="1">
                  <c:v>1.83687745208648E-2</c:v>
                </c:pt>
                <c:pt idx="2">
                  <c:v>2.4849676735603999E-2</c:v>
                </c:pt>
                <c:pt idx="3">
                  <c:v>3.0565424357231499E-2</c:v>
                </c:pt>
                <c:pt idx="4">
                  <c:v>4.0215359001654002E-2</c:v>
                </c:pt>
                <c:pt idx="5">
                  <c:v>5.47724392572531E-2</c:v>
                </c:pt>
                <c:pt idx="6">
                  <c:v>6.2785189321145907E-2</c:v>
                </c:pt>
                <c:pt idx="7">
                  <c:v>7.0489652263615601E-2</c:v>
                </c:pt>
                <c:pt idx="8">
                  <c:v>7.9729571477903605E-2</c:v>
                </c:pt>
                <c:pt idx="9">
                  <c:v>8.6054291840394703E-2</c:v>
                </c:pt>
                <c:pt idx="10">
                  <c:v>0.107062101008328</c:v>
                </c:pt>
                <c:pt idx="11">
                  <c:v>0.11313492644134</c:v>
                </c:pt>
              </c:numCache>
            </c:numRef>
          </c:val>
          <c:smooth val="0"/>
          <c:extLst>
            <c:ext xmlns:c16="http://schemas.microsoft.com/office/drawing/2014/chart" uri="{C3380CC4-5D6E-409C-BE32-E72D297353CC}">
              <c16:uniqueId val="{00000011-9949-4AD9-9BF6-88A143B94A01}"/>
            </c:ext>
          </c:extLst>
        </c:ser>
        <c:ser>
          <c:idx val="6"/>
          <c:order val="6"/>
          <c:spPr>
            <a:ln w="22225" cap="rnd">
              <a:solidFill>
                <a:schemeClr val="tx1">
                  <a:lumMod val="65000"/>
                  <a:lumOff val="35000"/>
                </a:schemeClr>
              </a:solidFill>
              <a:round/>
            </a:ln>
            <a:effectLst/>
          </c:spPr>
          <c:marker>
            <c:symbol val="circle"/>
            <c:size val="5"/>
            <c:spPr>
              <a:solidFill>
                <a:schemeClr val="tx1">
                  <a:lumMod val="65000"/>
                  <a:lumOff val="35000"/>
                </a:schemeClr>
              </a:solidFill>
              <a:ln w="9525">
                <a:solidFill>
                  <a:schemeClr val="tx1">
                    <a:lumMod val="65000"/>
                    <a:lumOff val="35000"/>
                  </a:schemeClr>
                </a:solidFill>
              </a:ln>
              <a:effectLst/>
            </c:spPr>
          </c:marker>
          <c:dPt>
            <c:idx val="15"/>
            <c:marker>
              <c:symbol val="diamond"/>
              <c:size val="8"/>
              <c:spPr>
                <a:solidFill>
                  <a:schemeClr val="bg1"/>
                </a:solidFill>
                <a:ln w="9525">
                  <a:solidFill>
                    <a:schemeClr val="tx1">
                      <a:lumMod val="65000"/>
                      <a:lumOff val="35000"/>
                    </a:schemeClr>
                  </a:solidFill>
                </a:ln>
                <a:effectLst/>
              </c:spPr>
            </c:marker>
            <c:bubble3D val="0"/>
            <c:spPr>
              <a:ln w="15875" cap="rnd">
                <a:solidFill>
                  <a:schemeClr val="tx1">
                    <a:lumMod val="65000"/>
                    <a:lumOff val="35000"/>
                  </a:schemeClr>
                </a:solidFill>
                <a:prstDash val="sysDot"/>
                <a:round/>
              </a:ln>
              <a:effectLst/>
            </c:spPr>
            <c:extLst>
              <c:ext xmlns:c16="http://schemas.microsoft.com/office/drawing/2014/chart" uri="{C3380CC4-5D6E-409C-BE32-E72D297353CC}">
                <c16:uniqueId val="{00000013-9949-4AD9-9BF6-88A143B94A01}"/>
              </c:ext>
            </c:extLst>
          </c:dPt>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Region'!$AD$30:$AD$41</c:f>
              <c:numCache>
                <c:formatCode>0.0%</c:formatCode>
                <c:ptCount val="12"/>
                <c:pt idx="0">
                  <c:v>9.2206836541137399E-2</c:v>
                </c:pt>
                <c:pt idx="1">
                  <c:v>9.9200220155130997E-2</c:v>
                </c:pt>
                <c:pt idx="2">
                  <c:v>0.107669566888988</c:v>
                </c:pt>
                <c:pt idx="3">
                  <c:v>0.118940426479614</c:v>
                </c:pt>
                <c:pt idx="4">
                  <c:v>0.153924146469436</c:v>
                </c:pt>
                <c:pt idx="5">
                  <c:v>0.18099483031605901</c:v>
                </c:pt>
                <c:pt idx="6">
                  <c:v>0.19498582997886399</c:v>
                </c:pt>
                <c:pt idx="7">
                  <c:v>0.21258857791674499</c:v>
                </c:pt>
                <c:pt idx="8">
                  <c:v>0.25686520287882503</c:v>
                </c:pt>
                <c:pt idx="9">
                  <c:v>0.28634396596120498</c:v>
                </c:pt>
                <c:pt idx="10">
                  <c:v>0.30805106572415197</c:v>
                </c:pt>
                <c:pt idx="11">
                  <c:v>0.31193875539925497</c:v>
                </c:pt>
              </c:numCache>
            </c:numRef>
          </c:val>
          <c:smooth val="0"/>
          <c:extLst>
            <c:ext xmlns:c16="http://schemas.microsoft.com/office/drawing/2014/chart" uri="{C3380CC4-5D6E-409C-BE32-E72D297353CC}">
              <c16:uniqueId val="{00000014-9949-4AD9-9BF6-88A143B94A01}"/>
            </c:ext>
          </c:extLst>
        </c:ser>
        <c:ser>
          <c:idx val="7"/>
          <c:order val="7"/>
          <c:spPr>
            <a:ln w="22225" cap="rnd">
              <a:solidFill>
                <a:schemeClr val="accent2">
                  <a:lumMod val="60000"/>
                  <a:lumOff val="40000"/>
                </a:schemeClr>
              </a:solidFill>
              <a:round/>
            </a:ln>
            <a:effectLst/>
          </c:spPr>
          <c:marker>
            <c:symbol val="circle"/>
            <c:size val="5"/>
            <c:spPr>
              <a:solidFill>
                <a:schemeClr val="accent2">
                  <a:lumMod val="60000"/>
                  <a:lumOff val="40000"/>
                </a:schemeClr>
              </a:solidFill>
              <a:ln w="9525">
                <a:noFill/>
              </a:ln>
              <a:effectLst/>
            </c:spPr>
          </c:marker>
          <c:dLbls>
            <c:dLbl>
              <c:idx val="7"/>
              <c:delete val="1"/>
              <c:extLst>
                <c:ext xmlns:c15="http://schemas.microsoft.com/office/drawing/2012/chart" uri="{CE6537A1-D6FC-4f65-9D91-7224C49458BB}"/>
                <c:ext xmlns:c16="http://schemas.microsoft.com/office/drawing/2014/chart" uri="{C3380CC4-5D6E-409C-BE32-E72D297353CC}">
                  <c16:uniqueId val="{00000015-9949-4AD9-9BF6-88A143B94A01}"/>
                </c:ext>
              </c:extLst>
            </c:dLbl>
            <c:dLbl>
              <c:idx val="8"/>
              <c:delete val="1"/>
              <c:extLst>
                <c:ext xmlns:c15="http://schemas.microsoft.com/office/drawing/2012/chart" uri="{CE6537A1-D6FC-4f65-9D91-7224C49458BB}"/>
                <c:ext xmlns:c16="http://schemas.microsoft.com/office/drawing/2014/chart" uri="{C3380CC4-5D6E-409C-BE32-E72D297353CC}">
                  <c16:uniqueId val="{00000016-9949-4AD9-9BF6-88A143B94A01}"/>
                </c:ext>
              </c:extLst>
            </c:dLbl>
            <c:dLbl>
              <c:idx val="9"/>
              <c:delete val="1"/>
              <c:extLst>
                <c:ext xmlns:c15="http://schemas.microsoft.com/office/drawing/2012/chart" uri="{CE6537A1-D6FC-4f65-9D91-7224C49458BB}"/>
                <c:ext xmlns:c16="http://schemas.microsoft.com/office/drawing/2014/chart" uri="{C3380CC4-5D6E-409C-BE32-E72D297353CC}">
                  <c16:uniqueId val="{00000017-9949-4AD9-9BF6-88A143B94A01}"/>
                </c:ext>
              </c:extLst>
            </c:dLbl>
            <c:dLbl>
              <c:idx val="10"/>
              <c:delete val="1"/>
              <c:extLst>
                <c:ext xmlns:c15="http://schemas.microsoft.com/office/drawing/2012/chart" uri="{CE6537A1-D6FC-4f65-9D91-7224C49458BB}"/>
                <c:ext xmlns:c16="http://schemas.microsoft.com/office/drawing/2014/chart" uri="{C3380CC4-5D6E-409C-BE32-E72D297353CC}">
                  <c16:uniqueId val="{00000018-9949-4AD9-9BF6-88A143B94A01}"/>
                </c:ext>
              </c:extLst>
            </c:dLbl>
            <c:dLbl>
              <c:idx val="11"/>
              <c:layout>
                <c:manualLayout>
                  <c:x val="-2.795626005406724E-2"/>
                  <c:y val="-3.8054224573260895E-2"/>
                </c:manualLayout>
              </c:layout>
              <c:tx>
                <c:rich>
                  <a:bodyPr rot="0" spcFirstLastPara="1" vertOverflow="ellipsis" vert="horz" wrap="square" lIns="38100" tIns="19050" rIns="38100" bIns="19050" anchor="ctr" anchorCtr="1">
                    <a:noAutofit/>
                  </a:bodyPr>
                  <a:lstStyle/>
                  <a:p>
                    <a:pPr>
                      <a:defRPr sz="900" b="0" i="0" u="none" strike="noStrike" kern="1200" baseline="0">
                        <a:solidFill>
                          <a:schemeClr val="accent2">
                            <a:lumMod val="60000"/>
                            <a:lumOff val="40000"/>
                          </a:schemeClr>
                        </a:solidFill>
                        <a:latin typeface="Arial" panose="020B0604020202020204" pitchFamily="34" charset="0"/>
                        <a:ea typeface="+mn-ea"/>
                        <a:cs typeface="Arial" panose="020B0604020202020204" pitchFamily="34" charset="0"/>
                      </a:defRPr>
                    </a:pPr>
                    <a:r>
                      <a:rPr lang="en-US" sz="900">
                        <a:solidFill>
                          <a:schemeClr val="accent2">
                            <a:lumMod val="60000"/>
                            <a:lumOff val="40000"/>
                          </a:schemeClr>
                        </a:solidFill>
                        <a:latin typeface="Arial" panose="020B0604020202020204" pitchFamily="34" charset="0"/>
                        <a:cs typeface="Arial" panose="020B0604020202020204" pitchFamily="34" charset="0"/>
                      </a:rPr>
                      <a:t> Non-ISO West</a:t>
                    </a:r>
                  </a:p>
                </c:rich>
              </c:tx>
              <c:spPr>
                <a:noFill/>
                <a:ln>
                  <a:noFill/>
                </a:ln>
                <a:effectLst/>
              </c:spPr>
              <c:txPr>
                <a:bodyPr rot="0" spcFirstLastPara="1" vertOverflow="ellipsis" vert="horz" wrap="square" lIns="38100" tIns="19050" rIns="38100" bIns="19050" anchor="ctr" anchorCtr="1">
                  <a:noAutofit/>
                </a:bodyPr>
                <a:lstStyle/>
                <a:p>
                  <a:pPr>
                    <a:defRPr sz="900" b="0" i="0" u="none" strike="noStrike" kern="1200" baseline="0">
                      <a:solidFill>
                        <a:schemeClr val="accent2">
                          <a:lumMod val="60000"/>
                          <a:lumOff val="40000"/>
                        </a:schemeClr>
                      </a:solidFill>
                      <a:latin typeface="Arial" panose="020B0604020202020204" pitchFamily="34" charset="0"/>
                      <a:ea typeface="+mn-ea"/>
                      <a:cs typeface="Arial" panose="020B0604020202020204" pitchFamily="34" charset="0"/>
                    </a:defRPr>
                  </a:pPr>
                  <a:endParaRPr lang="en-US"/>
                </a:p>
              </c:txPr>
              <c:showLegendKey val="0"/>
              <c:showVal val="0"/>
              <c:showCatName val="0"/>
              <c:showSerName val="1"/>
              <c:showPercent val="0"/>
              <c:showBubbleSize val="0"/>
              <c:extLst>
                <c:ext xmlns:c15="http://schemas.microsoft.com/office/drawing/2012/chart" uri="{CE6537A1-D6FC-4f65-9D91-7224C49458BB}">
                  <c15:layout>
                    <c:manualLayout>
                      <c:w val="0.33283467292782254"/>
                      <c:h val="6.0810650868070797E-2"/>
                    </c:manualLayout>
                  </c15:layout>
                  <c15:showDataLabelsRange val="0"/>
                </c:ext>
                <c:ext xmlns:c16="http://schemas.microsoft.com/office/drawing/2014/chart" uri="{C3380CC4-5D6E-409C-BE32-E72D297353CC}">
                  <c16:uniqueId val="{00000019-9949-4AD9-9BF6-88A143B94A01}"/>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accent2">
                        <a:lumMod val="60000"/>
                        <a:lumOff val="40000"/>
                      </a:schemeClr>
                    </a:solidFill>
                    <a:latin typeface="+mn-lt"/>
                    <a:ea typeface="+mn-ea"/>
                    <a:cs typeface="+mn-cs"/>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Region'!$AE$30:$AE$41</c:f>
              <c:numCache>
                <c:formatCode>0.0%</c:formatCode>
                <c:ptCount val="12"/>
                <c:pt idx="7">
                  <c:v>0.108739715093549</c:v>
                </c:pt>
                <c:pt idx="8">
                  <c:v>0.14735950361325201</c:v>
                </c:pt>
                <c:pt idx="9">
                  <c:v>0.16699847781713401</c:v>
                </c:pt>
                <c:pt idx="10">
                  <c:v>0.18174608589409999</c:v>
                </c:pt>
                <c:pt idx="11">
                  <c:v>0.19451427531000601</c:v>
                </c:pt>
              </c:numCache>
            </c:numRef>
          </c:val>
          <c:smooth val="0"/>
          <c:extLst>
            <c:ext xmlns:c16="http://schemas.microsoft.com/office/drawing/2014/chart" uri="{C3380CC4-5D6E-409C-BE32-E72D297353CC}">
              <c16:uniqueId val="{0000001A-9949-4AD9-9BF6-88A143B94A01}"/>
            </c:ext>
          </c:extLst>
        </c:ser>
        <c:ser>
          <c:idx val="8"/>
          <c:order val="8"/>
          <c:spPr>
            <a:ln w="22225" cap="rnd">
              <a:solidFill>
                <a:schemeClr val="bg1">
                  <a:lumMod val="50000"/>
                </a:schemeClr>
              </a:solidFill>
              <a:round/>
            </a:ln>
            <a:effectLst/>
          </c:spPr>
          <c:marker>
            <c:symbol val="circle"/>
            <c:size val="5"/>
            <c:spPr>
              <a:solidFill>
                <a:schemeClr val="bg1">
                  <a:lumMod val="50000"/>
                </a:schemeClr>
              </a:solidFill>
              <a:ln w="9525">
                <a:noFill/>
              </a:ln>
              <a:effectLst/>
            </c:spPr>
          </c:marker>
          <c:dLbls>
            <c:dLbl>
              <c:idx val="7"/>
              <c:delete val="1"/>
              <c:extLst>
                <c:ext xmlns:c15="http://schemas.microsoft.com/office/drawing/2012/chart" uri="{CE6537A1-D6FC-4f65-9D91-7224C49458BB}"/>
                <c:ext xmlns:c16="http://schemas.microsoft.com/office/drawing/2014/chart" uri="{C3380CC4-5D6E-409C-BE32-E72D297353CC}">
                  <c16:uniqueId val="{0000001B-9949-4AD9-9BF6-88A143B94A01}"/>
                </c:ext>
              </c:extLst>
            </c:dLbl>
            <c:dLbl>
              <c:idx val="8"/>
              <c:delete val="1"/>
              <c:extLst>
                <c:ext xmlns:c15="http://schemas.microsoft.com/office/drawing/2012/chart" uri="{CE6537A1-D6FC-4f65-9D91-7224C49458BB}"/>
                <c:ext xmlns:c16="http://schemas.microsoft.com/office/drawing/2014/chart" uri="{C3380CC4-5D6E-409C-BE32-E72D297353CC}">
                  <c16:uniqueId val="{0000001C-9949-4AD9-9BF6-88A143B94A01}"/>
                </c:ext>
              </c:extLst>
            </c:dLbl>
            <c:dLbl>
              <c:idx val="9"/>
              <c:delete val="1"/>
              <c:extLst>
                <c:ext xmlns:c15="http://schemas.microsoft.com/office/drawing/2012/chart" uri="{CE6537A1-D6FC-4f65-9D91-7224C49458BB}"/>
                <c:ext xmlns:c16="http://schemas.microsoft.com/office/drawing/2014/chart" uri="{C3380CC4-5D6E-409C-BE32-E72D297353CC}">
                  <c16:uniqueId val="{0000001D-9949-4AD9-9BF6-88A143B94A01}"/>
                </c:ext>
              </c:extLst>
            </c:dLbl>
            <c:dLbl>
              <c:idx val="10"/>
              <c:delete val="1"/>
              <c:extLst>
                <c:ext xmlns:c15="http://schemas.microsoft.com/office/drawing/2012/chart" uri="{CE6537A1-D6FC-4f65-9D91-7224C49458BB}"/>
                <c:ext xmlns:c16="http://schemas.microsoft.com/office/drawing/2014/chart" uri="{C3380CC4-5D6E-409C-BE32-E72D297353CC}">
                  <c16:uniqueId val="{0000001E-9949-4AD9-9BF6-88A143B94A01}"/>
                </c:ext>
              </c:extLst>
            </c:dLbl>
            <c:dLbl>
              <c:idx val="11"/>
              <c:layout>
                <c:manualLayout>
                  <c:x val="-9.1049063492301269E-3"/>
                  <c:y val="6.2789470545880355E-2"/>
                </c:manualLayout>
              </c:layout>
              <c:tx>
                <c:rich>
                  <a:bodyPr rot="0" spcFirstLastPara="1" vertOverflow="ellipsis" vert="horz" wrap="square" lIns="38100" tIns="19050" rIns="38100" bIns="19050" anchor="ctr" anchorCtr="1">
                    <a:noAutofit/>
                  </a:bodyPr>
                  <a:lstStyle/>
                  <a:p>
                    <a:pPr>
                      <a:defRPr sz="900" b="0" i="0" u="none" strike="noStrike" kern="1200" baseline="0">
                        <a:solidFill>
                          <a:schemeClr val="bg1">
                            <a:lumMod val="50000"/>
                          </a:schemeClr>
                        </a:solidFill>
                        <a:latin typeface="Arial" panose="020B0604020202020204" pitchFamily="34" charset="0"/>
                        <a:ea typeface="+mn-ea"/>
                        <a:cs typeface="Arial" panose="020B0604020202020204" pitchFamily="34" charset="0"/>
                      </a:defRPr>
                    </a:pPr>
                    <a:r>
                      <a:rPr lang="en-US" sz="900" baseline="0">
                        <a:solidFill>
                          <a:schemeClr val="bg1">
                            <a:lumMod val="50000"/>
                          </a:schemeClr>
                        </a:solidFill>
                        <a:latin typeface="Arial" panose="020B0604020202020204" pitchFamily="34" charset="0"/>
                        <a:cs typeface="Arial" panose="020B0604020202020204" pitchFamily="34" charset="0"/>
                      </a:rPr>
                      <a:t>Southeast</a:t>
                    </a:r>
                    <a:endParaRPr lang="en-US" sz="900">
                      <a:solidFill>
                        <a:schemeClr val="bg1">
                          <a:lumMod val="50000"/>
                        </a:schemeClr>
                      </a:solidFill>
                      <a:latin typeface="Arial" panose="020B0604020202020204" pitchFamily="34" charset="0"/>
                      <a:cs typeface="Arial" panose="020B0604020202020204" pitchFamily="34" charset="0"/>
                    </a:endParaRPr>
                  </a:p>
                </c:rich>
              </c:tx>
              <c:spPr>
                <a:noFill/>
                <a:ln>
                  <a:noFill/>
                </a:ln>
                <a:effectLst/>
              </c:spPr>
              <c:txPr>
                <a:bodyPr rot="0" spcFirstLastPara="1" vertOverflow="ellipsis" vert="horz" wrap="square" lIns="38100" tIns="19050" rIns="38100" bIns="19050" anchor="ctr" anchorCtr="1">
                  <a:noAutofit/>
                </a:bodyPr>
                <a:lstStyle/>
                <a:p>
                  <a:pPr>
                    <a:defRPr sz="900" b="0" i="0" u="none" strike="noStrike" kern="1200" baseline="0">
                      <a:solidFill>
                        <a:schemeClr val="bg1">
                          <a:lumMod val="50000"/>
                        </a:schemeClr>
                      </a:solidFill>
                      <a:latin typeface="Arial" panose="020B0604020202020204" pitchFamily="34" charset="0"/>
                      <a:ea typeface="+mn-ea"/>
                      <a:cs typeface="Arial" panose="020B0604020202020204" pitchFamily="34" charset="0"/>
                    </a:defRPr>
                  </a:pPr>
                  <a:endParaRPr lang="en-US"/>
                </a:p>
              </c:txPr>
              <c:showLegendKey val="0"/>
              <c:showVal val="0"/>
              <c:showCatName val="0"/>
              <c:showSerName val="1"/>
              <c:showPercent val="0"/>
              <c:showBubbleSize val="0"/>
              <c:extLst>
                <c:ext xmlns:c15="http://schemas.microsoft.com/office/drawing/2012/chart" uri="{CE6537A1-D6FC-4f65-9D91-7224C49458BB}">
                  <c15:layout>
                    <c:manualLayout>
                      <c:w val="0.26673569008131398"/>
                      <c:h val="8.7448608069353381E-2"/>
                    </c:manualLayout>
                  </c15:layout>
                  <c15:showDataLabelsRange val="0"/>
                </c:ext>
                <c:ext xmlns:c16="http://schemas.microsoft.com/office/drawing/2014/chart" uri="{C3380CC4-5D6E-409C-BE32-E72D297353CC}">
                  <c16:uniqueId val="{0000001F-9949-4AD9-9BF6-88A143B94A01}"/>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cat>
            <c:numRef>
              <c:f>'Wind Shares by Region'!$A$30:$A$41</c:f>
              <c:numCache>
                <c:formatCode>General</c:formatCode>
                <c:ptCount val="12"/>
                <c:pt idx="0">
                  <c:v>2012</c:v>
                </c:pt>
                <c:pt idx="1">
                  <c:v>2013</c:v>
                </c:pt>
                <c:pt idx="2">
                  <c:v>2014</c:v>
                </c:pt>
                <c:pt idx="3">
                  <c:v>2015</c:v>
                </c:pt>
                <c:pt idx="4">
                  <c:v>2016</c:v>
                </c:pt>
                <c:pt idx="5">
                  <c:v>2017</c:v>
                </c:pt>
                <c:pt idx="6">
                  <c:v>2018</c:v>
                </c:pt>
                <c:pt idx="7">
                  <c:v>2019</c:v>
                </c:pt>
                <c:pt idx="8">
                  <c:v>2020</c:v>
                </c:pt>
                <c:pt idx="9">
                  <c:v>2021</c:v>
                </c:pt>
                <c:pt idx="10">
                  <c:v>2022</c:v>
                </c:pt>
                <c:pt idx="11">
                  <c:v>2023</c:v>
                </c:pt>
              </c:numCache>
            </c:numRef>
          </c:cat>
          <c:val>
            <c:numRef>
              <c:f>'Wind Shares by Region'!$AF$30:$AF$41</c:f>
              <c:numCache>
                <c:formatCode>0.0%</c:formatCode>
                <c:ptCount val="12"/>
                <c:pt idx="7">
                  <c:v>1.6719392480319301E-2</c:v>
                </c:pt>
                <c:pt idx="8">
                  <c:v>2.4125566777777101E-2</c:v>
                </c:pt>
                <c:pt idx="9">
                  <c:v>3.01045709719765E-2</c:v>
                </c:pt>
                <c:pt idx="10">
                  <c:v>3.6659684075519401E-2</c:v>
                </c:pt>
                <c:pt idx="11">
                  <c:v>4.4366904333505201E-2</c:v>
                </c:pt>
              </c:numCache>
            </c:numRef>
          </c:val>
          <c:smooth val="0"/>
          <c:extLst>
            <c:ext xmlns:c16="http://schemas.microsoft.com/office/drawing/2014/chart" uri="{C3380CC4-5D6E-409C-BE32-E72D297353CC}">
              <c16:uniqueId val="{00000020-9949-4AD9-9BF6-88A143B94A01}"/>
            </c:ext>
          </c:extLst>
        </c:ser>
        <c:dLbls>
          <c:showLegendKey val="0"/>
          <c:showVal val="0"/>
          <c:showCatName val="0"/>
          <c:showSerName val="0"/>
          <c:showPercent val="0"/>
          <c:showBubbleSize val="0"/>
        </c:dLbls>
        <c:marker val="1"/>
        <c:smooth val="0"/>
        <c:axId val="2054297055"/>
        <c:axId val="2054295615"/>
      </c:lineChart>
      <c:catAx>
        <c:axId val="2054297055"/>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054295615"/>
        <c:crosses val="autoZero"/>
        <c:auto val="1"/>
        <c:lblAlgn val="ctr"/>
        <c:lblOffset val="0"/>
        <c:tickLblSkip val="2"/>
        <c:tickMarkSkip val="2"/>
        <c:noMultiLvlLbl val="0"/>
      </c:catAx>
      <c:valAx>
        <c:axId val="2054295615"/>
        <c:scaling>
          <c:orientation val="minMax"/>
          <c:max val="0.4"/>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05429705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b="0" i="0" u="none" strike="noStrike" baseline="0">
                <a:solidFill>
                  <a:sysClr val="windowText" lastClr="000000"/>
                </a:solidFill>
                <a:effectLst/>
                <a:latin typeface="Arial" panose="020B0604020202020204" pitchFamily="34" charset="0"/>
                <a:cs typeface="Arial" panose="020B0604020202020204" pitchFamily="34" charset="0"/>
              </a:rPr>
              <a:t>Cumulative Capacity (MW)</a:t>
            </a:r>
            <a:endParaRPr lang="en-US" sz="1000">
              <a:solidFill>
                <a:sysClr val="windowText" lastClr="000000"/>
              </a:solidFill>
              <a:latin typeface="Arial" panose="020B0604020202020204" pitchFamily="34" charset="0"/>
              <a:cs typeface="Arial" panose="020B0604020202020204" pitchFamily="34" charset="0"/>
            </a:endParaRPr>
          </a:p>
        </c:rich>
      </c:tx>
      <c:layout>
        <c:manualLayout>
          <c:xMode val="edge"/>
          <c:yMode val="edge"/>
          <c:x val="3.4561545191466444E-3"/>
          <c:y val="1.984126984126984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8.245457298606905E-2"/>
          <c:y val="0.13414385701787276"/>
          <c:w val="0.90014519819637928"/>
          <c:h val="0.71225159355080614"/>
        </c:manualLayout>
      </c:layout>
      <c:lineChart>
        <c:grouping val="standard"/>
        <c:varyColors val="0"/>
        <c:ser>
          <c:idx val="0"/>
          <c:order val="0"/>
          <c:tx>
            <c:strRef>
              <c:f>'Online Wind Hybrids'!$P$31</c:f>
              <c:strCache>
                <c:ptCount val="1"/>
                <c:pt idx="0">
                  <c:v>Wind</c:v>
                </c:pt>
              </c:strCache>
            </c:strRef>
          </c:tx>
          <c:spPr>
            <a:ln w="28575" cap="rnd">
              <a:solidFill>
                <a:schemeClr val="accent3"/>
              </a:solidFill>
              <a:round/>
            </a:ln>
            <a:effectLst/>
          </c:spPr>
          <c:marker>
            <c:symbol val="none"/>
          </c:marker>
          <c:cat>
            <c:numRef>
              <c:f>'Online Wind Hybrids'!$O$32:$O$54</c:f>
              <c:numCache>
                <c:formatCode>General</c:formatCode>
                <c:ptCount val="23"/>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pt idx="22">
                  <c:v>2023</c:v>
                </c:pt>
              </c:numCache>
            </c:numRef>
          </c:cat>
          <c:val>
            <c:numRef>
              <c:f>'Online Wind Hybrids'!$P$32:$P$54</c:f>
              <c:numCache>
                <c:formatCode>0</c:formatCode>
                <c:ptCount val="23"/>
                <c:pt idx="0">
                  <c:v>3.3000000000000003</c:v>
                </c:pt>
                <c:pt idx="1">
                  <c:v>8.9</c:v>
                </c:pt>
                <c:pt idx="2">
                  <c:v>8.9</c:v>
                </c:pt>
                <c:pt idx="3">
                  <c:v>14.9</c:v>
                </c:pt>
                <c:pt idx="4">
                  <c:v>14.9</c:v>
                </c:pt>
                <c:pt idx="5">
                  <c:v>22.4</c:v>
                </c:pt>
                <c:pt idx="6">
                  <c:v>296.2</c:v>
                </c:pt>
                <c:pt idx="7">
                  <c:v>506.2</c:v>
                </c:pt>
                <c:pt idx="8">
                  <c:v>515.20000000000005</c:v>
                </c:pt>
                <c:pt idx="9">
                  <c:v>518.40000000000009</c:v>
                </c:pt>
                <c:pt idx="10">
                  <c:v>630.20000000000016</c:v>
                </c:pt>
                <c:pt idx="11">
                  <c:v>1015.4000000000003</c:v>
                </c:pt>
                <c:pt idx="12">
                  <c:v>1017.2000000000003</c:v>
                </c:pt>
                <c:pt idx="13">
                  <c:v>1285.1000000000004</c:v>
                </c:pt>
                <c:pt idx="14">
                  <c:v>1446.8000000000002</c:v>
                </c:pt>
                <c:pt idx="15">
                  <c:v>1446.8000000000002</c:v>
                </c:pt>
                <c:pt idx="16">
                  <c:v>1704.2</c:v>
                </c:pt>
                <c:pt idx="17">
                  <c:v>2333.1000000000004</c:v>
                </c:pt>
                <c:pt idx="18">
                  <c:v>2402.1000000000004</c:v>
                </c:pt>
                <c:pt idx="19">
                  <c:v>3020.1</c:v>
                </c:pt>
                <c:pt idx="20">
                  <c:v>3020.1</c:v>
                </c:pt>
                <c:pt idx="21">
                  <c:v>3020.1</c:v>
                </c:pt>
                <c:pt idx="22">
                  <c:v>4132.8</c:v>
                </c:pt>
              </c:numCache>
            </c:numRef>
          </c:val>
          <c:smooth val="0"/>
          <c:extLst>
            <c:ext xmlns:c16="http://schemas.microsoft.com/office/drawing/2014/chart" uri="{C3380CC4-5D6E-409C-BE32-E72D297353CC}">
              <c16:uniqueId val="{00000000-C664-4D6E-B605-79FBCD04FF32}"/>
            </c:ext>
          </c:extLst>
        </c:ser>
        <c:ser>
          <c:idx val="1"/>
          <c:order val="1"/>
          <c:tx>
            <c:strRef>
              <c:f>'Online Wind Hybrids'!$R$31</c:f>
              <c:strCache>
                <c:ptCount val="1"/>
                <c:pt idx="0">
                  <c:v>Solar</c:v>
                </c:pt>
              </c:strCache>
            </c:strRef>
          </c:tx>
          <c:spPr>
            <a:ln w="28575" cap="rnd">
              <a:solidFill>
                <a:srgbClr val="FFC000"/>
              </a:solidFill>
              <a:round/>
            </a:ln>
            <a:effectLst/>
          </c:spPr>
          <c:marker>
            <c:symbol val="none"/>
          </c:marker>
          <c:cat>
            <c:numRef>
              <c:f>'Online Wind Hybrids'!$O$32:$O$54</c:f>
              <c:numCache>
                <c:formatCode>General</c:formatCode>
                <c:ptCount val="23"/>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pt idx="22">
                  <c:v>2023</c:v>
                </c:pt>
              </c:numCache>
            </c:numRef>
          </c:cat>
          <c:val>
            <c:numRef>
              <c:f>'Online Wind Hybrids'!$R$32:$R$54</c:f>
              <c:numCache>
                <c:formatCode>0</c:formatCode>
                <c:ptCount val="23"/>
                <c:pt idx="0">
                  <c:v>0</c:v>
                </c:pt>
                <c:pt idx="1">
                  <c:v>0</c:v>
                </c:pt>
                <c:pt idx="2">
                  <c:v>0</c:v>
                </c:pt>
                <c:pt idx="3">
                  <c:v>0</c:v>
                </c:pt>
                <c:pt idx="4">
                  <c:v>0</c:v>
                </c:pt>
                <c:pt idx="5">
                  <c:v>0.5</c:v>
                </c:pt>
                <c:pt idx="6">
                  <c:v>1</c:v>
                </c:pt>
                <c:pt idx="7">
                  <c:v>1</c:v>
                </c:pt>
                <c:pt idx="8">
                  <c:v>1.1000000000000001</c:v>
                </c:pt>
                <c:pt idx="9">
                  <c:v>1.1000000000000001</c:v>
                </c:pt>
                <c:pt idx="10">
                  <c:v>1.6</c:v>
                </c:pt>
                <c:pt idx="11">
                  <c:v>131.6</c:v>
                </c:pt>
                <c:pt idx="12">
                  <c:v>131.6</c:v>
                </c:pt>
                <c:pt idx="13">
                  <c:v>186.6</c:v>
                </c:pt>
                <c:pt idx="14">
                  <c:v>238.8</c:v>
                </c:pt>
                <c:pt idx="15">
                  <c:v>239.6</c:v>
                </c:pt>
                <c:pt idx="16">
                  <c:v>239.7</c:v>
                </c:pt>
                <c:pt idx="17">
                  <c:v>240.2</c:v>
                </c:pt>
                <c:pt idx="18">
                  <c:v>289.20000000000005</c:v>
                </c:pt>
                <c:pt idx="19">
                  <c:v>290.20000000000005</c:v>
                </c:pt>
                <c:pt idx="20">
                  <c:v>295.70000000000005</c:v>
                </c:pt>
                <c:pt idx="21">
                  <c:v>345.70000000000005</c:v>
                </c:pt>
                <c:pt idx="22">
                  <c:v>345.70000000000005</c:v>
                </c:pt>
              </c:numCache>
            </c:numRef>
          </c:val>
          <c:smooth val="0"/>
          <c:extLst>
            <c:ext xmlns:c16="http://schemas.microsoft.com/office/drawing/2014/chart" uri="{C3380CC4-5D6E-409C-BE32-E72D297353CC}">
              <c16:uniqueId val="{00000001-C664-4D6E-B605-79FBCD04FF32}"/>
            </c:ext>
          </c:extLst>
        </c:ser>
        <c:ser>
          <c:idx val="2"/>
          <c:order val="2"/>
          <c:tx>
            <c:strRef>
              <c:f>'Online Wind Hybrids'!$S$31</c:f>
              <c:strCache>
                <c:ptCount val="1"/>
                <c:pt idx="0">
                  <c:v>Fossil</c:v>
                </c:pt>
              </c:strCache>
            </c:strRef>
          </c:tx>
          <c:spPr>
            <a:ln w="28575" cap="rnd">
              <a:solidFill>
                <a:schemeClr val="tx2">
                  <a:lumMod val="20000"/>
                  <a:lumOff val="80000"/>
                </a:schemeClr>
              </a:solidFill>
              <a:round/>
            </a:ln>
            <a:effectLst/>
          </c:spPr>
          <c:marker>
            <c:symbol val="none"/>
          </c:marker>
          <c:cat>
            <c:numRef>
              <c:f>'Online Wind Hybrids'!$O$32:$O$54</c:f>
              <c:numCache>
                <c:formatCode>General</c:formatCode>
                <c:ptCount val="23"/>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pt idx="22">
                  <c:v>2023</c:v>
                </c:pt>
              </c:numCache>
            </c:numRef>
          </c:cat>
          <c:val>
            <c:numRef>
              <c:f>'Online Wind Hybrids'!$S$32:$S$54</c:f>
              <c:numCache>
                <c:formatCode>0</c:formatCode>
                <c:ptCount val="23"/>
                <c:pt idx="0">
                  <c:v>11.799999999999999</c:v>
                </c:pt>
                <c:pt idx="1">
                  <c:v>25.799999999999997</c:v>
                </c:pt>
                <c:pt idx="2">
                  <c:v>25.799999999999997</c:v>
                </c:pt>
                <c:pt idx="3">
                  <c:v>27.799999999999997</c:v>
                </c:pt>
                <c:pt idx="4">
                  <c:v>27.799999999999997</c:v>
                </c:pt>
                <c:pt idx="5">
                  <c:v>27.799999999999997</c:v>
                </c:pt>
                <c:pt idx="6">
                  <c:v>35.799999999999997</c:v>
                </c:pt>
                <c:pt idx="7">
                  <c:v>35.799999999999997</c:v>
                </c:pt>
                <c:pt idx="8">
                  <c:v>155.9</c:v>
                </c:pt>
                <c:pt idx="9">
                  <c:v>155.9</c:v>
                </c:pt>
                <c:pt idx="10">
                  <c:v>161.79999999999998</c:v>
                </c:pt>
                <c:pt idx="11">
                  <c:v>168.79999999999998</c:v>
                </c:pt>
                <c:pt idx="12">
                  <c:v>185.39999999999998</c:v>
                </c:pt>
                <c:pt idx="13">
                  <c:v>185.39999999999998</c:v>
                </c:pt>
                <c:pt idx="14">
                  <c:v>185.89999999999998</c:v>
                </c:pt>
                <c:pt idx="15">
                  <c:v>185.89999999999998</c:v>
                </c:pt>
                <c:pt idx="16">
                  <c:v>186.89999999999998</c:v>
                </c:pt>
                <c:pt idx="17">
                  <c:v>186.89999999999998</c:v>
                </c:pt>
                <c:pt idx="18">
                  <c:v>186.89999999999998</c:v>
                </c:pt>
                <c:pt idx="19">
                  <c:v>186.89999999999998</c:v>
                </c:pt>
                <c:pt idx="20">
                  <c:v>186.89999999999998</c:v>
                </c:pt>
                <c:pt idx="21">
                  <c:v>186.89999999999998</c:v>
                </c:pt>
                <c:pt idx="22">
                  <c:v>186.89999999999998</c:v>
                </c:pt>
              </c:numCache>
            </c:numRef>
          </c:val>
          <c:smooth val="0"/>
          <c:extLst>
            <c:ext xmlns:c16="http://schemas.microsoft.com/office/drawing/2014/chart" uri="{C3380CC4-5D6E-409C-BE32-E72D297353CC}">
              <c16:uniqueId val="{00000002-C664-4D6E-B605-79FBCD04FF32}"/>
            </c:ext>
          </c:extLst>
        </c:ser>
        <c:ser>
          <c:idx val="3"/>
          <c:order val="3"/>
          <c:tx>
            <c:strRef>
              <c:f>'Online Wind Hybrids'!$Q$31</c:f>
              <c:strCache>
                <c:ptCount val="1"/>
                <c:pt idx="0">
                  <c:v>Storage</c:v>
                </c:pt>
              </c:strCache>
            </c:strRef>
          </c:tx>
          <c:spPr>
            <a:ln w="28575" cap="rnd">
              <a:solidFill>
                <a:schemeClr val="bg2">
                  <a:lumMod val="50000"/>
                </a:schemeClr>
              </a:solidFill>
              <a:round/>
            </a:ln>
            <a:effectLst/>
          </c:spPr>
          <c:marker>
            <c:symbol val="none"/>
          </c:marker>
          <c:cat>
            <c:numRef>
              <c:f>'Online Wind Hybrids'!$O$32:$O$54</c:f>
              <c:numCache>
                <c:formatCode>General</c:formatCode>
                <c:ptCount val="23"/>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pt idx="22">
                  <c:v>2023</c:v>
                </c:pt>
              </c:numCache>
            </c:numRef>
          </c:cat>
          <c:val>
            <c:numRef>
              <c:f>'Online Wind Hybrids'!$Q$32:$Q$54</c:f>
              <c:numCache>
                <c:formatCode>0</c:formatCode>
                <c:ptCount val="23"/>
                <c:pt idx="0">
                  <c:v>0</c:v>
                </c:pt>
                <c:pt idx="1">
                  <c:v>0</c:v>
                </c:pt>
                <c:pt idx="2">
                  <c:v>0</c:v>
                </c:pt>
                <c:pt idx="3">
                  <c:v>0</c:v>
                </c:pt>
                <c:pt idx="4">
                  <c:v>0</c:v>
                </c:pt>
                <c:pt idx="5">
                  <c:v>0</c:v>
                </c:pt>
                <c:pt idx="6">
                  <c:v>0</c:v>
                </c:pt>
                <c:pt idx="7">
                  <c:v>0</c:v>
                </c:pt>
                <c:pt idx="8">
                  <c:v>0</c:v>
                </c:pt>
                <c:pt idx="9">
                  <c:v>0</c:v>
                </c:pt>
                <c:pt idx="10">
                  <c:v>16</c:v>
                </c:pt>
                <c:pt idx="11">
                  <c:v>75</c:v>
                </c:pt>
                <c:pt idx="12">
                  <c:v>111</c:v>
                </c:pt>
                <c:pt idx="13">
                  <c:v>131</c:v>
                </c:pt>
                <c:pt idx="14">
                  <c:v>181.7</c:v>
                </c:pt>
                <c:pt idx="15">
                  <c:v>181.7</c:v>
                </c:pt>
                <c:pt idx="16">
                  <c:v>214</c:v>
                </c:pt>
                <c:pt idx="17">
                  <c:v>236.60000000000002</c:v>
                </c:pt>
                <c:pt idx="18">
                  <c:v>236.60000000000002</c:v>
                </c:pt>
                <c:pt idx="19">
                  <c:v>324.60000000000002</c:v>
                </c:pt>
                <c:pt idx="20">
                  <c:v>325.40000000000003</c:v>
                </c:pt>
                <c:pt idx="21">
                  <c:v>355.40000000000003</c:v>
                </c:pt>
                <c:pt idx="22">
                  <c:v>598.40000000000009</c:v>
                </c:pt>
              </c:numCache>
            </c:numRef>
          </c:val>
          <c:smooth val="0"/>
          <c:extLst>
            <c:ext xmlns:c16="http://schemas.microsoft.com/office/drawing/2014/chart" uri="{C3380CC4-5D6E-409C-BE32-E72D297353CC}">
              <c16:uniqueId val="{00000003-C664-4D6E-B605-79FBCD04FF32}"/>
            </c:ext>
          </c:extLst>
        </c:ser>
        <c:dLbls>
          <c:showLegendKey val="0"/>
          <c:showVal val="0"/>
          <c:showCatName val="0"/>
          <c:showSerName val="0"/>
          <c:showPercent val="0"/>
          <c:showBubbleSize val="0"/>
        </c:dLbls>
        <c:smooth val="0"/>
        <c:axId val="567429440"/>
        <c:axId val="567430616"/>
      </c:lineChart>
      <c:catAx>
        <c:axId val="567429440"/>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sz="1000">
                    <a:solidFill>
                      <a:sysClr val="windowText" lastClr="000000"/>
                    </a:solidFill>
                    <a:latin typeface="Arial" panose="020B0604020202020204" pitchFamily="34" charset="0"/>
                    <a:cs typeface="Arial" panose="020B0604020202020204" pitchFamily="34" charset="0"/>
                  </a:rPr>
                  <a:t>Year of</a:t>
                </a:r>
                <a:r>
                  <a:rPr lang="en-US" sz="1000" baseline="0">
                    <a:solidFill>
                      <a:sysClr val="windowText" lastClr="000000"/>
                    </a:solidFill>
                    <a:latin typeface="Arial" panose="020B0604020202020204" pitchFamily="34" charset="0"/>
                    <a:cs typeface="Arial" panose="020B0604020202020204" pitchFamily="34" charset="0"/>
                  </a:rPr>
                  <a:t> Co-location</a:t>
                </a:r>
                <a:endParaRPr lang="en-US" sz="1000">
                  <a:solidFill>
                    <a:sysClr val="windowText" lastClr="000000"/>
                  </a:solidFill>
                  <a:latin typeface="Arial" panose="020B0604020202020204" pitchFamily="34" charset="0"/>
                  <a:cs typeface="Arial" panose="020B0604020202020204" pitchFamily="34" charset="0"/>
                </a:endParaRPr>
              </a:p>
            </c:rich>
          </c:tx>
          <c:layout>
            <c:manualLayout>
              <c:xMode val="edge"/>
              <c:yMode val="edge"/>
              <c:x val="0.42543694057473586"/>
              <c:y val="0.93265216847893995"/>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67430616"/>
        <c:crosses val="autoZero"/>
        <c:auto val="1"/>
        <c:lblAlgn val="ctr"/>
        <c:lblOffset val="100"/>
        <c:tickLblSkip val="2"/>
        <c:noMultiLvlLbl val="0"/>
      </c:catAx>
      <c:valAx>
        <c:axId val="567430616"/>
        <c:scaling>
          <c:orientation val="minMax"/>
          <c:max val="450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67429440"/>
        <c:crosses val="autoZero"/>
        <c:crossBetween val="between"/>
        <c:majorUnit val="50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6628403045351453E-2"/>
          <c:y val="0.11382928077915017"/>
          <c:w val="0.88932482905730692"/>
          <c:h val="0.8759398195358824"/>
        </c:manualLayout>
      </c:layout>
      <c:barChart>
        <c:barDir val="bar"/>
        <c:grouping val="stacked"/>
        <c:varyColors val="0"/>
        <c:ser>
          <c:idx val="2"/>
          <c:order val="0"/>
          <c:tx>
            <c:v>Wind</c:v>
          </c:tx>
          <c:spPr>
            <a:solidFill>
              <a:schemeClr val="accent3"/>
            </a:solidFill>
            <a:ln>
              <a:noFill/>
            </a:ln>
            <a:effectLst/>
          </c:spPr>
          <c:invertIfNegative val="0"/>
          <c:cat>
            <c:strRef>
              <c:f>'All Hybrid Comparison'!$A$7:$A$11</c:f>
              <c:strCache>
                <c:ptCount val="5"/>
                <c:pt idx="0">
                  <c:v>PV+Storage</c:v>
                </c:pt>
                <c:pt idx="1">
                  <c:v>Wind+Storage</c:v>
                </c:pt>
                <c:pt idx="2">
                  <c:v>Wind+PV+Storage</c:v>
                </c:pt>
                <c:pt idx="3">
                  <c:v>Fossil+Storage</c:v>
                </c:pt>
                <c:pt idx="4">
                  <c:v>Wind+PV</c:v>
                </c:pt>
              </c:strCache>
            </c:strRef>
          </c:cat>
          <c:val>
            <c:numRef>
              <c:f>'All Hybrid Comparison'!$D$7:$D$11</c:f>
              <c:numCache>
                <c:formatCode>#,##0.0</c:formatCode>
                <c:ptCount val="5"/>
                <c:pt idx="1">
                  <c:v>2981.4</c:v>
                </c:pt>
                <c:pt idx="2">
                  <c:v>525.70000000000005</c:v>
                </c:pt>
                <c:pt idx="4" formatCode="General">
                  <c:v>590.29999999999995</c:v>
                </c:pt>
              </c:numCache>
            </c:numRef>
          </c:val>
          <c:extLst>
            <c:ext xmlns:c16="http://schemas.microsoft.com/office/drawing/2014/chart" uri="{C3380CC4-5D6E-409C-BE32-E72D297353CC}">
              <c16:uniqueId val="{00000000-38CA-408E-A0FC-6FBFD41C6447}"/>
            </c:ext>
          </c:extLst>
        </c:ser>
        <c:ser>
          <c:idx val="3"/>
          <c:order val="1"/>
          <c:tx>
            <c:v>PV</c:v>
          </c:tx>
          <c:spPr>
            <a:solidFill>
              <a:srgbClr val="FFC000"/>
            </a:solidFill>
            <a:ln>
              <a:noFill/>
            </a:ln>
            <a:effectLst/>
          </c:spPr>
          <c:invertIfNegative val="0"/>
          <c:cat>
            <c:strRef>
              <c:f>'All Hybrid Comparison'!$A$7:$A$11</c:f>
              <c:strCache>
                <c:ptCount val="5"/>
                <c:pt idx="0">
                  <c:v>PV+Storage</c:v>
                </c:pt>
                <c:pt idx="1">
                  <c:v>Wind+Storage</c:v>
                </c:pt>
                <c:pt idx="2">
                  <c:v>Wind+PV+Storage</c:v>
                </c:pt>
                <c:pt idx="3">
                  <c:v>Fossil+Storage</c:v>
                </c:pt>
                <c:pt idx="4">
                  <c:v>Wind+PV</c:v>
                </c:pt>
              </c:strCache>
            </c:strRef>
          </c:cat>
          <c:val>
            <c:numRef>
              <c:f>'All Hybrid Comparison'!$E$7:$E$11</c:f>
              <c:numCache>
                <c:formatCode>#,##0.0</c:formatCode>
                <c:ptCount val="5"/>
                <c:pt idx="0">
                  <c:v>13819.800000000001</c:v>
                </c:pt>
                <c:pt idx="2">
                  <c:v>76</c:v>
                </c:pt>
                <c:pt idx="4">
                  <c:v>267.5</c:v>
                </c:pt>
              </c:numCache>
            </c:numRef>
          </c:val>
          <c:extLst>
            <c:ext xmlns:c16="http://schemas.microsoft.com/office/drawing/2014/chart" uri="{C3380CC4-5D6E-409C-BE32-E72D297353CC}">
              <c16:uniqueId val="{00000001-38CA-408E-A0FC-6FBFD41C6447}"/>
            </c:ext>
          </c:extLst>
        </c:ser>
        <c:ser>
          <c:idx val="4"/>
          <c:order val="2"/>
          <c:tx>
            <c:v>Fossil</c:v>
          </c:tx>
          <c:spPr>
            <a:solidFill>
              <a:schemeClr val="tx2">
                <a:lumMod val="20000"/>
                <a:lumOff val="80000"/>
              </a:schemeClr>
            </a:solidFill>
            <a:ln>
              <a:noFill/>
            </a:ln>
            <a:effectLst/>
          </c:spPr>
          <c:invertIfNegative val="0"/>
          <c:cat>
            <c:strRef>
              <c:f>'All Hybrid Comparison'!$A$7:$A$11</c:f>
              <c:strCache>
                <c:ptCount val="5"/>
                <c:pt idx="0">
                  <c:v>PV+Storage</c:v>
                </c:pt>
                <c:pt idx="1">
                  <c:v>Wind+Storage</c:v>
                </c:pt>
                <c:pt idx="2">
                  <c:v>Wind+PV+Storage</c:v>
                </c:pt>
                <c:pt idx="3">
                  <c:v>Fossil+Storage</c:v>
                </c:pt>
                <c:pt idx="4">
                  <c:v>Wind+PV</c:v>
                </c:pt>
              </c:strCache>
            </c:strRef>
          </c:cat>
          <c:val>
            <c:numRef>
              <c:f>'All Hybrid Comparison'!$F$7:$F$11</c:f>
              <c:numCache>
                <c:formatCode>#,##0.0</c:formatCode>
                <c:ptCount val="5"/>
                <c:pt idx="3">
                  <c:v>6649.7</c:v>
                </c:pt>
              </c:numCache>
            </c:numRef>
          </c:val>
          <c:extLst>
            <c:ext xmlns:c16="http://schemas.microsoft.com/office/drawing/2014/chart" uri="{C3380CC4-5D6E-409C-BE32-E72D297353CC}">
              <c16:uniqueId val="{00000002-38CA-408E-A0FC-6FBFD41C6447}"/>
            </c:ext>
          </c:extLst>
        </c:ser>
        <c:ser>
          <c:idx val="5"/>
          <c:order val="3"/>
          <c:tx>
            <c:v>Storage</c:v>
          </c:tx>
          <c:spPr>
            <a:solidFill>
              <a:schemeClr val="bg2">
                <a:lumMod val="50000"/>
              </a:schemeClr>
            </a:solidFill>
            <a:ln>
              <a:noFill/>
            </a:ln>
            <a:effectLst/>
          </c:spPr>
          <c:invertIfNegative val="0"/>
          <c:cat>
            <c:strRef>
              <c:f>'All Hybrid Comparison'!$A$7:$A$11</c:f>
              <c:strCache>
                <c:ptCount val="5"/>
                <c:pt idx="0">
                  <c:v>PV+Storage</c:v>
                </c:pt>
                <c:pt idx="1">
                  <c:v>Wind+Storage</c:v>
                </c:pt>
                <c:pt idx="2">
                  <c:v>Wind+PV+Storage</c:v>
                </c:pt>
                <c:pt idx="3">
                  <c:v>Fossil+Storage</c:v>
                </c:pt>
                <c:pt idx="4">
                  <c:v>Wind+PV</c:v>
                </c:pt>
              </c:strCache>
            </c:strRef>
          </c:cat>
          <c:val>
            <c:numRef>
              <c:f>'All Hybrid Comparison'!$G$7:$G$11</c:f>
              <c:numCache>
                <c:formatCode>#,##0.0</c:formatCode>
                <c:ptCount val="5"/>
                <c:pt idx="0">
                  <c:v>7572.4300000000021</c:v>
                </c:pt>
                <c:pt idx="1">
                  <c:v>528.1</c:v>
                </c:pt>
                <c:pt idx="2">
                  <c:v>68.8</c:v>
                </c:pt>
                <c:pt idx="3">
                  <c:v>1409.9</c:v>
                </c:pt>
                <c:pt idx="4">
                  <c:v>0</c:v>
                </c:pt>
              </c:numCache>
            </c:numRef>
          </c:val>
          <c:extLst>
            <c:ext xmlns:c16="http://schemas.microsoft.com/office/drawing/2014/chart" uri="{C3380CC4-5D6E-409C-BE32-E72D297353CC}">
              <c16:uniqueId val="{00000003-38CA-408E-A0FC-6FBFD41C6447}"/>
            </c:ext>
          </c:extLst>
        </c:ser>
        <c:dLbls>
          <c:showLegendKey val="0"/>
          <c:showVal val="0"/>
          <c:showCatName val="0"/>
          <c:showSerName val="0"/>
          <c:showPercent val="0"/>
          <c:showBubbleSize val="0"/>
        </c:dLbls>
        <c:gapWidth val="150"/>
        <c:overlap val="100"/>
        <c:axId val="567425520"/>
        <c:axId val="567434144"/>
      </c:barChart>
      <c:catAx>
        <c:axId val="567425520"/>
        <c:scaling>
          <c:orientation val="maxMin"/>
        </c:scaling>
        <c:delete val="1"/>
        <c:axPos val="l"/>
        <c:numFmt formatCode="General" sourceLinked="1"/>
        <c:majorTickMark val="out"/>
        <c:minorTickMark val="none"/>
        <c:tickLblPos val="nextTo"/>
        <c:crossAx val="567434144"/>
        <c:crosses val="autoZero"/>
        <c:auto val="1"/>
        <c:lblAlgn val="ctr"/>
        <c:lblOffset val="100"/>
        <c:noMultiLvlLbl val="0"/>
      </c:catAx>
      <c:valAx>
        <c:axId val="567434144"/>
        <c:scaling>
          <c:orientation val="minMax"/>
          <c:max val="22000"/>
          <c:min val="0"/>
        </c:scaling>
        <c:delete val="0"/>
        <c:axPos val="t"/>
        <c:majorGridlines>
          <c:spPr>
            <a:ln w="9525" cap="flat" cmpd="sng" algn="ctr">
              <a:noFill/>
              <a:bevel/>
            </a:ln>
            <a:effectLst/>
          </c:spPr>
        </c:majorGridlines>
        <c:numFmt formatCode="#,##0" sourceLinked="0"/>
        <c:majorTickMark val="none"/>
        <c:minorTickMark val="none"/>
        <c:tickLblPos val="nextTo"/>
        <c:spPr>
          <a:noFill/>
          <a:ln>
            <a:noFill/>
          </a:ln>
          <a:effectLst>
            <a:softEdge rad="12700"/>
          </a:effectLst>
        </c:spPr>
        <c:txPr>
          <a:bodyPr rot="-60000000" spcFirstLastPara="1" vertOverflow="ellipsis" vert="horz" wrap="square" anchor="ctr" anchorCtr="1"/>
          <a:lstStyle/>
          <a:p>
            <a:pPr>
              <a:defRPr sz="13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67425520"/>
        <c:crosses val="autoZero"/>
        <c:crossBetween val="between"/>
        <c:majorUnit val="3000"/>
      </c:valAx>
      <c:spPr>
        <a:noFill/>
        <a:ln>
          <a:noFill/>
        </a:ln>
        <a:effectLst/>
      </c:spPr>
    </c:plotArea>
    <c:legend>
      <c:legendPos val="b"/>
      <c:layout>
        <c:manualLayout>
          <c:xMode val="edge"/>
          <c:yMode val="edge"/>
          <c:x val="0.75065560165653056"/>
          <c:y val="0.28983988738326316"/>
          <c:w val="0.19245224222072729"/>
          <c:h val="0.31750394845266433"/>
        </c:manualLayout>
      </c:layout>
      <c:overlay val="0"/>
      <c:spPr>
        <a:noFill/>
        <a:ln>
          <a:noFill/>
        </a:ln>
        <a:effectLst/>
      </c:spPr>
      <c:txPr>
        <a:bodyPr rot="0" spcFirstLastPara="1" vertOverflow="ellipsis" vert="horz" wrap="square" anchor="ctr" anchorCtr="1"/>
        <a:lstStyle/>
        <a:p>
          <a:pPr>
            <a:defRPr sz="1300" b="1"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5647651474354805E-2"/>
          <c:y val="0.23385933445634399"/>
          <c:w val="0.87480109999123856"/>
          <c:h val="0.76614066554365601"/>
        </c:manualLayout>
      </c:layout>
      <c:barChart>
        <c:barDir val="bar"/>
        <c:grouping val="stacked"/>
        <c:varyColors val="0"/>
        <c:ser>
          <c:idx val="0"/>
          <c:order val="0"/>
          <c:tx>
            <c:v>Wind</c:v>
          </c:tx>
          <c:spPr>
            <a:solidFill>
              <a:srgbClr val="9BBB59"/>
            </a:solidFill>
            <a:ln>
              <a:noFill/>
            </a:ln>
            <a:effectLst/>
          </c:spPr>
          <c:invertIfNegative val="0"/>
          <c:cat>
            <c:strRef>
              <c:f>'All Hybrid Comparison'!$A$20:$A$22</c:f>
              <c:strCache>
                <c:ptCount val="3"/>
                <c:pt idx="0">
                  <c:v>PV+Storage</c:v>
                </c:pt>
                <c:pt idx="1">
                  <c:v>Wind+Storage</c:v>
                </c:pt>
                <c:pt idx="2">
                  <c:v>Fossil+Storage</c:v>
                </c:pt>
              </c:strCache>
            </c:strRef>
          </c:cat>
          <c:val>
            <c:numRef>
              <c:f>'All Hybrid Comparison'!$F$20:$F$22</c:f>
              <c:numCache>
                <c:formatCode>#,##0.0</c:formatCode>
                <c:ptCount val="3"/>
                <c:pt idx="1">
                  <c:v>1112.7</c:v>
                </c:pt>
              </c:numCache>
            </c:numRef>
          </c:val>
          <c:extLst>
            <c:ext xmlns:c16="http://schemas.microsoft.com/office/drawing/2014/chart" uri="{C3380CC4-5D6E-409C-BE32-E72D297353CC}">
              <c16:uniqueId val="{00000000-09FE-4C4D-A5F4-1C3491E167A2}"/>
            </c:ext>
          </c:extLst>
        </c:ser>
        <c:ser>
          <c:idx val="3"/>
          <c:order val="1"/>
          <c:tx>
            <c:v>PV</c:v>
          </c:tx>
          <c:spPr>
            <a:solidFill>
              <a:srgbClr val="FFC000"/>
            </a:solidFill>
            <a:ln>
              <a:noFill/>
            </a:ln>
            <a:effectLst/>
          </c:spPr>
          <c:invertIfNegative val="0"/>
          <c:cat>
            <c:strRef>
              <c:f>'All Hybrid Comparison'!$A$20:$A$22</c:f>
              <c:strCache>
                <c:ptCount val="3"/>
                <c:pt idx="0">
                  <c:v>PV+Storage</c:v>
                </c:pt>
                <c:pt idx="1">
                  <c:v>Wind+Storage</c:v>
                </c:pt>
                <c:pt idx="2">
                  <c:v>Fossil+Storage</c:v>
                </c:pt>
              </c:strCache>
            </c:strRef>
          </c:cat>
          <c:val>
            <c:numRef>
              <c:f>'All Hybrid Comparison'!$E$20:$E$22</c:f>
              <c:numCache>
                <c:formatCode>#,##0</c:formatCode>
                <c:ptCount val="3"/>
                <c:pt idx="0">
                  <c:v>5319.6999999999989</c:v>
                </c:pt>
              </c:numCache>
            </c:numRef>
          </c:val>
          <c:extLst>
            <c:ext xmlns:c16="http://schemas.microsoft.com/office/drawing/2014/chart" uri="{C3380CC4-5D6E-409C-BE32-E72D297353CC}">
              <c16:uniqueId val="{00000001-09FE-4C4D-A5F4-1C3491E167A2}"/>
            </c:ext>
          </c:extLst>
        </c:ser>
        <c:ser>
          <c:idx val="2"/>
          <c:order val="2"/>
          <c:tx>
            <c:v>Fossil</c:v>
          </c:tx>
          <c:spPr>
            <a:solidFill>
              <a:schemeClr val="tx2">
                <a:lumMod val="20000"/>
                <a:lumOff val="80000"/>
              </a:schemeClr>
            </a:solidFill>
            <a:ln>
              <a:noFill/>
            </a:ln>
            <a:effectLst/>
          </c:spPr>
          <c:invertIfNegative val="0"/>
          <c:cat>
            <c:strRef>
              <c:f>'All Hybrid Comparison'!$A$20:$A$22</c:f>
              <c:strCache>
                <c:ptCount val="3"/>
                <c:pt idx="0">
                  <c:v>PV+Storage</c:v>
                </c:pt>
                <c:pt idx="1">
                  <c:v>Wind+Storage</c:v>
                </c:pt>
                <c:pt idx="2">
                  <c:v>Fossil+Storage</c:v>
                </c:pt>
              </c:strCache>
            </c:strRef>
          </c:cat>
          <c:val>
            <c:numRef>
              <c:f>'All Hybrid Comparison'!$D$20:$D$22</c:f>
              <c:numCache>
                <c:formatCode>#,##0.0</c:formatCode>
                <c:ptCount val="3"/>
                <c:pt idx="2">
                  <c:v>72.800000000000011</c:v>
                </c:pt>
              </c:numCache>
            </c:numRef>
          </c:val>
          <c:extLst>
            <c:ext xmlns:c16="http://schemas.microsoft.com/office/drawing/2014/chart" uri="{C3380CC4-5D6E-409C-BE32-E72D297353CC}">
              <c16:uniqueId val="{00000002-09FE-4C4D-A5F4-1C3491E167A2}"/>
            </c:ext>
          </c:extLst>
        </c:ser>
        <c:ser>
          <c:idx val="5"/>
          <c:order val="3"/>
          <c:tx>
            <c:v>Storage</c:v>
          </c:tx>
          <c:spPr>
            <a:solidFill>
              <a:schemeClr val="bg2">
                <a:lumMod val="50000"/>
              </a:schemeClr>
            </a:solidFill>
            <a:ln>
              <a:noFill/>
            </a:ln>
            <a:effectLst/>
          </c:spPr>
          <c:invertIfNegative val="0"/>
          <c:cat>
            <c:strRef>
              <c:f>'All Hybrid Comparison'!$A$20:$A$22</c:f>
              <c:strCache>
                <c:ptCount val="3"/>
                <c:pt idx="0">
                  <c:v>PV+Storage</c:v>
                </c:pt>
                <c:pt idx="1">
                  <c:v>Wind+Storage</c:v>
                </c:pt>
                <c:pt idx="2">
                  <c:v>Fossil+Storage</c:v>
                </c:pt>
              </c:strCache>
            </c:strRef>
          </c:cat>
          <c:val>
            <c:numRef>
              <c:f>'All Hybrid Comparison'!$G$20:$G$22</c:f>
              <c:numCache>
                <c:formatCode>#,##0</c:formatCode>
                <c:ptCount val="3"/>
                <c:pt idx="0">
                  <c:v>3176.2999999999997</c:v>
                </c:pt>
                <c:pt idx="1">
                  <c:v>243</c:v>
                </c:pt>
                <c:pt idx="2">
                  <c:v>17</c:v>
                </c:pt>
              </c:numCache>
            </c:numRef>
          </c:val>
          <c:extLst>
            <c:ext xmlns:c16="http://schemas.microsoft.com/office/drawing/2014/chart" uri="{C3380CC4-5D6E-409C-BE32-E72D297353CC}">
              <c16:uniqueId val="{00000003-09FE-4C4D-A5F4-1C3491E167A2}"/>
            </c:ext>
          </c:extLst>
        </c:ser>
        <c:dLbls>
          <c:showLegendKey val="0"/>
          <c:showVal val="0"/>
          <c:showCatName val="0"/>
          <c:showSerName val="0"/>
          <c:showPercent val="0"/>
          <c:showBubbleSize val="0"/>
        </c:dLbls>
        <c:gapWidth val="150"/>
        <c:overlap val="100"/>
        <c:axId val="567423168"/>
        <c:axId val="567435320"/>
      </c:barChart>
      <c:catAx>
        <c:axId val="567423168"/>
        <c:scaling>
          <c:orientation val="maxMin"/>
        </c:scaling>
        <c:delete val="1"/>
        <c:axPos val="l"/>
        <c:numFmt formatCode="General" sourceLinked="1"/>
        <c:majorTickMark val="out"/>
        <c:minorTickMark val="none"/>
        <c:tickLblPos val="nextTo"/>
        <c:crossAx val="567435320"/>
        <c:crosses val="autoZero"/>
        <c:auto val="1"/>
        <c:lblAlgn val="ctr"/>
        <c:lblOffset val="100"/>
        <c:noMultiLvlLbl val="0"/>
      </c:catAx>
      <c:valAx>
        <c:axId val="567435320"/>
        <c:scaling>
          <c:orientation val="minMax"/>
          <c:max val="9000"/>
        </c:scaling>
        <c:delete val="0"/>
        <c:axPos val="t"/>
        <c:numFmt formatCode="#,##0" sourceLinked="0"/>
        <c:majorTickMark val="none"/>
        <c:minorTickMark val="none"/>
        <c:tickLblPos val="nextTo"/>
        <c:spPr>
          <a:noFill/>
          <a:ln>
            <a:noFill/>
          </a:ln>
          <a:effectLst>
            <a:softEdge rad="12700"/>
          </a:effectLst>
        </c:spPr>
        <c:txPr>
          <a:bodyPr rot="-6000000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567423168"/>
        <c:crosses val="autoZero"/>
        <c:crossBetween val="between"/>
        <c:majorUnit val="3000"/>
      </c:valAx>
      <c:spPr>
        <a:noFill/>
        <a:ln>
          <a:noFill/>
        </a:ln>
        <a:effectLst/>
      </c:spPr>
    </c:plotArea>
    <c:legend>
      <c:legendPos val="b"/>
      <c:layout>
        <c:manualLayout>
          <c:xMode val="edge"/>
          <c:yMode val="edge"/>
          <c:x val="0.51603434958611494"/>
          <c:y val="0.66046860219637848"/>
          <c:w val="0.43952211273296193"/>
          <c:h val="0.16534123379323554"/>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6057164850739012E-2"/>
          <c:y val="0.10659073865766779"/>
          <c:w val="0.66379265691377431"/>
          <c:h val="0.79894138232720913"/>
        </c:manualLayout>
      </c:layout>
      <c:barChart>
        <c:barDir val="col"/>
        <c:grouping val="percentStacked"/>
        <c:varyColors val="0"/>
        <c:ser>
          <c:idx val="1"/>
          <c:order val="0"/>
          <c:tx>
            <c:strRef>
              <c:f>'OEM Market Share'!$A$24</c:f>
              <c:strCache>
                <c:ptCount val="1"/>
                <c:pt idx="0">
                  <c:v>GE Vernova</c:v>
                </c:pt>
              </c:strCache>
            </c:strRef>
          </c:tx>
          <c:spPr>
            <a:solidFill>
              <a:schemeClr val="accent6"/>
            </a:solidFill>
            <a:ln w="25400">
              <a:noFill/>
            </a:ln>
          </c:spPr>
          <c:invertIfNegative val="0"/>
          <c:cat>
            <c:numRef>
              <c:f>'OEM Market Share'!$B$23:$T$23</c:f>
              <c:numCache>
                <c:formatCode>General</c:formatCode>
                <c:ptCount val="19"/>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pt idx="18">
                  <c:v>2023</c:v>
                </c:pt>
              </c:numCache>
            </c:numRef>
          </c:cat>
          <c:val>
            <c:numRef>
              <c:f>'OEM Market Share'!$B$24:$T$24</c:f>
              <c:numCache>
                <c:formatCode>#,##0</c:formatCode>
                <c:ptCount val="19"/>
                <c:pt idx="0">
                  <c:v>1431</c:v>
                </c:pt>
                <c:pt idx="1">
                  <c:v>1146</c:v>
                </c:pt>
                <c:pt idx="2">
                  <c:v>2341.5</c:v>
                </c:pt>
                <c:pt idx="3">
                  <c:v>3585</c:v>
                </c:pt>
                <c:pt idx="4">
                  <c:v>3994.5</c:v>
                </c:pt>
                <c:pt idx="5">
                  <c:v>2543.2000000000003</c:v>
                </c:pt>
                <c:pt idx="6">
                  <c:v>2006.1</c:v>
                </c:pt>
                <c:pt idx="7">
                  <c:v>5016.3599999999997</c:v>
                </c:pt>
                <c:pt idx="8">
                  <c:v>983.6</c:v>
                </c:pt>
                <c:pt idx="9">
                  <c:v>2912.21</c:v>
                </c:pt>
                <c:pt idx="10">
                  <c:v>3468.0650000000001</c:v>
                </c:pt>
                <c:pt idx="11">
                  <c:v>3421.0450000000001</c:v>
                </c:pt>
                <c:pt idx="12">
                  <c:v>2066.2199999999998</c:v>
                </c:pt>
                <c:pt idx="13">
                  <c:v>3010.915</c:v>
                </c:pt>
                <c:pt idx="14">
                  <c:v>4141.51</c:v>
                </c:pt>
                <c:pt idx="15">
                  <c:v>9069.7099999999991</c:v>
                </c:pt>
                <c:pt idx="16">
                  <c:v>6367</c:v>
                </c:pt>
                <c:pt idx="17">
                  <c:v>4917.652</c:v>
                </c:pt>
                <c:pt idx="18">
                  <c:v>3752.27</c:v>
                </c:pt>
              </c:numCache>
            </c:numRef>
          </c:val>
          <c:extLst>
            <c:ext xmlns:c16="http://schemas.microsoft.com/office/drawing/2014/chart" uri="{C3380CC4-5D6E-409C-BE32-E72D297353CC}">
              <c16:uniqueId val="{00000000-7C3A-4B79-97BC-31E38DABA1AA}"/>
            </c:ext>
          </c:extLst>
        </c:ser>
        <c:ser>
          <c:idx val="0"/>
          <c:order val="1"/>
          <c:tx>
            <c:strRef>
              <c:f>'OEM Market Share'!$A$25</c:f>
              <c:strCache>
                <c:ptCount val="1"/>
                <c:pt idx="0">
                  <c:v>Vestas</c:v>
                </c:pt>
              </c:strCache>
            </c:strRef>
          </c:tx>
          <c:spPr>
            <a:solidFill>
              <a:schemeClr val="accent3"/>
            </a:solidFill>
            <a:ln w="25400">
              <a:noFill/>
            </a:ln>
          </c:spPr>
          <c:invertIfNegative val="0"/>
          <c:cat>
            <c:numRef>
              <c:f>'OEM Market Share'!$B$23:$T$23</c:f>
              <c:numCache>
                <c:formatCode>General</c:formatCode>
                <c:ptCount val="19"/>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pt idx="18">
                  <c:v>2023</c:v>
                </c:pt>
              </c:numCache>
            </c:numRef>
          </c:cat>
          <c:val>
            <c:numRef>
              <c:f>'OEM Market Share'!$B$25:$T$25</c:f>
              <c:numCache>
                <c:formatCode>#,##0</c:formatCode>
                <c:ptCount val="19"/>
                <c:pt idx="0">
                  <c:v>699.15</c:v>
                </c:pt>
                <c:pt idx="1">
                  <c:v>439.25</c:v>
                </c:pt>
                <c:pt idx="2">
                  <c:v>948.35</c:v>
                </c:pt>
                <c:pt idx="3">
                  <c:v>1120.0350000000001</c:v>
                </c:pt>
                <c:pt idx="4">
                  <c:v>1488.61</c:v>
                </c:pt>
                <c:pt idx="5">
                  <c:v>221.1</c:v>
                </c:pt>
                <c:pt idx="6">
                  <c:v>1969.35</c:v>
                </c:pt>
                <c:pt idx="7">
                  <c:v>1818.0800000000002</c:v>
                </c:pt>
                <c:pt idx="8">
                  <c:v>4</c:v>
                </c:pt>
                <c:pt idx="9">
                  <c:v>584.25</c:v>
                </c:pt>
                <c:pt idx="10">
                  <c:v>2869.6</c:v>
                </c:pt>
                <c:pt idx="11">
                  <c:v>3530.4500000000003</c:v>
                </c:pt>
                <c:pt idx="12">
                  <c:v>2481.0500000000002</c:v>
                </c:pt>
                <c:pt idx="13">
                  <c:v>2886.25</c:v>
                </c:pt>
                <c:pt idx="14">
                  <c:v>3002.6499999999996</c:v>
                </c:pt>
                <c:pt idx="15">
                  <c:v>6006.05</c:v>
                </c:pt>
                <c:pt idx="16">
                  <c:v>3499.3500000000004</c:v>
                </c:pt>
                <c:pt idx="17">
                  <c:v>2047.5500000000002</c:v>
                </c:pt>
                <c:pt idx="18">
                  <c:v>1917.5</c:v>
                </c:pt>
              </c:numCache>
            </c:numRef>
          </c:val>
          <c:extLst>
            <c:ext xmlns:c16="http://schemas.microsoft.com/office/drawing/2014/chart" uri="{C3380CC4-5D6E-409C-BE32-E72D297353CC}">
              <c16:uniqueId val="{00000001-7C3A-4B79-97BC-31E38DABA1AA}"/>
            </c:ext>
          </c:extLst>
        </c:ser>
        <c:ser>
          <c:idx val="2"/>
          <c:order val="2"/>
          <c:tx>
            <c:strRef>
              <c:f>'OEM Market Share'!$A$28</c:f>
              <c:strCache>
                <c:ptCount val="1"/>
                <c:pt idx="0">
                  <c:v>SGRE</c:v>
                </c:pt>
              </c:strCache>
            </c:strRef>
          </c:tx>
          <c:spPr>
            <a:solidFill>
              <a:schemeClr val="accent1">
                <a:lumMod val="75000"/>
              </a:schemeClr>
            </a:solidFill>
            <a:ln w="25400">
              <a:noFill/>
            </a:ln>
          </c:spPr>
          <c:invertIfNegative val="0"/>
          <c:cat>
            <c:numRef>
              <c:f>'OEM Market Share'!$B$23:$T$23</c:f>
              <c:numCache>
                <c:formatCode>General</c:formatCode>
                <c:ptCount val="19"/>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pt idx="18">
                  <c:v>2023</c:v>
                </c:pt>
              </c:numCache>
            </c:numRef>
          </c:cat>
          <c:val>
            <c:numRef>
              <c:f>'OEM Market Share'!$B$28:$T$28</c:f>
              <c:numCache>
                <c:formatCode>#,##0</c:formatCode>
                <c:ptCount val="19"/>
                <c:pt idx="12">
                  <c:v>1625.1750000000002</c:v>
                </c:pt>
                <c:pt idx="13">
                  <c:v>629.6</c:v>
                </c:pt>
                <c:pt idx="14">
                  <c:v>1424.1550000000002</c:v>
                </c:pt>
                <c:pt idx="15">
                  <c:v>1467.04</c:v>
                </c:pt>
                <c:pt idx="16">
                  <c:v>1875</c:v>
                </c:pt>
                <c:pt idx="17">
                  <c:v>691.48</c:v>
                </c:pt>
                <c:pt idx="18">
                  <c:v>244.9</c:v>
                </c:pt>
              </c:numCache>
            </c:numRef>
          </c:val>
          <c:extLst>
            <c:ext xmlns:c16="http://schemas.microsoft.com/office/drawing/2014/chart" uri="{C3380CC4-5D6E-409C-BE32-E72D297353CC}">
              <c16:uniqueId val="{00000002-7C3A-4B79-97BC-31E38DABA1AA}"/>
            </c:ext>
          </c:extLst>
        </c:ser>
        <c:ser>
          <c:idx val="7"/>
          <c:order val="3"/>
          <c:tx>
            <c:strRef>
              <c:f>'OEM Market Share'!$A$26</c:f>
              <c:strCache>
                <c:ptCount val="1"/>
                <c:pt idx="0">
                  <c:v>Siemens (pre-2017)</c:v>
                </c:pt>
              </c:strCache>
            </c:strRef>
          </c:tx>
          <c:spPr>
            <a:solidFill>
              <a:schemeClr val="accent1">
                <a:lumMod val="60000"/>
                <a:lumOff val="40000"/>
              </a:schemeClr>
            </a:solidFill>
            <a:ln w="25400">
              <a:noFill/>
            </a:ln>
          </c:spPr>
          <c:invertIfNegative val="0"/>
          <c:cat>
            <c:numRef>
              <c:f>'OEM Market Share'!$B$23:$T$23</c:f>
              <c:numCache>
                <c:formatCode>General</c:formatCode>
                <c:ptCount val="19"/>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pt idx="18">
                  <c:v>2023</c:v>
                </c:pt>
              </c:numCache>
            </c:numRef>
          </c:cat>
          <c:val>
            <c:numRef>
              <c:f>'OEM Market Share'!$B$26:$T$26</c:f>
              <c:numCache>
                <c:formatCode>#,##0</c:formatCode>
                <c:ptCount val="19"/>
                <c:pt idx="0">
                  <c:v>0</c:v>
                </c:pt>
                <c:pt idx="1">
                  <c:v>572.70000000000005</c:v>
                </c:pt>
                <c:pt idx="2">
                  <c:v>862.5</c:v>
                </c:pt>
                <c:pt idx="3">
                  <c:v>791.2</c:v>
                </c:pt>
                <c:pt idx="4">
                  <c:v>1161.5</c:v>
                </c:pt>
                <c:pt idx="5">
                  <c:v>828</c:v>
                </c:pt>
                <c:pt idx="6">
                  <c:v>1233.0999999999999</c:v>
                </c:pt>
                <c:pt idx="7">
                  <c:v>2637.93</c:v>
                </c:pt>
                <c:pt idx="8">
                  <c:v>87.31</c:v>
                </c:pt>
                <c:pt idx="9">
                  <c:v>1240.6279999999999</c:v>
                </c:pt>
                <c:pt idx="10">
                  <c:v>1218.924</c:v>
                </c:pt>
                <c:pt idx="11">
                  <c:v>829.12699999999995</c:v>
                </c:pt>
              </c:numCache>
            </c:numRef>
          </c:val>
          <c:extLst>
            <c:ext xmlns:c16="http://schemas.microsoft.com/office/drawing/2014/chart" uri="{C3380CC4-5D6E-409C-BE32-E72D297353CC}">
              <c16:uniqueId val="{00000003-7C3A-4B79-97BC-31E38DABA1AA}"/>
            </c:ext>
          </c:extLst>
        </c:ser>
        <c:ser>
          <c:idx val="3"/>
          <c:order val="4"/>
          <c:tx>
            <c:strRef>
              <c:f>'OEM Market Share'!$A$27</c:f>
              <c:strCache>
                <c:ptCount val="1"/>
                <c:pt idx="0">
                  <c:v>Gamesa (pre-2017)</c:v>
                </c:pt>
              </c:strCache>
            </c:strRef>
          </c:tx>
          <c:spPr>
            <a:solidFill>
              <a:schemeClr val="accent1">
                <a:lumMod val="20000"/>
                <a:lumOff val="80000"/>
              </a:schemeClr>
            </a:solidFill>
            <a:ln w="25400">
              <a:noFill/>
            </a:ln>
          </c:spPr>
          <c:invertIfNegative val="0"/>
          <c:cat>
            <c:numRef>
              <c:f>'OEM Market Share'!$B$23:$T$23</c:f>
              <c:numCache>
                <c:formatCode>General</c:formatCode>
                <c:ptCount val="19"/>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pt idx="18">
                  <c:v>2023</c:v>
                </c:pt>
              </c:numCache>
            </c:numRef>
          </c:cat>
          <c:val>
            <c:numRef>
              <c:f>'OEM Market Share'!$B$27:$T$27</c:f>
              <c:numCache>
                <c:formatCode>#,##0</c:formatCode>
                <c:ptCount val="19"/>
                <c:pt idx="0">
                  <c:v>50</c:v>
                </c:pt>
                <c:pt idx="1">
                  <c:v>74</c:v>
                </c:pt>
                <c:pt idx="2">
                  <c:v>494</c:v>
                </c:pt>
                <c:pt idx="3">
                  <c:v>616</c:v>
                </c:pt>
                <c:pt idx="4">
                  <c:v>600</c:v>
                </c:pt>
                <c:pt idx="5">
                  <c:v>566</c:v>
                </c:pt>
                <c:pt idx="6">
                  <c:v>154</c:v>
                </c:pt>
                <c:pt idx="7">
                  <c:v>1341.1</c:v>
                </c:pt>
                <c:pt idx="8">
                  <c:v>0</c:v>
                </c:pt>
                <c:pt idx="9">
                  <c:v>22.85</c:v>
                </c:pt>
                <c:pt idx="10">
                  <c:v>401.85</c:v>
                </c:pt>
                <c:pt idx="11">
                  <c:v>318.39999999999998</c:v>
                </c:pt>
              </c:numCache>
            </c:numRef>
          </c:val>
          <c:extLst>
            <c:ext xmlns:c16="http://schemas.microsoft.com/office/drawing/2014/chart" uri="{C3380CC4-5D6E-409C-BE32-E72D297353CC}">
              <c16:uniqueId val="{00000004-7C3A-4B79-97BC-31E38DABA1AA}"/>
            </c:ext>
          </c:extLst>
        </c:ser>
        <c:ser>
          <c:idx val="4"/>
          <c:order val="5"/>
          <c:tx>
            <c:strRef>
              <c:f>'OEM Market Share'!$A$31</c:f>
              <c:strCache>
                <c:ptCount val="1"/>
                <c:pt idx="0">
                  <c:v>Nordex</c:v>
                </c:pt>
              </c:strCache>
            </c:strRef>
          </c:tx>
          <c:spPr>
            <a:solidFill>
              <a:schemeClr val="accent2">
                <a:lumMod val="75000"/>
              </a:schemeClr>
            </a:solidFill>
            <a:ln w="25400">
              <a:noFill/>
            </a:ln>
          </c:spPr>
          <c:invertIfNegative val="0"/>
          <c:cat>
            <c:numRef>
              <c:f>'OEM Market Share'!$B$23:$T$23</c:f>
              <c:numCache>
                <c:formatCode>General</c:formatCode>
                <c:ptCount val="19"/>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pt idx="18">
                  <c:v>2023</c:v>
                </c:pt>
              </c:numCache>
            </c:numRef>
          </c:cat>
          <c:val>
            <c:numRef>
              <c:f>'OEM Market Share'!$B$31:$T$31</c:f>
              <c:numCache>
                <c:formatCode>#,##0</c:formatCode>
                <c:ptCount val="19"/>
                <c:pt idx="11">
                  <c:v>93</c:v>
                </c:pt>
                <c:pt idx="12">
                  <c:v>806.32500000000005</c:v>
                </c:pt>
                <c:pt idx="13">
                  <c:v>866.4</c:v>
                </c:pt>
                <c:pt idx="14">
                  <c:v>548.83500000000004</c:v>
                </c:pt>
                <c:pt idx="15">
                  <c:v>451.2</c:v>
                </c:pt>
                <c:pt idx="16">
                  <c:v>1764.675</c:v>
                </c:pt>
                <c:pt idx="17">
                  <c:v>854.4</c:v>
                </c:pt>
                <c:pt idx="18">
                  <c:v>580.79999999999995</c:v>
                </c:pt>
              </c:numCache>
            </c:numRef>
          </c:val>
          <c:extLst>
            <c:ext xmlns:c16="http://schemas.microsoft.com/office/drawing/2014/chart" uri="{C3380CC4-5D6E-409C-BE32-E72D297353CC}">
              <c16:uniqueId val="{00000005-7C3A-4B79-97BC-31E38DABA1AA}"/>
            </c:ext>
          </c:extLst>
        </c:ser>
        <c:ser>
          <c:idx val="8"/>
          <c:order val="6"/>
          <c:tx>
            <c:strRef>
              <c:f>'OEM Market Share'!$A$30</c:f>
              <c:strCache>
                <c:ptCount val="1"/>
                <c:pt idx="0">
                  <c:v>Nordex (pre-2016)</c:v>
                </c:pt>
              </c:strCache>
            </c:strRef>
          </c:tx>
          <c:spPr>
            <a:solidFill>
              <a:schemeClr val="accent2">
                <a:lumMod val="60000"/>
                <a:lumOff val="40000"/>
              </a:schemeClr>
            </a:solidFill>
            <a:ln w="25400">
              <a:noFill/>
            </a:ln>
          </c:spPr>
          <c:invertIfNegative val="0"/>
          <c:cat>
            <c:numRef>
              <c:f>'OEM Market Share'!$B$23:$T$23</c:f>
              <c:numCache>
                <c:formatCode>General</c:formatCode>
                <c:ptCount val="19"/>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pt idx="18">
                  <c:v>2023</c:v>
                </c:pt>
              </c:numCache>
            </c:numRef>
          </c:cat>
          <c:val>
            <c:numRef>
              <c:f>'OEM Market Share'!$B$30:$T$30</c:f>
              <c:numCache>
                <c:formatCode>#,##0</c:formatCode>
                <c:ptCount val="19"/>
                <c:pt idx="0">
                  <c:v>0</c:v>
                </c:pt>
                <c:pt idx="1">
                  <c:v>0</c:v>
                </c:pt>
                <c:pt idx="2">
                  <c:v>2.5</c:v>
                </c:pt>
                <c:pt idx="3">
                  <c:v>0</c:v>
                </c:pt>
                <c:pt idx="4">
                  <c:v>62.5</c:v>
                </c:pt>
                <c:pt idx="5">
                  <c:v>20</c:v>
                </c:pt>
                <c:pt idx="6">
                  <c:v>287.5</c:v>
                </c:pt>
                <c:pt idx="7">
                  <c:v>275.10000000000002</c:v>
                </c:pt>
                <c:pt idx="8">
                  <c:v>0</c:v>
                </c:pt>
                <c:pt idx="9">
                  <c:v>90.4</c:v>
                </c:pt>
                <c:pt idx="10">
                  <c:v>137.5</c:v>
                </c:pt>
              </c:numCache>
            </c:numRef>
          </c:val>
          <c:extLst>
            <c:ext xmlns:c16="http://schemas.microsoft.com/office/drawing/2014/chart" uri="{C3380CC4-5D6E-409C-BE32-E72D297353CC}">
              <c16:uniqueId val="{00000006-7C3A-4B79-97BC-31E38DABA1AA}"/>
            </c:ext>
          </c:extLst>
        </c:ser>
        <c:ser>
          <c:idx val="12"/>
          <c:order val="7"/>
          <c:tx>
            <c:strRef>
              <c:f>'OEM Market Share'!$A$29</c:f>
              <c:strCache>
                <c:ptCount val="1"/>
                <c:pt idx="0">
                  <c:v>Acciona (pre-2016)</c:v>
                </c:pt>
              </c:strCache>
            </c:strRef>
          </c:tx>
          <c:spPr>
            <a:solidFill>
              <a:schemeClr val="accent2">
                <a:lumMod val="20000"/>
                <a:lumOff val="80000"/>
              </a:schemeClr>
            </a:solidFill>
          </c:spPr>
          <c:invertIfNegative val="0"/>
          <c:cat>
            <c:numRef>
              <c:f>'OEM Market Share'!$B$23:$T$23</c:f>
              <c:numCache>
                <c:formatCode>General</c:formatCode>
                <c:ptCount val="19"/>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pt idx="18">
                  <c:v>2023</c:v>
                </c:pt>
              </c:numCache>
            </c:numRef>
          </c:cat>
          <c:val>
            <c:numRef>
              <c:f>'OEM Market Share'!$B$29:$T$29</c:f>
              <c:numCache>
                <c:formatCode>#,##0</c:formatCode>
                <c:ptCount val="19"/>
                <c:pt idx="0">
                  <c:v>0</c:v>
                </c:pt>
                <c:pt idx="1">
                  <c:v>0</c:v>
                </c:pt>
                <c:pt idx="2">
                  <c:v>0</c:v>
                </c:pt>
                <c:pt idx="3">
                  <c:v>409.5</c:v>
                </c:pt>
                <c:pt idx="4">
                  <c:v>204</c:v>
                </c:pt>
                <c:pt idx="5">
                  <c:v>99</c:v>
                </c:pt>
                <c:pt idx="6">
                  <c:v>0</c:v>
                </c:pt>
                <c:pt idx="7">
                  <c:v>195</c:v>
                </c:pt>
                <c:pt idx="8">
                  <c:v>0</c:v>
                </c:pt>
                <c:pt idx="9">
                  <c:v>0</c:v>
                </c:pt>
                <c:pt idx="10">
                  <c:v>465</c:v>
                </c:pt>
              </c:numCache>
            </c:numRef>
          </c:val>
          <c:extLst>
            <c:ext xmlns:c16="http://schemas.microsoft.com/office/drawing/2014/chart" uri="{C3380CC4-5D6E-409C-BE32-E72D297353CC}">
              <c16:uniqueId val="{00000007-7C3A-4B79-97BC-31E38DABA1AA}"/>
            </c:ext>
          </c:extLst>
        </c:ser>
        <c:ser>
          <c:idx val="6"/>
          <c:order val="8"/>
          <c:tx>
            <c:strRef>
              <c:f>'OEM Market Share'!$A$32</c:f>
              <c:strCache>
                <c:ptCount val="1"/>
                <c:pt idx="0">
                  <c:v>Goldwind</c:v>
                </c:pt>
              </c:strCache>
            </c:strRef>
          </c:tx>
          <c:spPr>
            <a:solidFill>
              <a:schemeClr val="accent4">
                <a:lumMod val="60000"/>
                <a:lumOff val="40000"/>
              </a:schemeClr>
            </a:solidFill>
            <a:ln w="25400">
              <a:noFill/>
            </a:ln>
          </c:spPr>
          <c:invertIfNegative val="0"/>
          <c:cat>
            <c:numRef>
              <c:f>'OEM Market Share'!$B$23:$T$23</c:f>
              <c:numCache>
                <c:formatCode>General</c:formatCode>
                <c:ptCount val="19"/>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pt idx="18">
                  <c:v>2023</c:v>
                </c:pt>
              </c:numCache>
            </c:numRef>
          </c:cat>
          <c:val>
            <c:numRef>
              <c:f>'OEM Market Share'!$B$32:$T$32</c:f>
              <c:numCache>
                <c:formatCode>#,##0</c:formatCode>
                <c:ptCount val="19"/>
                <c:pt idx="0">
                  <c:v>0</c:v>
                </c:pt>
                <c:pt idx="1">
                  <c:v>0</c:v>
                </c:pt>
                <c:pt idx="2">
                  <c:v>0</c:v>
                </c:pt>
                <c:pt idx="3">
                  <c:v>0</c:v>
                </c:pt>
                <c:pt idx="4">
                  <c:v>4.5</c:v>
                </c:pt>
                <c:pt idx="5">
                  <c:v>0</c:v>
                </c:pt>
                <c:pt idx="6">
                  <c:v>4.5</c:v>
                </c:pt>
                <c:pt idx="7">
                  <c:v>157.5</c:v>
                </c:pt>
                <c:pt idx="8">
                  <c:v>0</c:v>
                </c:pt>
                <c:pt idx="9">
                  <c:v>0</c:v>
                </c:pt>
                <c:pt idx="10">
                  <c:v>7.5</c:v>
                </c:pt>
                <c:pt idx="11">
                  <c:v>1.5</c:v>
                </c:pt>
                <c:pt idx="12">
                  <c:v>6</c:v>
                </c:pt>
                <c:pt idx="13">
                  <c:v>171.07</c:v>
                </c:pt>
                <c:pt idx="14">
                  <c:v>14</c:v>
                </c:pt>
                <c:pt idx="15">
                  <c:v>201.6</c:v>
                </c:pt>
                <c:pt idx="16">
                  <c:v>0</c:v>
                </c:pt>
                <c:pt idx="17">
                  <c:v>0</c:v>
                </c:pt>
                <c:pt idx="18">
                  <c:v>0</c:v>
                </c:pt>
              </c:numCache>
            </c:numRef>
          </c:val>
          <c:extLst>
            <c:ext xmlns:c16="http://schemas.microsoft.com/office/drawing/2014/chart" uri="{C3380CC4-5D6E-409C-BE32-E72D297353CC}">
              <c16:uniqueId val="{00000008-7C3A-4B79-97BC-31E38DABA1AA}"/>
            </c:ext>
          </c:extLst>
        </c:ser>
        <c:ser>
          <c:idx val="11"/>
          <c:order val="9"/>
          <c:tx>
            <c:strRef>
              <c:f>'OEM Market Share'!$A$33</c:f>
              <c:strCache>
                <c:ptCount val="1"/>
                <c:pt idx="0">
                  <c:v>Other</c:v>
                </c:pt>
              </c:strCache>
            </c:strRef>
          </c:tx>
          <c:spPr>
            <a:solidFill>
              <a:schemeClr val="bg2">
                <a:lumMod val="75000"/>
              </a:schemeClr>
            </a:solidFill>
            <a:ln w="25400">
              <a:noFill/>
            </a:ln>
          </c:spPr>
          <c:invertIfNegative val="0"/>
          <c:cat>
            <c:numRef>
              <c:f>'OEM Market Share'!$B$23:$T$23</c:f>
              <c:numCache>
                <c:formatCode>General</c:formatCode>
                <c:ptCount val="19"/>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pt idx="18">
                  <c:v>2023</c:v>
                </c:pt>
              </c:numCache>
            </c:numRef>
          </c:cat>
          <c:val>
            <c:numRef>
              <c:f>'OEM Market Share'!$B$33:$T$33</c:f>
              <c:numCache>
                <c:formatCode>#,##0</c:formatCode>
                <c:ptCount val="19"/>
                <c:pt idx="0">
                  <c:v>194.26499999999987</c:v>
                </c:pt>
                <c:pt idx="1">
                  <c:v>221.5</c:v>
                </c:pt>
                <c:pt idx="2">
                  <c:v>603.64999999999964</c:v>
                </c:pt>
                <c:pt idx="3">
                  <c:v>1840.6999999999998</c:v>
                </c:pt>
                <c:pt idx="4">
                  <c:v>2489.5830000000014</c:v>
                </c:pt>
                <c:pt idx="5">
                  <c:v>942.6899999999996</c:v>
                </c:pt>
                <c:pt idx="6">
                  <c:v>1165.4800000000014</c:v>
                </c:pt>
                <c:pt idx="7">
                  <c:v>1694.6000000000004</c:v>
                </c:pt>
                <c:pt idx="8">
                  <c:v>12.424999999999955</c:v>
                </c:pt>
                <c:pt idx="9">
                  <c:v>1.5</c:v>
                </c:pt>
                <c:pt idx="10">
                  <c:v>21.5</c:v>
                </c:pt>
                <c:pt idx="11">
                  <c:v>15</c:v>
                </c:pt>
                <c:pt idx="12">
                  <c:v>31.75</c:v>
                </c:pt>
                <c:pt idx="13">
                  <c:v>24.150000000000908</c:v>
                </c:pt>
                <c:pt idx="14">
                  <c:v>0.9</c:v>
                </c:pt>
                <c:pt idx="15">
                  <c:v>0</c:v>
                </c:pt>
                <c:pt idx="16">
                  <c:v>0</c:v>
                </c:pt>
                <c:pt idx="17">
                  <c:v>0</c:v>
                </c:pt>
                <c:pt idx="18">
                  <c:v>0</c:v>
                </c:pt>
              </c:numCache>
            </c:numRef>
          </c:val>
          <c:extLst>
            <c:ext xmlns:c16="http://schemas.microsoft.com/office/drawing/2014/chart" uri="{C3380CC4-5D6E-409C-BE32-E72D297353CC}">
              <c16:uniqueId val="{00000009-7C3A-4B79-97BC-31E38DABA1AA}"/>
            </c:ext>
          </c:extLst>
        </c:ser>
        <c:dLbls>
          <c:showLegendKey val="0"/>
          <c:showVal val="0"/>
          <c:showCatName val="0"/>
          <c:showSerName val="0"/>
          <c:showPercent val="0"/>
          <c:showBubbleSize val="0"/>
        </c:dLbls>
        <c:gapWidth val="25"/>
        <c:overlap val="100"/>
        <c:axId val="704670168"/>
        <c:axId val="1"/>
      </c:barChart>
      <c:catAx>
        <c:axId val="704670168"/>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a:pPr>
            <a:endParaRPr lang="en-US"/>
          </a:p>
        </c:txPr>
        <c:crossAx val="1"/>
        <c:crosses val="autoZero"/>
        <c:auto val="1"/>
        <c:lblAlgn val="ctr"/>
        <c:lblOffset val="50"/>
        <c:tickLblSkip val="2"/>
        <c:tickMarkSkip val="1"/>
        <c:noMultiLvlLbl val="0"/>
      </c:catAx>
      <c:valAx>
        <c:axId val="1"/>
        <c:scaling>
          <c:orientation val="minMax"/>
        </c:scaling>
        <c:delete val="0"/>
        <c:axPos val="l"/>
        <c:majorGridlines>
          <c:spPr>
            <a:ln w="3175">
              <a:solidFill>
                <a:schemeClr val="bg1">
                  <a:lumMod val="75000"/>
                </a:schemeClr>
              </a:solidFill>
              <a:prstDash val="solid"/>
            </a:ln>
          </c:spPr>
        </c:majorGridlines>
        <c:numFmt formatCode="0%" sourceLinked="1"/>
        <c:majorTickMark val="out"/>
        <c:minorTickMark val="none"/>
        <c:tickLblPos val="nextTo"/>
        <c:spPr>
          <a:ln w="3175">
            <a:noFill/>
            <a:prstDash val="solid"/>
          </a:ln>
        </c:spPr>
        <c:txPr>
          <a:bodyPr rot="0" vert="horz"/>
          <a:lstStyle/>
          <a:p>
            <a:pPr>
              <a:defRPr/>
            </a:pPr>
            <a:endParaRPr lang="en-US"/>
          </a:p>
        </c:txPr>
        <c:crossAx val="704670168"/>
        <c:crosses val="autoZero"/>
        <c:crossBetween val="between"/>
        <c:majorUnit val="0.2"/>
      </c:valAx>
      <c:spPr>
        <a:noFill/>
        <a:ln w="25400">
          <a:noFill/>
        </a:ln>
      </c:spPr>
    </c:plotArea>
    <c:legend>
      <c:legendPos val="r"/>
      <c:layout>
        <c:manualLayout>
          <c:xMode val="edge"/>
          <c:yMode val="edge"/>
          <c:x val="0.75897258029444092"/>
          <c:y val="9.5719529199475059E-2"/>
          <c:w val="0.2371141471960112"/>
          <c:h val="0.82383735236220468"/>
        </c:manualLayout>
      </c:layout>
      <c:overlay val="0"/>
      <c:spPr>
        <a:solidFill>
          <a:srgbClr val="FFFFFF"/>
        </a:solidFill>
        <a:ln w="3175">
          <a:noFill/>
          <a:prstDash val="solid"/>
        </a:ln>
      </c:spPr>
    </c:legend>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alignWithMargins="0"/>
    <c:pageMargins b="1" l="0.75" r="0.75" t="1" header="0.5" footer="0.5"/>
    <c:pageSetup orientation="landscape"/>
  </c:printSettings>
  <c:userShapes r:id="rId1"/>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26277003836059E-2"/>
          <c:y val="0.11507249093863267"/>
          <c:w val="0.92217225250689816"/>
          <c:h val="0.79430133733283337"/>
        </c:manualLayout>
      </c:layout>
      <c:barChart>
        <c:barDir val="col"/>
        <c:grouping val="stacked"/>
        <c:varyColors val="0"/>
        <c:ser>
          <c:idx val="7"/>
          <c:order val="0"/>
          <c:tx>
            <c:strRef>
              <c:f>'Manufacturing Capability'!$A$26</c:f>
              <c:strCache>
                <c:ptCount val="1"/>
                <c:pt idx="0">
                  <c:v>Average forecast capacity additions</c:v>
                </c:pt>
              </c:strCache>
            </c:strRef>
          </c:tx>
          <c:spPr>
            <a:solidFill>
              <a:schemeClr val="accent3">
                <a:lumMod val="60000"/>
                <a:lumOff val="40000"/>
              </a:schemeClr>
            </a:solidFill>
          </c:spPr>
          <c:invertIfNegative val="0"/>
          <c:dPt>
            <c:idx val="17"/>
            <c:invertIfNegative val="0"/>
            <c:bubble3D val="0"/>
            <c:spPr>
              <a:solidFill>
                <a:schemeClr val="accent1">
                  <a:lumMod val="60000"/>
                  <a:lumOff val="40000"/>
                </a:schemeClr>
              </a:solidFill>
            </c:spPr>
            <c:extLst>
              <c:ext xmlns:c16="http://schemas.microsoft.com/office/drawing/2014/chart" uri="{C3380CC4-5D6E-409C-BE32-E72D297353CC}">
                <c16:uniqueId val="{00000000-8944-45C1-9C01-9ADBA5CA606A}"/>
              </c:ext>
            </c:extLst>
          </c:dPt>
          <c:cat>
            <c:strRef>
              <c:f>'Manufacturing Capability'!$B$24:$X$24</c:f>
              <c:strCache>
                <c:ptCount val="23"/>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c:v>
                </c:pt>
                <c:pt idx="18">
                  <c:v>2024e</c:v>
                </c:pt>
                <c:pt idx="19">
                  <c:v>2025e</c:v>
                </c:pt>
                <c:pt idx="20">
                  <c:v>2026e</c:v>
                </c:pt>
                <c:pt idx="21">
                  <c:v>2027e</c:v>
                </c:pt>
                <c:pt idx="22">
                  <c:v>2028e</c:v>
                </c:pt>
              </c:strCache>
            </c:strRef>
          </c:cat>
          <c:val>
            <c:numRef>
              <c:f>'Manufacturing Capability'!$B$26:$X$26</c:f>
              <c:numCache>
                <c:formatCode>0.0</c:formatCode>
                <c:ptCount val="23"/>
                <c:pt idx="17">
                  <c:v>6.4740000000000002</c:v>
                </c:pt>
                <c:pt idx="18">
                  <c:v>8.3936000000000011</c:v>
                </c:pt>
                <c:pt idx="19">
                  <c:v>10.461000000000002</c:v>
                </c:pt>
                <c:pt idx="20">
                  <c:v>15.1975</c:v>
                </c:pt>
                <c:pt idx="21">
                  <c:v>17.575000000000003</c:v>
                </c:pt>
                <c:pt idx="22">
                  <c:v>18.649999999999999</c:v>
                </c:pt>
              </c:numCache>
            </c:numRef>
          </c:val>
          <c:extLst>
            <c:ext xmlns:c16="http://schemas.microsoft.com/office/drawing/2014/chart" uri="{C3380CC4-5D6E-409C-BE32-E72D297353CC}">
              <c16:uniqueId val="{00000000-0A6D-43C8-8412-D417A36B14C4}"/>
            </c:ext>
          </c:extLst>
        </c:ser>
        <c:ser>
          <c:idx val="1"/>
          <c:order val="1"/>
          <c:tx>
            <c:strRef>
              <c:f>'Manufacturing Capability'!$A$25</c:f>
              <c:strCache>
                <c:ptCount val="1"/>
                <c:pt idx="0">
                  <c:v>Actual wind capacity additions</c:v>
                </c:pt>
              </c:strCache>
            </c:strRef>
          </c:tx>
          <c:spPr>
            <a:solidFill>
              <a:schemeClr val="accent1">
                <a:lumMod val="60000"/>
                <a:lumOff val="40000"/>
              </a:schemeClr>
            </a:solidFill>
          </c:spPr>
          <c:invertIfNegative val="0"/>
          <c:cat>
            <c:strRef>
              <c:f>'Manufacturing Capability'!$B$24:$X$24</c:f>
              <c:strCache>
                <c:ptCount val="23"/>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c:v>
                </c:pt>
                <c:pt idx="18">
                  <c:v>2024e</c:v>
                </c:pt>
                <c:pt idx="19">
                  <c:v>2025e</c:v>
                </c:pt>
                <c:pt idx="20">
                  <c:v>2026e</c:v>
                </c:pt>
                <c:pt idx="21">
                  <c:v>2027e</c:v>
                </c:pt>
                <c:pt idx="22">
                  <c:v>2028e</c:v>
                </c:pt>
              </c:strCache>
            </c:strRef>
          </c:cat>
          <c:val>
            <c:numRef>
              <c:f>'Manufacturing Capability'!$B$25:$X$25</c:f>
              <c:numCache>
                <c:formatCode>0.0</c:formatCode>
                <c:ptCount val="23"/>
                <c:pt idx="0">
                  <c:v>2.4660000000000002</c:v>
                </c:pt>
                <c:pt idx="1">
                  <c:v>5.2530000000000001</c:v>
                </c:pt>
                <c:pt idx="2">
                  <c:v>8.3699999999999992</c:v>
                </c:pt>
                <c:pt idx="3">
                  <c:v>9.9969999999999999</c:v>
                </c:pt>
                <c:pt idx="4">
                  <c:v>5.218</c:v>
                </c:pt>
                <c:pt idx="5">
                  <c:v>6.6040000000000001</c:v>
                </c:pt>
                <c:pt idx="6">
                  <c:v>13.34</c:v>
                </c:pt>
                <c:pt idx="7">
                  <c:v>1.087</c:v>
                </c:pt>
                <c:pt idx="8">
                  <c:v>4.8570000000000002</c:v>
                </c:pt>
                <c:pt idx="9">
                  <c:v>8.5990000000000002</c:v>
                </c:pt>
                <c:pt idx="10">
                  <c:v>8.2329999999999988</c:v>
                </c:pt>
                <c:pt idx="11">
                  <c:v>7.0170000000000003</c:v>
                </c:pt>
                <c:pt idx="12">
                  <c:v>7.5880000000000001</c:v>
                </c:pt>
                <c:pt idx="13">
                  <c:v>9.1319999999999997</c:v>
                </c:pt>
                <c:pt idx="14">
                  <c:v>17.213000000000001</c:v>
                </c:pt>
                <c:pt idx="15">
                  <c:v>13.413</c:v>
                </c:pt>
                <c:pt idx="16">
                  <c:v>8.5110819999999983</c:v>
                </c:pt>
              </c:numCache>
            </c:numRef>
          </c:val>
          <c:extLst>
            <c:ext xmlns:c16="http://schemas.microsoft.com/office/drawing/2014/chart" uri="{C3380CC4-5D6E-409C-BE32-E72D297353CC}">
              <c16:uniqueId val="{00000001-0A6D-43C8-8412-D417A36B14C4}"/>
            </c:ext>
          </c:extLst>
        </c:ser>
        <c:dLbls>
          <c:showLegendKey val="0"/>
          <c:showVal val="0"/>
          <c:showCatName val="0"/>
          <c:showSerName val="0"/>
          <c:showPercent val="0"/>
          <c:showBubbleSize val="0"/>
        </c:dLbls>
        <c:gapWidth val="56"/>
        <c:overlap val="100"/>
        <c:axId val="2108957624"/>
        <c:axId val="2108963112"/>
      </c:barChart>
      <c:lineChart>
        <c:grouping val="standard"/>
        <c:varyColors val="0"/>
        <c:ser>
          <c:idx val="0"/>
          <c:order val="2"/>
          <c:tx>
            <c:strRef>
              <c:f>'Manufacturing Capability'!$A$27</c:f>
              <c:strCache>
                <c:ptCount val="1"/>
                <c:pt idx="0">
                  <c:v>Nacelle manufacturing capacity</c:v>
                </c:pt>
              </c:strCache>
            </c:strRef>
          </c:tx>
          <c:spPr>
            <a:ln w="44450">
              <a:solidFill>
                <a:schemeClr val="tx1">
                  <a:lumMod val="75000"/>
                  <a:lumOff val="25000"/>
                </a:schemeClr>
              </a:solidFill>
            </a:ln>
          </c:spPr>
          <c:marker>
            <c:symbol val="none"/>
          </c:marker>
          <c:cat>
            <c:strRef>
              <c:f>'Manufacturing Capability'!$B$24:$X$24</c:f>
              <c:strCache>
                <c:ptCount val="23"/>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c:v>
                </c:pt>
                <c:pt idx="18">
                  <c:v>2024e</c:v>
                </c:pt>
                <c:pt idx="19">
                  <c:v>2025e</c:v>
                </c:pt>
                <c:pt idx="20">
                  <c:v>2026e</c:v>
                </c:pt>
                <c:pt idx="21">
                  <c:v>2027e</c:v>
                </c:pt>
                <c:pt idx="22">
                  <c:v>2028e</c:v>
                </c:pt>
              </c:strCache>
            </c:strRef>
          </c:cat>
          <c:val>
            <c:numRef>
              <c:f>'Manufacturing Capability'!$B$27:$X$27</c:f>
              <c:numCache>
                <c:formatCode>0.0</c:formatCode>
                <c:ptCount val="23"/>
                <c:pt idx="0">
                  <c:v>1.325</c:v>
                </c:pt>
                <c:pt idx="1">
                  <c:v>2.8250000000000002</c:v>
                </c:pt>
                <c:pt idx="2">
                  <c:v>6.335</c:v>
                </c:pt>
                <c:pt idx="3">
                  <c:v>5.923</c:v>
                </c:pt>
                <c:pt idx="4">
                  <c:v>7.4249999999999998</c:v>
                </c:pt>
                <c:pt idx="5">
                  <c:v>11.885375</c:v>
                </c:pt>
                <c:pt idx="6">
                  <c:v>13.4</c:v>
                </c:pt>
                <c:pt idx="7">
                  <c:v>12.9</c:v>
                </c:pt>
                <c:pt idx="8">
                  <c:v>11.4</c:v>
                </c:pt>
                <c:pt idx="9">
                  <c:v>10.199999999999999</c:v>
                </c:pt>
                <c:pt idx="10">
                  <c:v>11.7</c:v>
                </c:pt>
                <c:pt idx="11">
                  <c:v>11.7</c:v>
                </c:pt>
                <c:pt idx="12">
                  <c:v>15</c:v>
                </c:pt>
                <c:pt idx="13">
                  <c:v>15</c:v>
                </c:pt>
                <c:pt idx="14">
                  <c:v>15</c:v>
                </c:pt>
                <c:pt idx="15" formatCode="General">
                  <c:v>12.3</c:v>
                </c:pt>
                <c:pt idx="16" formatCode="General">
                  <c:v>13.8</c:v>
                </c:pt>
                <c:pt idx="17" formatCode="General">
                  <c:v>14.9</c:v>
                </c:pt>
              </c:numCache>
            </c:numRef>
          </c:val>
          <c:smooth val="0"/>
          <c:extLst>
            <c:ext xmlns:c16="http://schemas.microsoft.com/office/drawing/2014/chart" uri="{C3380CC4-5D6E-409C-BE32-E72D297353CC}">
              <c16:uniqueId val="{00000002-0A6D-43C8-8412-D417A36B14C4}"/>
            </c:ext>
          </c:extLst>
        </c:ser>
        <c:ser>
          <c:idx val="5"/>
          <c:order val="3"/>
          <c:tx>
            <c:strRef>
              <c:f>'Manufacturing Capability'!$A$28</c:f>
              <c:strCache>
                <c:ptCount val="1"/>
                <c:pt idx="0">
                  <c:v>Tower production capacity</c:v>
                </c:pt>
              </c:strCache>
            </c:strRef>
          </c:tx>
          <c:spPr>
            <a:ln w="50800" cmpd="sng">
              <a:solidFill>
                <a:schemeClr val="accent6">
                  <a:lumMod val="75000"/>
                </a:schemeClr>
              </a:solidFill>
              <a:prstDash val="solid"/>
            </a:ln>
          </c:spPr>
          <c:marker>
            <c:symbol val="none"/>
          </c:marker>
          <c:cat>
            <c:strRef>
              <c:f>'Manufacturing Capability'!$B$24:$X$24</c:f>
              <c:strCache>
                <c:ptCount val="23"/>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c:v>
                </c:pt>
                <c:pt idx="18">
                  <c:v>2024e</c:v>
                </c:pt>
                <c:pt idx="19">
                  <c:v>2025e</c:v>
                </c:pt>
                <c:pt idx="20">
                  <c:v>2026e</c:v>
                </c:pt>
                <c:pt idx="21">
                  <c:v>2027e</c:v>
                </c:pt>
                <c:pt idx="22">
                  <c:v>2028e</c:v>
                </c:pt>
              </c:strCache>
            </c:strRef>
          </c:cat>
          <c:val>
            <c:numRef>
              <c:f>'Manufacturing Capability'!$B$28:$X$28</c:f>
              <c:numCache>
                <c:formatCode>0.0</c:formatCode>
                <c:ptCount val="23"/>
                <c:pt idx="6">
                  <c:v>7.396649866587607</c:v>
                </c:pt>
                <c:pt idx="7">
                  <c:v>8.0587931034482772</c:v>
                </c:pt>
                <c:pt idx="8">
                  <c:v>7.2356005355521935</c:v>
                </c:pt>
                <c:pt idx="9">
                  <c:v>6.2467346654275095</c:v>
                </c:pt>
                <c:pt idx="10">
                  <c:v>6.785569852941177</c:v>
                </c:pt>
                <c:pt idx="11">
                  <c:v>7.4298027796161499</c:v>
                </c:pt>
                <c:pt idx="12">
                  <c:v>8.8695000000000004</c:v>
                </c:pt>
                <c:pt idx="13">
                  <c:v>9.2892499999999991</c:v>
                </c:pt>
                <c:pt idx="14">
                  <c:v>10.199999999999999</c:v>
                </c:pt>
                <c:pt idx="15">
                  <c:v>9.1999999999999993</c:v>
                </c:pt>
                <c:pt idx="16">
                  <c:v>11.4</c:v>
                </c:pt>
                <c:pt idx="17">
                  <c:v>12.53</c:v>
                </c:pt>
              </c:numCache>
            </c:numRef>
          </c:val>
          <c:smooth val="0"/>
          <c:extLst>
            <c:ext xmlns:c16="http://schemas.microsoft.com/office/drawing/2014/chart" uri="{C3380CC4-5D6E-409C-BE32-E72D297353CC}">
              <c16:uniqueId val="{00000003-0A6D-43C8-8412-D417A36B14C4}"/>
            </c:ext>
          </c:extLst>
        </c:ser>
        <c:ser>
          <c:idx val="4"/>
          <c:order val="4"/>
          <c:tx>
            <c:strRef>
              <c:f>'Manufacturing Capability'!$A$29</c:f>
              <c:strCache>
                <c:ptCount val="1"/>
                <c:pt idx="0">
                  <c:v>Blade production capacity </c:v>
                </c:pt>
              </c:strCache>
            </c:strRef>
          </c:tx>
          <c:spPr>
            <a:ln w="50800" cmpd="sng">
              <a:solidFill>
                <a:schemeClr val="accent4"/>
              </a:solidFill>
              <a:prstDash val="solid"/>
            </a:ln>
          </c:spPr>
          <c:marker>
            <c:symbol val="none"/>
          </c:marker>
          <c:cat>
            <c:strRef>
              <c:f>'Manufacturing Capability'!$B$24:$X$24</c:f>
              <c:strCache>
                <c:ptCount val="23"/>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c:v>
                </c:pt>
                <c:pt idx="18">
                  <c:v>2024e</c:v>
                </c:pt>
                <c:pt idx="19">
                  <c:v>2025e</c:v>
                </c:pt>
                <c:pt idx="20">
                  <c:v>2026e</c:v>
                </c:pt>
                <c:pt idx="21">
                  <c:v>2027e</c:v>
                </c:pt>
                <c:pt idx="22">
                  <c:v>2028e</c:v>
                </c:pt>
              </c:strCache>
            </c:strRef>
          </c:cat>
          <c:val>
            <c:numRef>
              <c:f>'Manufacturing Capability'!$B$29:$X$29</c:f>
              <c:numCache>
                <c:formatCode>0.0</c:formatCode>
                <c:ptCount val="23"/>
                <c:pt idx="6">
                  <c:v>8.110361695819746</c:v>
                </c:pt>
                <c:pt idx="7">
                  <c:v>6.8655919540229888</c:v>
                </c:pt>
                <c:pt idx="8">
                  <c:v>7.0129493556836033</c:v>
                </c:pt>
                <c:pt idx="9">
                  <c:v>6.9918680297397771</c:v>
                </c:pt>
                <c:pt idx="10">
                  <c:v>8.1139618347338924</c:v>
                </c:pt>
                <c:pt idx="11">
                  <c:v>8.9467208471211119</c:v>
                </c:pt>
                <c:pt idx="12">
                  <c:v>9.234</c:v>
                </c:pt>
                <c:pt idx="13">
                  <c:v>9.6709999999999994</c:v>
                </c:pt>
                <c:pt idx="14">
                  <c:v>9.18</c:v>
                </c:pt>
                <c:pt idx="15" formatCode="General">
                  <c:v>4.5999999999999996</c:v>
                </c:pt>
                <c:pt idx="16" formatCode="General">
                  <c:v>3.7</c:v>
                </c:pt>
                <c:pt idx="17" formatCode="General">
                  <c:v>4.3</c:v>
                </c:pt>
              </c:numCache>
            </c:numRef>
          </c:val>
          <c:smooth val="0"/>
          <c:extLst>
            <c:ext xmlns:c16="http://schemas.microsoft.com/office/drawing/2014/chart" uri="{C3380CC4-5D6E-409C-BE32-E72D297353CC}">
              <c16:uniqueId val="{00000004-0A6D-43C8-8412-D417A36B14C4}"/>
            </c:ext>
          </c:extLst>
        </c:ser>
        <c:dLbls>
          <c:showLegendKey val="0"/>
          <c:showVal val="0"/>
          <c:showCatName val="0"/>
          <c:showSerName val="0"/>
          <c:showPercent val="0"/>
          <c:showBubbleSize val="0"/>
        </c:dLbls>
        <c:marker val="1"/>
        <c:smooth val="0"/>
        <c:axId val="2108957624"/>
        <c:axId val="2108963112"/>
        <c:extLst>
          <c:ext xmlns:c15="http://schemas.microsoft.com/office/drawing/2012/chart" uri="{02D57815-91ED-43cb-92C2-25804820EDAC}">
            <c15:filteredLineSeries>
              <c15:ser>
                <c:idx val="3"/>
                <c:order val="5"/>
                <c:tx>
                  <c:strRef>
                    <c:extLst>
                      <c:ext uri="{02D57815-91ED-43cb-92C2-25804820EDAC}">
                        <c15:formulaRef>
                          <c15:sqref>'Manufacturing Capability'!#REF!</c15:sqref>
                        </c15:formulaRef>
                      </c:ext>
                    </c:extLst>
                    <c:strCache>
                      <c:ptCount val="1"/>
                      <c:pt idx="0">
                        <c:v>#REF!</c:v>
                      </c:pt>
                    </c:strCache>
                  </c:strRef>
                </c:tx>
                <c:spPr>
                  <a:ln>
                    <a:noFill/>
                  </a:ln>
                </c:spPr>
                <c:marker>
                  <c:symbol val="none"/>
                </c:marker>
                <c:errBars>
                  <c:errDir val="y"/>
                  <c:errBarType val="plus"/>
                  <c:errValType val="cust"/>
                  <c:noEndCap val="1"/>
                  <c:plus>
                    <c:numRef>
                      <c:extLst>
                        <c:ext uri="{02D57815-91ED-43cb-92C2-25804820EDAC}">
                          <c15:formulaRef>
                            <c15:sqref>'Manufacturing Capability'!$B$30:$S$30</c15:sqref>
                          </c15:formulaRef>
                        </c:ext>
                      </c:extLst>
                      <c:numCache>
                        <c:formatCode>General</c:formatCode>
                        <c:ptCount val="18"/>
                      </c:numCache>
                    </c:numRef>
                  </c:plus>
                  <c:minus>
                    <c:numLit>
                      <c:formatCode>General</c:formatCode>
                      <c:ptCount val="1"/>
                      <c:pt idx="0">
                        <c:v>0</c:v>
                      </c:pt>
                    </c:numLit>
                  </c:minus>
                  <c:spPr>
                    <a:noFill/>
                    <a:ln w="19050" cap="flat" cmpd="sng" algn="ctr">
                      <a:solidFill>
                        <a:schemeClr val="accent3">
                          <a:lumMod val="75000"/>
                        </a:schemeClr>
                      </a:solidFill>
                      <a:prstDash val="solid"/>
                    </a:ln>
                    <a:effectLst/>
                  </c:spPr>
                </c:errBars>
                <c:cat>
                  <c:strRef>
                    <c:extLst>
                      <c:ext uri="{02D57815-91ED-43cb-92C2-25804820EDAC}">
                        <c15:formulaRef>
                          <c15:sqref>'Manufacturing Capability'!$B$24:$X$24</c15:sqref>
                        </c15:formulaRef>
                      </c:ext>
                    </c:extLst>
                    <c:strCache>
                      <c:ptCount val="23"/>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c:v>
                      </c:pt>
                      <c:pt idx="18">
                        <c:v>2024e</c:v>
                      </c:pt>
                      <c:pt idx="19">
                        <c:v>2025e</c:v>
                      </c:pt>
                      <c:pt idx="20">
                        <c:v>2026e</c:v>
                      </c:pt>
                      <c:pt idx="21">
                        <c:v>2027e</c:v>
                      </c:pt>
                      <c:pt idx="22">
                        <c:v>2028e</c:v>
                      </c:pt>
                    </c:strCache>
                  </c:strRef>
                </c:cat>
                <c:val>
                  <c:numRef>
                    <c:extLst>
                      <c:ext uri="{02D57815-91ED-43cb-92C2-25804820EDAC}">
                        <c15:formulaRef>
                          <c15:sqref>'Manufacturing Capability'!#REF!</c15:sqref>
                        </c15:formulaRef>
                      </c:ext>
                    </c:extLst>
                    <c:numCache>
                      <c:formatCode>General</c:formatCode>
                      <c:ptCount val="1"/>
                      <c:pt idx="0">
                        <c:v>1</c:v>
                      </c:pt>
                    </c:numCache>
                  </c:numRef>
                </c:val>
                <c:smooth val="0"/>
                <c:extLst>
                  <c:ext xmlns:c16="http://schemas.microsoft.com/office/drawing/2014/chart" uri="{C3380CC4-5D6E-409C-BE32-E72D297353CC}">
                    <c16:uniqueId val="{00000005-0A6D-43C8-8412-D417A36B14C4}"/>
                  </c:ext>
                </c:extLst>
              </c15:ser>
            </c15:filteredLineSeries>
          </c:ext>
        </c:extLst>
      </c:lineChart>
      <c:catAx>
        <c:axId val="2108957624"/>
        <c:scaling>
          <c:orientation val="minMax"/>
        </c:scaling>
        <c:delete val="0"/>
        <c:axPos val="b"/>
        <c:numFmt formatCode="General" sourceLinked="1"/>
        <c:majorTickMark val="none"/>
        <c:minorTickMark val="none"/>
        <c:tickLblPos val="nextTo"/>
        <c:spPr>
          <a:ln w="3175">
            <a:noFill/>
          </a:ln>
        </c:spPr>
        <c:txPr>
          <a:bodyPr/>
          <a:lstStyle/>
          <a:p>
            <a:pPr>
              <a:defRPr sz="1000">
                <a:solidFill>
                  <a:sysClr val="windowText" lastClr="000000"/>
                </a:solidFill>
              </a:defRPr>
            </a:pPr>
            <a:endParaRPr lang="en-US"/>
          </a:p>
        </c:txPr>
        <c:crossAx val="2108963112"/>
        <c:crosses val="autoZero"/>
        <c:auto val="1"/>
        <c:lblAlgn val="ctr"/>
        <c:lblOffset val="100"/>
        <c:tickLblSkip val="2"/>
        <c:tickMarkSkip val="1"/>
        <c:noMultiLvlLbl val="0"/>
      </c:catAx>
      <c:valAx>
        <c:axId val="2108963112"/>
        <c:scaling>
          <c:orientation val="minMax"/>
          <c:max val="25"/>
          <c:min val="0"/>
        </c:scaling>
        <c:delete val="0"/>
        <c:axPos val="l"/>
        <c:majorGridlines>
          <c:spPr>
            <a:ln w="3175">
              <a:solidFill>
                <a:schemeClr val="bg1">
                  <a:lumMod val="75000"/>
                </a:schemeClr>
              </a:solidFill>
              <a:prstDash val="solid"/>
            </a:ln>
          </c:spPr>
        </c:majorGridlines>
        <c:numFmt formatCode="#,##0" sourceLinked="0"/>
        <c:majorTickMark val="none"/>
        <c:minorTickMark val="none"/>
        <c:tickLblPos val="nextTo"/>
        <c:spPr>
          <a:ln w="3175" cmpd="sng">
            <a:noFill/>
          </a:ln>
        </c:spPr>
        <c:txPr>
          <a:bodyPr/>
          <a:lstStyle/>
          <a:p>
            <a:pPr>
              <a:defRPr sz="1000">
                <a:solidFill>
                  <a:sysClr val="windowText" lastClr="000000"/>
                </a:solidFill>
              </a:defRPr>
            </a:pPr>
            <a:endParaRPr lang="en-US"/>
          </a:p>
        </c:txPr>
        <c:crossAx val="2108957624"/>
        <c:crosses val="autoZero"/>
        <c:crossBetween val="between"/>
        <c:majorUnit val="5"/>
      </c:valAx>
      <c:spPr>
        <a:ln>
          <a:noFill/>
        </a:ln>
      </c:spPr>
    </c:plotArea>
    <c:legend>
      <c:legendPos val="r"/>
      <c:layout>
        <c:manualLayout>
          <c:xMode val="edge"/>
          <c:yMode val="edge"/>
          <c:x val="0.51757211513545454"/>
          <c:y val="4.7701897524818133E-2"/>
          <c:w val="0.41452991452991456"/>
          <c:h val="0.27250031246094236"/>
        </c:manualLayout>
      </c:layout>
      <c:overlay val="0"/>
      <c:spPr>
        <a:solidFill>
          <a:schemeClr val="bg1"/>
        </a:solidFill>
      </c:spPr>
      <c:txPr>
        <a:bodyPr/>
        <a:lstStyle/>
        <a:p>
          <a:pPr>
            <a:defRPr sz="1000"/>
          </a:pPr>
          <a:endParaRPr lang="en-US"/>
        </a:p>
      </c:txPr>
    </c:legend>
    <c:plotVisOnly val="1"/>
    <c:dispBlanksAs val="gap"/>
    <c:showDLblsOverMax val="0"/>
  </c:chart>
  <c:spPr>
    <a:ln>
      <a:noFill/>
    </a:ln>
  </c:spPr>
  <c:txPr>
    <a:bodyPr/>
    <a:lstStyle/>
    <a:p>
      <a:pPr>
        <a:defRPr sz="11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8910424658456149E-2"/>
          <c:y val="0.1388888888888889"/>
          <c:w val="0.90758530183727038"/>
          <c:h val="0.76571180555555551"/>
        </c:manualLayout>
      </c:layout>
      <c:lineChart>
        <c:grouping val="standard"/>
        <c:varyColors val="0"/>
        <c:ser>
          <c:idx val="0"/>
          <c:order val="0"/>
          <c:spPr>
            <a:ln w="28575" cap="rnd">
              <a:solidFill>
                <a:schemeClr val="tx2">
                  <a:lumMod val="60000"/>
                  <a:lumOff val="40000"/>
                </a:schemeClr>
              </a:solidFill>
              <a:round/>
            </a:ln>
            <a:effectLst/>
          </c:spPr>
          <c:marker>
            <c:symbol val="none"/>
          </c:marker>
          <c:cat>
            <c:numRef>
              <c:f>'OEM Profitability'!$B$24:$Q$24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'OEM Profitability'!$B$25:$Q$25</c:f>
              <c:numCache>
                <c:formatCode>0.0%</c:formatCode>
                <c:ptCount val="16"/>
                <c:pt idx="0">
                  <c:v>0.13640098603122433</c:v>
                </c:pt>
                <c:pt idx="1">
                  <c:v>0.13813042081593319</c:v>
                </c:pt>
                <c:pt idx="2">
                  <c:v>0.12886008387342737</c:v>
                </c:pt>
                <c:pt idx="3">
                  <c:v>0.11826086956521739</c:v>
                </c:pt>
                <c:pt idx="4">
                  <c:v>6.5290806754221387E-2</c:v>
                </c:pt>
                <c:pt idx="5">
                  <c:v>0.12328767123287671</c:v>
                </c:pt>
                <c:pt idx="6">
                  <c:v>0.12859445209803955</c:v>
                </c:pt>
                <c:pt idx="7">
                  <c:v>0.14841021267754284</c:v>
                </c:pt>
                <c:pt idx="8">
                  <c:v>0.16497029488291412</c:v>
                </c:pt>
                <c:pt idx="9">
                  <c:v>9.3305363006202111E-2</c:v>
                </c:pt>
                <c:pt idx="10">
                  <c:v>9.3836272367234824E-2</c:v>
                </c:pt>
                <c:pt idx="11">
                  <c:v>8.7905606392722546E-2</c:v>
                </c:pt>
                <c:pt idx="12">
                  <c:v>-1.191606031846462E-2</c:v>
                </c:pt>
                <c:pt idx="13">
                  <c:v>2.3044145325990327E-2</c:v>
                </c:pt>
                <c:pt idx="14">
                  <c:v>1.29406969635215E-2</c:v>
                </c:pt>
                <c:pt idx="15">
                  <c:v>-0.3939727232732072</c:v>
                </c:pt>
              </c:numCache>
            </c:numRef>
          </c:val>
          <c:smooth val="0"/>
          <c:extLst>
            <c:ext xmlns:c16="http://schemas.microsoft.com/office/drawing/2014/chart" uri="{C3380CC4-5D6E-409C-BE32-E72D297353CC}">
              <c16:uniqueId val="{00000000-6CA9-4E59-9323-D9A8A8C58954}"/>
            </c:ext>
          </c:extLst>
        </c:ser>
        <c:ser>
          <c:idx val="1"/>
          <c:order val="1"/>
          <c:spPr>
            <a:ln w="28575" cap="rnd">
              <a:solidFill>
                <a:schemeClr val="accent2"/>
              </a:solidFill>
              <a:round/>
            </a:ln>
            <a:effectLst/>
          </c:spPr>
          <c:marker>
            <c:symbol val="none"/>
          </c:marker>
          <c:cat>
            <c:numRef>
              <c:f>'OEM Profitability'!$B$24:$Q$24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'OEM Profitability'!$B$26:$Q$26</c:f>
              <c:numCache>
                <c:formatCode>0.0%</c:formatCode>
                <c:ptCount val="16"/>
                <c:pt idx="0">
                  <c:v>0.1268631436314363</c:v>
                </c:pt>
                <c:pt idx="1">
                  <c:v>9.2341012010238241E-2</c:v>
                </c:pt>
                <c:pt idx="2">
                  <c:v>9.8843930635838156E-2</c:v>
                </c:pt>
                <c:pt idx="3">
                  <c:v>5.226182316655243E-2</c:v>
                </c:pt>
                <c:pt idx="4">
                  <c:v>4.1435698447893569E-2</c:v>
                </c:pt>
                <c:pt idx="5">
                  <c:v>8.7113740959894811E-2</c:v>
                </c:pt>
                <c:pt idx="6">
                  <c:v>0.14138929088277857</c:v>
                </c:pt>
                <c:pt idx="7">
                  <c:v>0.14935296212750801</c:v>
                </c:pt>
                <c:pt idx="8">
                  <c:v>0.17837257008889323</c:v>
                </c:pt>
                <c:pt idx="9">
                  <c:v>0.16587963428112126</c:v>
                </c:pt>
                <c:pt idx="10">
                  <c:v>0.1360765739096112</c:v>
                </c:pt>
                <c:pt idx="11">
                  <c:v>0.12760352350374579</c:v>
                </c:pt>
                <c:pt idx="12">
                  <c:v>9.3258654430123489E-2</c:v>
                </c:pt>
                <c:pt idx="13">
                  <c:v>8.1542310900109063E-2</c:v>
                </c:pt>
                <c:pt idx="14">
                  <c:v>-3.0167057848957613E-2</c:v>
                </c:pt>
                <c:pt idx="15">
                  <c:v>7.0797035496034319E-2</c:v>
                </c:pt>
              </c:numCache>
            </c:numRef>
          </c:val>
          <c:smooth val="0"/>
          <c:extLst>
            <c:ext xmlns:c16="http://schemas.microsoft.com/office/drawing/2014/chart" uri="{C3380CC4-5D6E-409C-BE32-E72D297353CC}">
              <c16:uniqueId val="{00000001-6CA9-4E59-9323-D9A8A8C58954}"/>
            </c:ext>
          </c:extLst>
        </c:ser>
        <c:ser>
          <c:idx val="2"/>
          <c:order val="2"/>
          <c:spPr>
            <a:ln w="28575" cap="rnd">
              <a:solidFill>
                <a:schemeClr val="accent3"/>
              </a:solidFill>
              <a:round/>
            </a:ln>
            <a:effectLst/>
          </c:spPr>
          <c:marker>
            <c:symbol val="none"/>
          </c:marker>
          <c:cat>
            <c:numRef>
              <c:f>'OEM Profitability'!$B$24:$Q$24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'OEM Profitability'!$B$27:$Q$27</c:f>
              <c:numCache>
                <c:formatCode>0.0%</c:formatCode>
                <c:ptCount val="16"/>
                <c:pt idx="0">
                  <c:v>6.9472571982037518E-2</c:v>
                </c:pt>
                <c:pt idx="1">
                  <c:v>4.8951640175853905E-2</c:v>
                </c:pt>
                <c:pt idx="2">
                  <c:v>6.4403292181069965E-2</c:v>
                </c:pt>
                <c:pt idx="3">
                  <c:v>-2.1720243266724589E-3</c:v>
                </c:pt>
                <c:pt idx="4">
                  <c:v>7.6257788524132794E-3</c:v>
                </c:pt>
                <c:pt idx="5">
                  <c:v>5.8490170013293222E-2</c:v>
                </c:pt>
                <c:pt idx="6">
                  <c:v>6.9760737964831357E-2</c:v>
                </c:pt>
                <c:pt idx="7">
                  <c:v>7.5058639562157942E-2</c:v>
                </c:pt>
                <c:pt idx="8">
                  <c:v>8.4094256259204719E-2</c:v>
                </c:pt>
                <c:pt idx="9">
                  <c:v>6.5208915459094144E-2</c:v>
                </c:pt>
                <c:pt idx="10">
                  <c:v>4.1356593875808229E-2</c:v>
                </c:pt>
                <c:pt idx="11">
                  <c:v>3.7691043049381964E-2</c:v>
                </c:pt>
                <c:pt idx="12">
                  <c:v>2.0212011095103965E-2</c:v>
                </c:pt>
                <c:pt idx="13">
                  <c:v>9.6803820720058782E-3</c:v>
                </c:pt>
                <c:pt idx="14">
                  <c:v>-4.2907826331319378E-2</c:v>
                </c:pt>
                <c:pt idx="15">
                  <c:v>3.0820915072968512E-4</c:v>
                </c:pt>
              </c:numCache>
            </c:numRef>
          </c:val>
          <c:smooth val="0"/>
          <c:extLst>
            <c:ext xmlns:c16="http://schemas.microsoft.com/office/drawing/2014/chart" uri="{C3380CC4-5D6E-409C-BE32-E72D297353CC}">
              <c16:uniqueId val="{00000002-6CA9-4E59-9323-D9A8A8C58954}"/>
            </c:ext>
          </c:extLst>
        </c:ser>
        <c:ser>
          <c:idx val="3"/>
          <c:order val="3"/>
          <c:spPr>
            <a:ln w="28575" cap="rnd">
              <a:solidFill>
                <a:schemeClr val="accent4"/>
              </a:solidFill>
              <a:round/>
            </a:ln>
            <a:effectLst/>
          </c:spPr>
          <c:marker>
            <c:symbol val="none"/>
          </c:marker>
          <c:cat>
            <c:numRef>
              <c:f>'OEM Profitability'!$B$24:$Q$24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'OEM Profitability'!$B$28:$Q$28</c:f>
              <c:numCache>
                <c:formatCode>0.0%</c:formatCode>
                <c:ptCount val="16"/>
                <c:pt idx="0">
                  <c:v>0.1971326164874552</c:v>
                </c:pt>
                <c:pt idx="1">
                  <c:v>0.19207903619789238</c:v>
                </c:pt>
                <c:pt idx="2">
                  <c:v>0.16813082011438857</c:v>
                </c:pt>
                <c:pt idx="3">
                  <c:v>7.8967181641223683E-2</c:v>
                </c:pt>
                <c:pt idx="4">
                  <c:v>3.1386131186967287E-2</c:v>
                </c:pt>
                <c:pt idx="5">
                  <c:v>5.7344640643345823E-2</c:v>
                </c:pt>
                <c:pt idx="6">
                  <c:v>0.14113067268755491</c:v>
                </c:pt>
                <c:pt idx="7">
                  <c:v>0.12273816409154754</c:v>
                </c:pt>
                <c:pt idx="8">
                  <c:v>0.1680697314713456</c:v>
                </c:pt>
                <c:pt idx="9">
                  <c:v>0.18179820578687098</c:v>
                </c:pt>
                <c:pt idx="10">
                  <c:v>0.16931434139549462</c:v>
                </c:pt>
                <c:pt idx="11">
                  <c:v>0.10517021595928319</c:v>
                </c:pt>
                <c:pt idx="12">
                  <c:v>8.8357020727470981E-2</c:v>
                </c:pt>
                <c:pt idx="13">
                  <c:v>0.12902076191887879</c:v>
                </c:pt>
                <c:pt idx="14">
                  <c:v>0.10894748064007391</c:v>
                </c:pt>
                <c:pt idx="15">
                  <c:v>9.3606154925691618E-2</c:v>
                </c:pt>
              </c:numCache>
            </c:numRef>
          </c:val>
          <c:smooth val="0"/>
          <c:extLst>
            <c:ext xmlns:c16="http://schemas.microsoft.com/office/drawing/2014/chart" uri="{C3380CC4-5D6E-409C-BE32-E72D297353CC}">
              <c16:uniqueId val="{00000003-6CA9-4E59-9323-D9A8A8C58954}"/>
            </c:ext>
          </c:extLst>
        </c:ser>
        <c:ser>
          <c:idx val="4"/>
          <c:order val="4"/>
          <c:spPr>
            <a:ln w="28575" cap="rnd">
              <a:solidFill>
                <a:schemeClr val="tx1">
                  <a:lumMod val="65000"/>
                  <a:lumOff val="35000"/>
                </a:schemeClr>
              </a:solidFill>
              <a:round/>
            </a:ln>
            <a:effectLst/>
          </c:spPr>
          <c:marker>
            <c:symbol val="none"/>
          </c:marker>
          <c:cat>
            <c:numRef>
              <c:f>'OEM Profitability'!$B$24:$Q$24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'OEM Profitability'!$B$29:$Q$29</c:f>
              <c:numCache>
                <c:formatCode>0.0%</c:formatCode>
                <c:ptCount val="16"/>
                <c:pt idx="0">
                  <c:v>#N/A</c:v>
                </c:pt>
                <c:pt idx="1">
                  <c:v>#N/A</c:v>
                </c:pt>
                <c:pt idx="2">
                  <c:v>#N/A</c:v>
                </c:pt>
                <c:pt idx="3">
                  <c:v>#N/A</c:v>
                </c:pt>
                <c:pt idx="4">
                  <c:v>#N/A</c:v>
                </c:pt>
                <c:pt idx="5">
                  <c:v>#N/A</c:v>
                </c:pt>
                <c:pt idx="6">
                  <c:v>#N/A</c:v>
                </c:pt>
                <c:pt idx="7">
                  <c:v>#N/A</c:v>
                </c:pt>
                <c:pt idx="8">
                  <c:v>#N/A</c:v>
                </c:pt>
                <c:pt idx="9">
                  <c:v>#N/A</c:v>
                </c:pt>
                <c:pt idx="10">
                  <c:v>#N/A</c:v>
                </c:pt>
                <c:pt idx="11">
                  <c:v>#N/A</c:v>
                </c:pt>
                <c:pt idx="12">
                  <c:v>#N/A</c:v>
                </c:pt>
                <c:pt idx="13">
                  <c:v>1.5252621544327931E-2</c:v>
                </c:pt>
                <c:pt idx="14">
                  <c:v>-0.19202695115103874</c:v>
                </c:pt>
                <c:pt idx="15">
                  <c:v>-0.10512924893140647</c:v>
                </c:pt>
              </c:numCache>
            </c:numRef>
          </c:val>
          <c:smooth val="0"/>
          <c:extLst>
            <c:ext xmlns:c16="http://schemas.microsoft.com/office/drawing/2014/chart" uri="{C3380CC4-5D6E-409C-BE32-E72D297353CC}">
              <c16:uniqueId val="{00000001-724E-4231-B457-2C567F5B81E3}"/>
            </c:ext>
          </c:extLst>
        </c:ser>
        <c:dLbls>
          <c:showLegendKey val="0"/>
          <c:showVal val="0"/>
          <c:showCatName val="0"/>
          <c:showSerName val="0"/>
          <c:showPercent val="0"/>
          <c:showBubbleSize val="0"/>
        </c:dLbls>
        <c:smooth val="0"/>
        <c:axId val="711345168"/>
        <c:axId val="711345824"/>
      </c:lineChart>
      <c:catAx>
        <c:axId val="711345168"/>
        <c:scaling>
          <c:orientation val="minMax"/>
        </c:scaling>
        <c:delete val="0"/>
        <c:axPos val="b"/>
        <c:numFmt formatCode="General" sourceLinked="1"/>
        <c:majorTickMark val="none"/>
        <c:minorTickMark val="none"/>
        <c:tickLblPos val="low"/>
        <c:spPr>
          <a:noFill/>
          <a:ln w="9525" cap="flat" cmpd="sng" algn="ctr">
            <a:solidFill>
              <a:schemeClr val="tx1"/>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11345824"/>
        <c:crosses val="autoZero"/>
        <c:auto val="1"/>
        <c:lblAlgn val="ctr"/>
        <c:lblOffset val="50"/>
        <c:noMultiLvlLbl val="0"/>
      </c:catAx>
      <c:valAx>
        <c:axId val="711345824"/>
        <c:scaling>
          <c:orientation val="minMax"/>
          <c:max val="0.2"/>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11345168"/>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8910424658456149E-2"/>
          <c:y val="0.1388888888888889"/>
          <c:w val="0.90758530183727038"/>
          <c:h val="0.76571180555555551"/>
        </c:manualLayout>
      </c:layout>
      <c:lineChart>
        <c:grouping val="standard"/>
        <c:varyColors val="0"/>
        <c:ser>
          <c:idx val="0"/>
          <c:order val="0"/>
          <c:spPr>
            <a:ln w="28575" cap="rnd">
              <a:solidFill>
                <a:schemeClr val="tx2">
                  <a:lumMod val="60000"/>
                  <a:lumOff val="40000"/>
                </a:schemeClr>
              </a:solidFill>
              <a:round/>
            </a:ln>
            <a:effectLst/>
          </c:spPr>
          <c:marker>
            <c:symbol val="none"/>
          </c:marker>
          <c:cat>
            <c:numRef>
              <c:f>'OEM Profitability'!$B$24:$Q$24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'OEM Profitability'!$B$33:$Q$33</c:f>
              <c:numCache>
                <c:formatCode>0.0%</c:formatCode>
                <c:ptCount val="16"/>
                <c:pt idx="0">
                  <c:v>5.7518488085456038E-2</c:v>
                </c:pt>
                <c:pt idx="1">
                  <c:v>7.2277545775778995E-2</c:v>
                </c:pt>
                <c:pt idx="2">
                  <c:v>4.8417842165459399E-2</c:v>
                </c:pt>
                <c:pt idx="3">
                  <c:v>4.0347826086956522E-2</c:v>
                </c:pt>
                <c:pt idx="4">
                  <c:v>8.2551594746716698E-3</c:v>
                </c:pt>
                <c:pt idx="5">
                  <c:v>5.5222602739726026E-2</c:v>
                </c:pt>
                <c:pt idx="6">
                  <c:v>6.7108033745151799E-2</c:v>
                </c:pt>
                <c:pt idx="7">
                  <c:v>8.3908851013841532E-2</c:v>
                </c:pt>
                <c:pt idx="8">
                  <c:v>0.10320901994796183</c:v>
                </c:pt>
                <c:pt idx="9">
                  <c:v>7.0594673476833278E-2</c:v>
                </c:pt>
                <c:pt idx="10">
                  <c:v>7.5967916764595481E-2</c:v>
                </c:pt>
                <c:pt idx="11">
                  <c:v>7.0891618058647216E-2</c:v>
                </c:pt>
                <c:pt idx="12">
                  <c:v>-2.4569742162173162E-2</c:v>
                </c:pt>
                <c:pt idx="13">
                  <c:v>-9.4137785161492391E-3</c:v>
                </c:pt>
                <c:pt idx="14">
                  <c:v>-6.2869370287344614E-2</c:v>
                </c:pt>
                <c:pt idx="15">
                  <c:v>-0.47811262648482183</c:v>
                </c:pt>
              </c:numCache>
            </c:numRef>
          </c:val>
          <c:smooth val="0"/>
          <c:extLst>
            <c:ext xmlns:c16="http://schemas.microsoft.com/office/drawing/2014/chart" uri="{C3380CC4-5D6E-409C-BE32-E72D297353CC}">
              <c16:uniqueId val="{00000000-8F89-4680-8A86-EF4C3835FC27}"/>
            </c:ext>
          </c:extLst>
        </c:ser>
        <c:ser>
          <c:idx val="1"/>
          <c:order val="1"/>
          <c:spPr>
            <a:ln w="28575" cap="rnd">
              <a:solidFill>
                <a:schemeClr val="accent2"/>
              </a:solidFill>
              <a:round/>
            </a:ln>
            <a:effectLst/>
          </c:spPr>
          <c:marker>
            <c:symbol val="none"/>
          </c:marker>
          <c:cat>
            <c:numRef>
              <c:f>'OEM Profitability'!$B$24:$Q$24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'OEM Profitability'!$B$34:$Q$34</c:f>
              <c:numCache>
                <c:formatCode>0.0%</c:formatCode>
                <c:ptCount val="16"/>
                <c:pt idx="0">
                  <c:v>0.10399728997289973</c:v>
                </c:pt>
                <c:pt idx="1">
                  <c:v>4.9419177003347116E-2</c:v>
                </c:pt>
                <c:pt idx="2">
                  <c:v>4.4797687861271675E-2</c:v>
                </c:pt>
                <c:pt idx="3">
                  <c:v>-1.028101439342015E-2</c:v>
                </c:pt>
                <c:pt idx="4">
                  <c:v>-9.6590909090909088E-2</c:v>
                </c:pt>
                <c:pt idx="5">
                  <c:v>1.6765285996055226E-2</c:v>
                </c:pt>
                <c:pt idx="6">
                  <c:v>8.7843704775687412E-2</c:v>
                </c:pt>
                <c:pt idx="7">
                  <c:v>0.1075626261427045</c:v>
                </c:pt>
                <c:pt idx="8">
                  <c:v>0.13881019830028329</c:v>
                </c:pt>
                <c:pt idx="9">
                  <c:v>0.1235808299005325</c:v>
                </c:pt>
                <c:pt idx="10">
                  <c:v>9.0882178804026048E-2</c:v>
                </c:pt>
                <c:pt idx="11">
                  <c:v>8.2654153288877916E-2</c:v>
                </c:pt>
                <c:pt idx="12">
                  <c:v>4.7101693771509551E-2</c:v>
                </c:pt>
                <c:pt idx="13">
                  <c:v>1.854109193558735E-2</c:v>
                </c:pt>
                <c:pt idx="14">
                  <c:v>-0.1101753417092365</c:v>
                </c:pt>
                <c:pt idx="15">
                  <c:v>1.8983227148615264E-2</c:v>
                </c:pt>
              </c:numCache>
            </c:numRef>
          </c:val>
          <c:smooth val="0"/>
          <c:extLst>
            <c:ext xmlns:c16="http://schemas.microsoft.com/office/drawing/2014/chart" uri="{C3380CC4-5D6E-409C-BE32-E72D297353CC}">
              <c16:uniqueId val="{00000001-8F89-4680-8A86-EF4C3835FC27}"/>
            </c:ext>
          </c:extLst>
        </c:ser>
        <c:ser>
          <c:idx val="2"/>
          <c:order val="2"/>
          <c:spPr>
            <a:ln w="28575" cap="rnd">
              <a:solidFill>
                <a:schemeClr val="accent3"/>
              </a:solidFill>
              <a:round/>
            </a:ln>
            <a:effectLst/>
          </c:spPr>
          <c:marker>
            <c:symbol val="none"/>
          </c:marker>
          <c:cat>
            <c:numRef>
              <c:f>'OEM Profitability'!$B$24:$Q$24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'OEM Profitability'!$B$35:$Q$35</c:f>
              <c:numCache>
                <c:formatCode>0.0%</c:formatCode>
                <c:ptCount val="16"/>
                <c:pt idx="0">
                  <c:v>5.5472395879193448E-2</c:v>
                </c:pt>
                <c:pt idx="1">
                  <c:v>3.3818058843422386E-2</c:v>
                </c:pt>
                <c:pt idx="2">
                  <c:v>4.1255144032921812E-2</c:v>
                </c:pt>
                <c:pt idx="3">
                  <c:v>-3.2254561251086014E-2</c:v>
                </c:pt>
                <c:pt idx="4">
                  <c:v>-5.6821352180786759E-2</c:v>
                </c:pt>
                <c:pt idx="5">
                  <c:v>3.0994192961589589E-2</c:v>
                </c:pt>
                <c:pt idx="6">
                  <c:v>4.4969731911213603E-2</c:v>
                </c:pt>
                <c:pt idx="7">
                  <c:v>5.193201925846673E-2</c:v>
                </c:pt>
                <c:pt idx="8">
                  <c:v>4.9661266568483062E-2</c:v>
                </c:pt>
                <c:pt idx="9">
                  <c:v>1.4100981220352199E-2</c:v>
                </c:pt>
                <c:pt idx="10">
                  <c:v>-2.2040583953478916E-2</c:v>
                </c:pt>
                <c:pt idx="11">
                  <c:v>-5.9672410643609574E-3</c:v>
                </c:pt>
                <c:pt idx="12">
                  <c:v>-1.3288322188057712E-2</c:v>
                </c:pt>
                <c:pt idx="13">
                  <c:v>-1.9709772226304188E-2</c:v>
                </c:pt>
                <c:pt idx="14">
                  <c:v>-7.4943796543487415E-2</c:v>
                </c:pt>
                <c:pt idx="15">
                  <c:v>-2.874050330554314E-2</c:v>
                </c:pt>
              </c:numCache>
            </c:numRef>
          </c:val>
          <c:smooth val="0"/>
          <c:extLst>
            <c:ext xmlns:c16="http://schemas.microsoft.com/office/drawing/2014/chart" uri="{C3380CC4-5D6E-409C-BE32-E72D297353CC}">
              <c16:uniqueId val="{00000002-8F89-4680-8A86-EF4C3835FC27}"/>
            </c:ext>
          </c:extLst>
        </c:ser>
        <c:ser>
          <c:idx val="3"/>
          <c:order val="3"/>
          <c:spPr>
            <a:ln w="28575" cap="rnd">
              <a:solidFill>
                <a:schemeClr val="accent4"/>
              </a:solidFill>
              <a:round/>
            </a:ln>
            <a:effectLst/>
          </c:spPr>
          <c:marker>
            <c:symbol val="none"/>
          </c:marker>
          <c:cat>
            <c:numRef>
              <c:f>'OEM Profitability'!$B$24:$Q$24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'OEM Profitability'!$B$36:$Q$36</c:f>
              <c:numCache>
                <c:formatCode>0.0%</c:formatCode>
                <c:ptCount val="16"/>
                <c:pt idx="0">
                  <c:v>0.18528907589216145</c:v>
                </c:pt>
                <c:pt idx="1">
                  <c:v>0.18437895074347221</c:v>
                </c:pt>
                <c:pt idx="2">
                  <c:v>0.1585624450506124</c:v>
                </c:pt>
                <c:pt idx="3">
                  <c:v>6.3556279922263856E-2</c:v>
                </c:pt>
                <c:pt idx="4">
                  <c:v>1.0486037948045271E-2</c:v>
                </c:pt>
                <c:pt idx="5">
                  <c:v>3.8374531822922477E-2</c:v>
                </c:pt>
                <c:pt idx="6">
                  <c:v>0.11642118318170429</c:v>
                </c:pt>
                <c:pt idx="7">
                  <c:v>0.10448881622253006</c:v>
                </c:pt>
                <c:pt idx="8">
                  <c:v>0.13274846553198891</c:v>
                </c:pt>
                <c:pt idx="9">
                  <c:v>0.13678012769697129</c:v>
                </c:pt>
                <c:pt idx="10">
                  <c:v>0.12102080610746851</c:v>
                </c:pt>
                <c:pt idx="11">
                  <c:v>6.1599856698594885E-2</c:v>
                </c:pt>
                <c:pt idx="12">
                  <c:v>5.2470097198853267E-2</c:v>
                </c:pt>
                <c:pt idx="13">
                  <c:v>8.3121789262319126E-2</c:v>
                </c:pt>
                <c:pt idx="14">
                  <c:v>4.9643406707042106E-2</c:v>
                </c:pt>
                <c:pt idx="15">
                  <c:v>3.790379718255768E-2</c:v>
                </c:pt>
              </c:numCache>
            </c:numRef>
          </c:val>
          <c:smooth val="0"/>
          <c:extLst>
            <c:ext xmlns:c16="http://schemas.microsoft.com/office/drawing/2014/chart" uri="{C3380CC4-5D6E-409C-BE32-E72D297353CC}">
              <c16:uniqueId val="{00000003-8F89-4680-8A86-EF4C3835FC27}"/>
            </c:ext>
          </c:extLst>
        </c:ser>
        <c:dLbls>
          <c:showLegendKey val="0"/>
          <c:showVal val="0"/>
          <c:showCatName val="0"/>
          <c:showSerName val="0"/>
          <c:showPercent val="0"/>
          <c:showBubbleSize val="0"/>
        </c:dLbls>
        <c:smooth val="0"/>
        <c:axId val="711345168"/>
        <c:axId val="711345824"/>
      </c:lineChart>
      <c:catAx>
        <c:axId val="711345168"/>
        <c:scaling>
          <c:orientation val="minMax"/>
        </c:scaling>
        <c:delete val="0"/>
        <c:axPos val="b"/>
        <c:numFmt formatCode="General" sourceLinked="1"/>
        <c:majorTickMark val="none"/>
        <c:minorTickMark val="none"/>
        <c:tickLblPos val="low"/>
        <c:spPr>
          <a:noFill/>
          <a:ln w="9525" cap="flat" cmpd="sng" algn="ctr">
            <a:solidFill>
              <a:schemeClr val="tx1"/>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11345824"/>
        <c:crosses val="autoZero"/>
        <c:auto val="1"/>
        <c:lblAlgn val="ctr"/>
        <c:lblOffset val="50"/>
        <c:noMultiLvlLbl val="0"/>
      </c:catAx>
      <c:valAx>
        <c:axId val="711345824"/>
        <c:scaling>
          <c:orientation val="minMax"/>
          <c:max val="0.2"/>
          <c:min val="-0.5"/>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11345168"/>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chemeClr val="tx1"/>
                </a:solidFill>
                <a:latin typeface="Arial" panose="020B0604020202020204" pitchFamily="34" charset="0"/>
                <a:ea typeface="+mn-ea"/>
                <a:cs typeface="Arial" panose="020B0604020202020204" pitchFamily="34" charset="0"/>
              </a:defRPr>
            </a:pPr>
            <a:r>
              <a:rPr lang="en-US" sz="1000">
                <a:solidFill>
                  <a:schemeClr val="tx1"/>
                </a:solidFill>
              </a:rPr>
              <a:t>Imports (Billion 2023$)</a:t>
            </a:r>
          </a:p>
        </c:rich>
      </c:tx>
      <c:layout>
        <c:manualLayout>
          <c:xMode val="edge"/>
          <c:yMode val="edge"/>
          <c:x val="5.6770317109212801E-3"/>
          <c:y val="1.1319206561927701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chemeClr val="tx1"/>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4.27475002940138E-2"/>
          <c:y val="9.17994338834415E-2"/>
          <c:w val="0.93997121945811002"/>
          <c:h val="0.81953792665356595"/>
        </c:manualLayout>
      </c:layout>
      <c:barChart>
        <c:barDir val="col"/>
        <c:grouping val="stacked"/>
        <c:varyColors val="0"/>
        <c:ser>
          <c:idx val="1"/>
          <c:order val="0"/>
          <c:tx>
            <c:strRef>
              <c:f>'Wind Equip Imports over Time'!$C$25</c:f>
              <c:strCache>
                <c:ptCount val="1"/>
                <c:pt idx="0">
                  <c:v>Wind-powered generating sets and parts, including nacelles</c:v>
                </c:pt>
              </c:strCache>
            </c:strRef>
          </c:tx>
          <c:spPr>
            <a:solidFill>
              <a:schemeClr val="tx1">
                <a:lumMod val="50000"/>
                <a:lumOff val="50000"/>
              </a:schemeClr>
            </a:solidFill>
            <a:ln>
              <a:noFill/>
            </a:ln>
            <a:effectLst/>
          </c:spPr>
          <c:invertIfNegative val="0"/>
          <c:cat>
            <c:numRef>
              <c:f>'Wind Equip Imports over Time'!$A$27:$A$44</c:f>
              <c:numCache>
                <c:formatCode>General</c:formatCode>
                <c:ptCount val="18"/>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c:v>
                </c:pt>
              </c:numCache>
            </c:numRef>
          </c:cat>
          <c:val>
            <c:numRef>
              <c:f>'Wind Equip Imports over Time'!$C$27:$C$44</c:f>
              <c:numCache>
                <c:formatCode>0.0</c:formatCode>
                <c:ptCount val="18"/>
                <c:pt idx="0">
                  <c:v>1.8298911075272621</c:v>
                </c:pt>
                <c:pt idx="1">
                  <c:v>3.4944377570372702</c:v>
                </c:pt>
                <c:pt idx="2">
                  <c:v>3.549818302725146</c:v>
                </c:pt>
                <c:pt idx="3">
                  <c:v>3.2311432831104274</c:v>
                </c:pt>
                <c:pt idx="4">
                  <c:v>1.7072964995579487</c:v>
                </c:pt>
                <c:pt idx="5">
                  <c:v>1.6714924392605464</c:v>
                </c:pt>
                <c:pt idx="6">
                  <c:v>1.2946892571429307</c:v>
                </c:pt>
                <c:pt idx="7">
                  <c:v>3.0366112634271566E-2</c:v>
                </c:pt>
                <c:pt idx="8">
                  <c:v>0.53561451000758731</c:v>
                </c:pt>
                <c:pt idx="9">
                  <c:v>0.67487366126715365</c:v>
                </c:pt>
                <c:pt idx="10">
                  <c:v>0.83569323438523091</c:v>
                </c:pt>
                <c:pt idx="11">
                  <c:v>0.93417841579404359</c:v>
                </c:pt>
                <c:pt idx="12">
                  <c:v>0.6542165627707841</c:v>
                </c:pt>
                <c:pt idx="13">
                  <c:v>0.43019844451126626</c:v>
                </c:pt>
                <c:pt idx="14">
                  <c:v>1.3399610134729592</c:v>
                </c:pt>
                <c:pt idx="15">
                  <c:v>0.57874623121966273</c:v>
                </c:pt>
                <c:pt idx="16">
                  <c:v>0.65280453971511176</c:v>
                </c:pt>
                <c:pt idx="17">
                  <c:v>0.30663105600000001</c:v>
                </c:pt>
              </c:numCache>
            </c:numRef>
          </c:val>
          <c:extLst>
            <c:ext xmlns:c16="http://schemas.microsoft.com/office/drawing/2014/chart" uri="{C3380CC4-5D6E-409C-BE32-E72D297353CC}">
              <c16:uniqueId val="{00000000-AE7A-4ECC-9281-32702DD7BDCB}"/>
            </c:ext>
          </c:extLst>
        </c:ser>
        <c:ser>
          <c:idx val="2"/>
          <c:order val="1"/>
          <c:tx>
            <c:strRef>
              <c:f>'Wind Equip Imports over Time'!$D$25</c:f>
              <c:strCache>
                <c:ptCount val="1"/>
                <c:pt idx="0">
                  <c:v>Wind towers</c:v>
                </c:pt>
              </c:strCache>
            </c:strRef>
          </c:tx>
          <c:spPr>
            <a:solidFill>
              <a:schemeClr val="tx2"/>
            </a:solidFill>
            <a:ln>
              <a:noFill/>
            </a:ln>
            <a:effectLst/>
          </c:spPr>
          <c:invertIfNegative val="0"/>
          <c:cat>
            <c:numRef>
              <c:f>'Wind Equip Imports over Time'!$A$27:$A$44</c:f>
              <c:numCache>
                <c:formatCode>General</c:formatCode>
                <c:ptCount val="18"/>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c:v>
                </c:pt>
              </c:numCache>
            </c:numRef>
          </c:cat>
          <c:val>
            <c:numRef>
              <c:f>'Wind Equip Imports over Time'!$D$27:$D$44</c:f>
              <c:numCache>
                <c:formatCode>0.0</c:formatCode>
                <c:ptCount val="18"/>
                <c:pt idx="0">
                  <c:v>0.31264599085536793</c:v>
                </c:pt>
                <c:pt idx="1">
                  <c:v>0.73835222811643531</c:v>
                </c:pt>
                <c:pt idx="2">
                  <c:v>1.3678963840010607</c:v>
                </c:pt>
                <c:pt idx="3">
                  <c:v>0.8535570539489038</c:v>
                </c:pt>
                <c:pt idx="4">
                  <c:v>0.55074436551161154</c:v>
                </c:pt>
                <c:pt idx="5">
                  <c:v>0.59649038763738615</c:v>
                </c:pt>
                <c:pt idx="6">
                  <c:v>1.0946662135891094</c:v>
                </c:pt>
                <c:pt idx="7">
                  <c:v>0.12901148758911732</c:v>
                </c:pt>
                <c:pt idx="8">
                  <c:v>0.31555100830763383</c:v>
                </c:pt>
                <c:pt idx="9">
                  <c:v>0.37617846054276272</c:v>
                </c:pt>
                <c:pt idx="10">
                  <c:v>0.37952776029107482</c:v>
                </c:pt>
                <c:pt idx="11">
                  <c:v>0.27628872123169873</c:v>
                </c:pt>
                <c:pt idx="12">
                  <c:v>0.24308382258311395</c:v>
                </c:pt>
                <c:pt idx="13">
                  <c:v>0.54465571351602338</c:v>
                </c:pt>
                <c:pt idx="14">
                  <c:v>0.86213635907112141</c:v>
                </c:pt>
                <c:pt idx="15">
                  <c:v>0.5279061599551168</c:v>
                </c:pt>
                <c:pt idx="16">
                  <c:v>0.18230902098321231</c:v>
                </c:pt>
                <c:pt idx="17">
                  <c:v>0.27067288500000003</c:v>
                </c:pt>
              </c:numCache>
            </c:numRef>
          </c:val>
          <c:extLst>
            <c:ext xmlns:c16="http://schemas.microsoft.com/office/drawing/2014/chart" uri="{C3380CC4-5D6E-409C-BE32-E72D297353CC}">
              <c16:uniqueId val="{00000001-AE7A-4ECC-9281-32702DD7BDCB}"/>
            </c:ext>
          </c:extLst>
        </c:ser>
        <c:ser>
          <c:idx val="5"/>
          <c:order val="2"/>
          <c:tx>
            <c:strRef>
              <c:f>'Wind Equip Imports over Time'!$G$25</c:f>
              <c:strCache>
                <c:ptCount val="1"/>
                <c:pt idx="0">
                  <c:v>Wind blades and hubs</c:v>
                </c:pt>
              </c:strCache>
            </c:strRef>
          </c:tx>
          <c:spPr>
            <a:solidFill>
              <a:schemeClr val="accent3">
                <a:lumMod val="75000"/>
              </a:schemeClr>
            </a:solidFill>
            <a:ln>
              <a:noFill/>
            </a:ln>
            <a:effectLst/>
          </c:spPr>
          <c:invertIfNegative val="0"/>
          <c:cat>
            <c:numRef>
              <c:f>'Wind Equip Imports over Time'!$A$27:$A$44</c:f>
              <c:numCache>
                <c:formatCode>General</c:formatCode>
                <c:ptCount val="18"/>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c:v>
                </c:pt>
              </c:numCache>
            </c:numRef>
          </c:cat>
          <c:val>
            <c:numRef>
              <c:f>'Wind Equip Imports over Time'!$G$27:$G$44</c:f>
              <c:numCache>
                <c:formatCode>0.0</c:formatCode>
                <c:ptCount val="18"/>
                <c:pt idx="0">
                  <c:v>0</c:v>
                </c:pt>
                <c:pt idx="1">
                  <c:v>0</c:v>
                </c:pt>
                <c:pt idx="2">
                  <c:v>0</c:v>
                </c:pt>
                <c:pt idx="3">
                  <c:v>0</c:v>
                </c:pt>
                <c:pt idx="4">
                  <c:v>0</c:v>
                </c:pt>
                <c:pt idx="5">
                  <c:v>0</c:v>
                </c:pt>
                <c:pt idx="6">
                  <c:v>1.1836091950711254</c:v>
                </c:pt>
                <c:pt idx="7">
                  <c:v>0.35787793690727471</c:v>
                </c:pt>
                <c:pt idx="8">
                  <c:v>0.62743676828389416</c:v>
                </c:pt>
                <c:pt idx="9">
                  <c:v>1.0479789938068322</c:v>
                </c:pt>
                <c:pt idx="10">
                  <c:v>1.1478158859190608</c:v>
                </c:pt>
                <c:pt idx="11">
                  <c:v>1.2215102264166771</c:v>
                </c:pt>
                <c:pt idx="12">
                  <c:v>1.1747033480572424</c:v>
                </c:pt>
                <c:pt idx="13">
                  <c:v>2.1572882590166902</c:v>
                </c:pt>
                <c:pt idx="14">
                  <c:v>3.0619946968209701</c:v>
                </c:pt>
                <c:pt idx="15">
                  <c:v>2.1770313839338229</c:v>
                </c:pt>
                <c:pt idx="16">
                  <c:v>1.2895893182903968</c:v>
                </c:pt>
                <c:pt idx="17">
                  <c:v>0.9335081300000001</c:v>
                </c:pt>
              </c:numCache>
            </c:numRef>
          </c:val>
          <c:extLst>
            <c:ext xmlns:c16="http://schemas.microsoft.com/office/drawing/2014/chart" uri="{C3380CC4-5D6E-409C-BE32-E72D297353CC}">
              <c16:uniqueId val="{00000002-AE7A-4ECC-9281-32702DD7BDCB}"/>
            </c:ext>
          </c:extLst>
        </c:ser>
        <c:ser>
          <c:idx val="4"/>
          <c:order val="3"/>
          <c:tx>
            <c:strRef>
              <c:f>'Wind Equip Imports over Time'!$F$25</c:f>
              <c:strCache>
                <c:ptCount val="1"/>
                <c:pt idx="0">
                  <c:v>Wind generators and generator parts</c:v>
                </c:pt>
              </c:strCache>
            </c:strRef>
          </c:tx>
          <c:spPr>
            <a:solidFill>
              <a:schemeClr val="accent1">
                <a:lumMod val="60000"/>
                <a:lumOff val="40000"/>
              </a:schemeClr>
            </a:solidFill>
            <a:ln>
              <a:noFill/>
            </a:ln>
            <a:effectLst/>
          </c:spPr>
          <c:invertIfNegative val="0"/>
          <c:cat>
            <c:numRef>
              <c:f>'Wind Equip Imports over Time'!$A$27:$A$44</c:f>
              <c:numCache>
                <c:formatCode>General</c:formatCode>
                <c:ptCount val="18"/>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c:v>
                </c:pt>
              </c:numCache>
            </c:numRef>
          </c:cat>
          <c:val>
            <c:numRef>
              <c:f>'Wind Equip Imports over Time'!$F$27:$F$44</c:f>
              <c:numCache>
                <c:formatCode>0.0</c:formatCode>
                <c:ptCount val="18"/>
                <c:pt idx="0">
                  <c:v>0</c:v>
                </c:pt>
                <c:pt idx="1">
                  <c:v>0</c:v>
                </c:pt>
                <c:pt idx="2">
                  <c:v>0</c:v>
                </c:pt>
                <c:pt idx="3">
                  <c:v>0</c:v>
                </c:pt>
                <c:pt idx="4">
                  <c:v>0</c:v>
                </c:pt>
                <c:pt idx="5">
                  <c:v>0</c:v>
                </c:pt>
                <c:pt idx="6">
                  <c:v>0.60483667237430416</c:v>
                </c:pt>
                <c:pt idx="7">
                  <c:v>0.26124912108644094</c:v>
                </c:pt>
                <c:pt idx="8">
                  <c:v>0.4290219798218522</c:v>
                </c:pt>
                <c:pt idx="9">
                  <c:v>0.44458254449824269</c:v>
                </c:pt>
                <c:pt idx="10">
                  <c:v>0.43774365160353651</c:v>
                </c:pt>
                <c:pt idx="11">
                  <c:v>0.36605480306879079</c:v>
                </c:pt>
                <c:pt idx="12">
                  <c:v>0.38617112193017311</c:v>
                </c:pt>
                <c:pt idx="13">
                  <c:v>0.32590920413703517</c:v>
                </c:pt>
                <c:pt idx="14">
                  <c:v>0.24990081592043617</c:v>
                </c:pt>
                <c:pt idx="15">
                  <c:v>0.22074399463524372</c:v>
                </c:pt>
                <c:pt idx="16">
                  <c:v>0.151942255471569</c:v>
                </c:pt>
                <c:pt idx="17">
                  <c:v>0.15186192600000001</c:v>
                </c:pt>
              </c:numCache>
            </c:numRef>
          </c:val>
          <c:extLst>
            <c:ext xmlns:c16="http://schemas.microsoft.com/office/drawing/2014/chart" uri="{C3380CC4-5D6E-409C-BE32-E72D297353CC}">
              <c16:uniqueId val="{00000003-AE7A-4ECC-9281-32702DD7BDCB}"/>
            </c:ext>
          </c:extLst>
        </c:ser>
        <c:ser>
          <c:idx val="3"/>
          <c:order val="4"/>
          <c:tx>
            <c:strRef>
              <c:f>'Wind Equip Imports over Time'!$E$25</c:f>
              <c:strCache>
                <c:ptCount val="1"/>
                <c:pt idx="0">
                  <c:v>Other wind-related equipment</c:v>
                </c:pt>
              </c:strCache>
            </c:strRef>
          </c:tx>
          <c:spPr>
            <a:solidFill>
              <a:schemeClr val="accent2">
                <a:lumMod val="20000"/>
                <a:lumOff val="80000"/>
              </a:schemeClr>
            </a:solidFill>
            <a:ln>
              <a:noFill/>
            </a:ln>
            <a:effectLst/>
          </c:spPr>
          <c:invertIfNegative val="0"/>
          <c:cat>
            <c:numRef>
              <c:f>'Wind Equip Imports over Time'!$A$27:$A$44</c:f>
              <c:numCache>
                <c:formatCode>General</c:formatCode>
                <c:ptCount val="18"/>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c:v>
                </c:pt>
              </c:numCache>
            </c:numRef>
          </c:cat>
          <c:val>
            <c:numRef>
              <c:f>'Wind Equip Imports over Time'!$E$27:$E$44</c:f>
              <c:numCache>
                <c:formatCode>0.0</c:formatCode>
                <c:ptCount val="18"/>
                <c:pt idx="0">
                  <c:v>0.76423163672923333</c:v>
                </c:pt>
                <c:pt idx="1">
                  <c:v>1.5314165315490962</c:v>
                </c:pt>
                <c:pt idx="2">
                  <c:v>2.2526738759364253</c:v>
                </c:pt>
                <c:pt idx="3">
                  <c:v>1.4688424293317037</c:v>
                </c:pt>
                <c:pt idx="4">
                  <c:v>1.0691173404087566</c:v>
                </c:pt>
                <c:pt idx="5">
                  <c:v>1.3647373498762334</c:v>
                </c:pt>
                <c:pt idx="6">
                  <c:v>0</c:v>
                </c:pt>
                <c:pt idx="7">
                  <c:v>0</c:v>
                </c:pt>
                <c:pt idx="8">
                  <c:v>0</c:v>
                </c:pt>
                <c:pt idx="9">
                  <c:v>0</c:v>
                </c:pt>
                <c:pt idx="10">
                  <c:v>0</c:v>
                </c:pt>
                <c:pt idx="11">
                  <c:v>0</c:v>
                </c:pt>
                <c:pt idx="12">
                  <c:v>0</c:v>
                </c:pt>
                <c:pt idx="13">
                  <c:v>0</c:v>
                </c:pt>
                <c:pt idx="14">
                  <c:v>0</c:v>
                </c:pt>
                <c:pt idx="15">
                  <c:v>0</c:v>
                </c:pt>
                <c:pt idx="16">
                  <c:v>0</c:v>
                </c:pt>
                <c:pt idx="17">
                  <c:v>0</c:v>
                </c:pt>
              </c:numCache>
            </c:numRef>
          </c:val>
          <c:extLst>
            <c:ext xmlns:c16="http://schemas.microsoft.com/office/drawing/2014/chart" uri="{C3380CC4-5D6E-409C-BE32-E72D297353CC}">
              <c16:uniqueId val="{00000004-AE7A-4ECC-9281-32702DD7BDCB}"/>
            </c:ext>
          </c:extLst>
        </c:ser>
        <c:dLbls>
          <c:showLegendKey val="0"/>
          <c:showVal val="0"/>
          <c:showCatName val="0"/>
          <c:showSerName val="0"/>
          <c:showPercent val="0"/>
          <c:showBubbleSize val="0"/>
        </c:dLbls>
        <c:gapWidth val="77"/>
        <c:overlap val="100"/>
        <c:axId val="-2058601712"/>
        <c:axId val="-2058602256"/>
      </c:barChart>
      <c:catAx>
        <c:axId val="-20586017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058602256"/>
        <c:crosses val="autoZero"/>
        <c:auto val="1"/>
        <c:lblAlgn val="ctr"/>
        <c:lblOffset val="100"/>
        <c:noMultiLvlLbl val="0"/>
      </c:catAx>
      <c:valAx>
        <c:axId val="-2058602256"/>
        <c:scaling>
          <c:orientation val="minMax"/>
          <c:max val="7"/>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058601712"/>
        <c:crosses val="autoZero"/>
        <c:crossBetween val="between"/>
        <c:majorUnit val="2"/>
      </c:valAx>
      <c:spPr>
        <a:noFill/>
        <a:ln>
          <a:noFill/>
        </a:ln>
        <a:effectLst/>
      </c:spPr>
    </c:plotArea>
    <c:legend>
      <c:legendPos val="r"/>
      <c:layout>
        <c:manualLayout>
          <c:xMode val="edge"/>
          <c:yMode val="edge"/>
          <c:x val="0.34731307625008406"/>
          <c:y val="1.1642294713160854E-2"/>
          <c:w val="0.62063564169863383"/>
          <c:h val="0.24688788901387326"/>
        </c:manualLayout>
      </c:layout>
      <c:overlay val="0"/>
      <c:spPr>
        <a:solidFill>
          <a:schemeClr val="bg1"/>
        </a:solidFill>
        <a:ln w="3175">
          <a:solidFill>
            <a:schemeClr val="bg1">
              <a:lumMod val="75000"/>
            </a:schemeClr>
          </a:solidFill>
        </a:ln>
        <a:effectLst/>
      </c:spPr>
      <c:txPr>
        <a:bodyPr rot="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000">
                <a:solidFill>
                  <a:sysClr val="windowText" lastClr="000000"/>
                </a:solidFill>
                <a:latin typeface="Arial" panose="020B0604020202020204" pitchFamily="34" charset="0"/>
                <a:cs typeface="Arial" panose="020B0604020202020204" pitchFamily="34" charset="0"/>
              </a:rPr>
              <a:t>Percent of total U.S. tracked wind imports</a:t>
            </a:r>
          </a:p>
        </c:rich>
      </c:tx>
      <c:layout>
        <c:manualLayout>
          <c:xMode val="edge"/>
          <c:yMode val="edge"/>
          <c:x val="1.4009629265352272E-3"/>
          <c:y val="0"/>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manualLayout>
          <c:layoutTarget val="inner"/>
          <c:xMode val="edge"/>
          <c:yMode val="edge"/>
          <c:x val="7.3695309897361866E-2"/>
          <c:y val="9.7959183673469383E-2"/>
          <c:w val="0.90321970297867393"/>
          <c:h val="0.80269404409776557"/>
        </c:manualLayout>
      </c:layout>
      <c:barChart>
        <c:barDir val="col"/>
        <c:grouping val="clustered"/>
        <c:varyColors val="0"/>
        <c:ser>
          <c:idx val="0"/>
          <c:order val="0"/>
          <c:tx>
            <c:strRef>
              <c:f>'Imports by Country over Time'!$B$24</c:f>
              <c:strCache>
                <c:ptCount val="1"/>
                <c:pt idx="0">
                  <c:v>2014</c:v>
                </c:pt>
              </c:strCache>
            </c:strRef>
          </c:tx>
          <c:spPr>
            <a:solidFill>
              <a:schemeClr val="accent1">
                <a:tint val="43000"/>
              </a:schemeClr>
            </a:solidFill>
            <a:ln>
              <a:noFill/>
            </a:ln>
            <a:effectLst/>
          </c:spPr>
          <c:invertIfNegative val="0"/>
          <c:cat>
            <c:strRef>
              <c:f>'Imports by Country over Time'!$A$25:$A$30</c:f>
              <c:strCache>
                <c:ptCount val="6"/>
                <c:pt idx="0">
                  <c:v>China</c:v>
                </c:pt>
                <c:pt idx="1">
                  <c:v>Spain</c:v>
                </c:pt>
                <c:pt idx="2">
                  <c:v>Mexico</c:v>
                </c:pt>
                <c:pt idx="3">
                  <c:v>India</c:v>
                </c:pt>
                <c:pt idx="4">
                  <c:v>Denmark</c:v>
                </c:pt>
                <c:pt idx="5">
                  <c:v>Other</c:v>
                </c:pt>
              </c:strCache>
            </c:strRef>
          </c:cat>
          <c:val>
            <c:numRef>
              <c:f>'Imports by Country over Time'!$B$25:$B$30</c:f>
              <c:numCache>
                <c:formatCode>0%</c:formatCode>
                <c:ptCount val="6"/>
                <c:pt idx="0">
                  <c:v>0.22963254231600466</c:v>
                </c:pt>
                <c:pt idx="1">
                  <c:v>0.15317237884592186</c:v>
                </c:pt>
                <c:pt idx="2">
                  <c:v>4.1340903184203033E-2</c:v>
                </c:pt>
                <c:pt idx="3">
                  <c:v>1.9774230987409141E-2</c:v>
                </c:pt>
                <c:pt idx="4">
                  <c:v>0.13773648755537629</c:v>
                </c:pt>
                <c:pt idx="5">
                  <c:v>0.41834345711108467</c:v>
                </c:pt>
              </c:numCache>
            </c:numRef>
          </c:val>
          <c:extLst>
            <c:ext xmlns:c16="http://schemas.microsoft.com/office/drawing/2014/chart" uri="{C3380CC4-5D6E-409C-BE32-E72D297353CC}">
              <c16:uniqueId val="{00000000-E3C2-4665-B815-B9C8D2774E8E}"/>
            </c:ext>
          </c:extLst>
        </c:ser>
        <c:ser>
          <c:idx val="1"/>
          <c:order val="1"/>
          <c:tx>
            <c:strRef>
              <c:f>'Imports by Country over Time'!$C$24</c:f>
              <c:strCache>
                <c:ptCount val="1"/>
                <c:pt idx="0">
                  <c:v>2015</c:v>
                </c:pt>
              </c:strCache>
            </c:strRef>
          </c:tx>
          <c:spPr>
            <a:solidFill>
              <a:schemeClr val="accent1">
                <a:tint val="56000"/>
              </a:schemeClr>
            </a:solidFill>
            <a:ln>
              <a:noFill/>
            </a:ln>
            <a:effectLst/>
          </c:spPr>
          <c:invertIfNegative val="0"/>
          <c:cat>
            <c:strRef>
              <c:f>'Imports by Country over Time'!$A$25:$A$30</c:f>
              <c:strCache>
                <c:ptCount val="6"/>
                <c:pt idx="0">
                  <c:v>China</c:v>
                </c:pt>
                <c:pt idx="1">
                  <c:v>Spain</c:v>
                </c:pt>
                <c:pt idx="2">
                  <c:v>Mexico</c:v>
                </c:pt>
                <c:pt idx="3">
                  <c:v>India</c:v>
                </c:pt>
                <c:pt idx="4">
                  <c:v>Denmark</c:v>
                </c:pt>
                <c:pt idx="5">
                  <c:v>Other</c:v>
                </c:pt>
              </c:strCache>
            </c:strRef>
          </c:cat>
          <c:val>
            <c:numRef>
              <c:f>'Imports by Country over Time'!$C$25:$C$30</c:f>
              <c:numCache>
                <c:formatCode>0%</c:formatCode>
                <c:ptCount val="6"/>
                <c:pt idx="0">
                  <c:v>0.27547302166614163</c:v>
                </c:pt>
                <c:pt idx="1">
                  <c:v>0.18127536214315834</c:v>
                </c:pt>
                <c:pt idx="2">
                  <c:v>6.0406261402494228E-2</c:v>
                </c:pt>
                <c:pt idx="3">
                  <c:v>1.0363842385055163E-2</c:v>
                </c:pt>
                <c:pt idx="4">
                  <c:v>0.1323735782483367</c:v>
                </c:pt>
                <c:pt idx="5">
                  <c:v>0.34010793415481383</c:v>
                </c:pt>
              </c:numCache>
            </c:numRef>
          </c:val>
          <c:extLst>
            <c:ext xmlns:c16="http://schemas.microsoft.com/office/drawing/2014/chart" uri="{C3380CC4-5D6E-409C-BE32-E72D297353CC}">
              <c16:uniqueId val="{00000001-E3C2-4665-B815-B9C8D2774E8E}"/>
            </c:ext>
          </c:extLst>
        </c:ser>
        <c:ser>
          <c:idx val="2"/>
          <c:order val="2"/>
          <c:tx>
            <c:strRef>
              <c:f>'Imports by Country over Time'!$D$24</c:f>
              <c:strCache>
                <c:ptCount val="1"/>
                <c:pt idx="0">
                  <c:v>2016</c:v>
                </c:pt>
              </c:strCache>
            </c:strRef>
          </c:tx>
          <c:spPr>
            <a:solidFill>
              <a:schemeClr val="accent1">
                <a:tint val="69000"/>
              </a:schemeClr>
            </a:solidFill>
            <a:ln>
              <a:noFill/>
            </a:ln>
            <a:effectLst/>
          </c:spPr>
          <c:invertIfNegative val="0"/>
          <c:cat>
            <c:strRef>
              <c:f>'Imports by Country over Time'!$A$25:$A$30</c:f>
              <c:strCache>
                <c:ptCount val="6"/>
                <c:pt idx="0">
                  <c:v>China</c:v>
                </c:pt>
                <c:pt idx="1">
                  <c:v>Spain</c:v>
                </c:pt>
                <c:pt idx="2">
                  <c:v>Mexico</c:v>
                </c:pt>
                <c:pt idx="3">
                  <c:v>India</c:v>
                </c:pt>
                <c:pt idx="4">
                  <c:v>Denmark</c:v>
                </c:pt>
                <c:pt idx="5">
                  <c:v>Other</c:v>
                </c:pt>
              </c:strCache>
            </c:strRef>
          </c:cat>
          <c:val>
            <c:numRef>
              <c:f>'Imports by Country over Time'!$D$25:$D$30</c:f>
              <c:numCache>
                <c:formatCode>0%</c:formatCode>
                <c:ptCount val="6"/>
                <c:pt idx="0">
                  <c:v>0.33016273393493184</c:v>
                </c:pt>
                <c:pt idx="1">
                  <c:v>0.1756752609578392</c:v>
                </c:pt>
                <c:pt idx="2">
                  <c:v>4.8567133975359729E-2</c:v>
                </c:pt>
                <c:pt idx="3">
                  <c:v>1.7569243673804424E-2</c:v>
                </c:pt>
                <c:pt idx="4">
                  <c:v>0.10816605164215316</c:v>
                </c:pt>
                <c:pt idx="5">
                  <c:v>0.31985957581591173</c:v>
                </c:pt>
              </c:numCache>
            </c:numRef>
          </c:val>
          <c:extLst>
            <c:ext xmlns:c16="http://schemas.microsoft.com/office/drawing/2014/chart" uri="{C3380CC4-5D6E-409C-BE32-E72D297353CC}">
              <c16:uniqueId val="{00000002-E3C2-4665-B815-B9C8D2774E8E}"/>
            </c:ext>
          </c:extLst>
        </c:ser>
        <c:ser>
          <c:idx val="3"/>
          <c:order val="3"/>
          <c:tx>
            <c:strRef>
              <c:f>'Imports by Country over Time'!$E$24</c:f>
              <c:strCache>
                <c:ptCount val="1"/>
                <c:pt idx="0">
                  <c:v>2017</c:v>
                </c:pt>
              </c:strCache>
            </c:strRef>
          </c:tx>
          <c:spPr>
            <a:solidFill>
              <a:schemeClr val="accent1">
                <a:tint val="81000"/>
              </a:schemeClr>
            </a:solidFill>
            <a:ln>
              <a:noFill/>
            </a:ln>
            <a:effectLst/>
          </c:spPr>
          <c:invertIfNegative val="0"/>
          <c:cat>
            <c:strRef>
              <c:f>'Imports by Country over Time'!$A$25:$A$30</c:f>
              <c:strCache>
                <c:ptCount val="6"/>
                <c:pt idx="0">
                  <c:v>China</c:v>
                </c:pt>
                <c:pt idx="1">
                  <c:v>Spain</c:v>
                </c:pt>
                <c:pt idx="2">
                  <c:v>Mexico</c:v>
                </c:pt>
                <c:pt idx="3">
                  <c:v>India</c:v>
                </c:pt>
                <c:pt idx="4">
                  <c:v>Denmark</c:v>
                </c:pt>
                <c:pt idx="5">
                  <c:v>Other</c:v>
                </c:pt>
              </c:strCache>
            </c:strRef>
          </c:cat>
          <c:val>
            <c:numRef>
              <c:f>'Imports by Country over Time'!$E$25:$E$30</c:f>
              <c:numCache>
                <c:formatCode>0%</c:formatCode>
                <c:ptCount val="6"/>
                <c:pt idx="0">
                  <c:v>0.39109941373288354</c:v>
                </c:pt>
                <c:pt idx="1">
                  <c:v>0.24466675207596991</c:v>
                </c:pt>
                <c:pt idx="2">
                  <c:v>7.2877560171288075E-2</c:v>
                </c:pt>
                <c:pt idx="3">
                  <c:v>2.5346271937760359E-2</c:v>
                </c:pt>
                <c:pt idx="4">
                  <c:v>5.6403455554061011E-2</c:v>
                </c:pt>
                <c:pt idx="5">
                  <c:v>0.20960654652803704</c:v>
                </c:pt>
              </c:numCache>
            </c:numRef>
          </c:val>
          <c:extLst>
            <c:ext xmlns:c16="http://schemas.microsoft.com/office/drawing/2014/chart" uri="{C3380CC4-5D6E-409C-BE32-E72D297353CC}">
              <c16:uniqueId val="{00000003-E3C2-4665-B815-B9C8D2774E8E}"/>
            </c:ext>
          </c:extLst>
        </c:ser>
        <c:ser>
          <c:idx val="4"/>
          <c:order val="4"/>
          <c:tx>
            <c:strRef>
              <c:f>'Imports by Country over Time'!$F$24</c:f>
              <c:strCache>
                <c:ptCount val="1"/>
                <c:pt idx="0">
                  <c:v>2018</c:v>
                </c:pt>
              </c:strCache>
            </c:strRef>
          </c:tx>
          <c:spPr>
            <a:solidFill>
              <a:schemeClr val="accent1">
                <a:tint val="94000"/>
              </a:schemeClr>
            </a:solidFill>
            <a:ln>
              <a:noFill/>
            </a:ln>
            <a:effectLst/>
          </c:spPr>
          <c:invertIfNegative val="0"/>
          <c:cat>
            <c:strRef>
              <c:f>'Imports by Country over Time'!$A$25:$A$30</c:f>
              <c:strCache>
                <c:ptCount val="6"/>
                <c:pt idx="0">
                  <c:v>China</c:v>
                </c:pt>
                <c:pt idx="1">
                  <c:v>Spain</c:v>
                </c:pt>
                <c:pt idx="2">
                  <c:v>Mexico</c:v>
                </c:pt>
                <c:pt idx="3">
                  <c:v>India</c:v>
                </c:pt>
                <c:pt idx="4">
                  <c:v>Denmark</c:v>
                </c:pt>
                <c:pt idx="5">
                  <c:v>Other</c:v>
                </c:pt>
              </c:strCache>
            </c:strRef>
          </c:cat>
          <c:val>
            <c:numRef>
              <c:f>'Imports by Country over Time'!$F$25:$F$30</c:f>
              <c:numCache>
                <c:formatCode>0%</c:formatCode>
                <c:ptCount val="6"/>
                <c:pt idx="0">
                  <c:v>0.27300623561494491</c:v>
                </c:pt>
                <c:pt idx="1">
                  <c:v>0.20267555642298141</c:v>
                </c:pt>
                <c:pt idx="2">
                  <c:v>8.5385959511235662E-2</c:v>
                </c:pt>
                <c:pt idx="3">
                  <c:v>5.5118949440110969E-2</c:v>
                </c:pt>
                <c:pt idx="4">
                  <c:v>6.5583173923240839E-2</c:v>
                </c:pt>
                <c:pt idx="5">
                  <c:v>0.31823012508748566</c:v>
                </c:pt>
              </c:numCache>
            </c:numRef>
          </c:val>
          <c:extLst>
            <c:ext xmlns:c16="http://schemas.microsoft.com/office/drawing/2014/chart" uri="{C3380CC4-5D6E-409C-BE32-E72D297353CC}">
              <c16:uniqueId val="{00000004-E3C2-4665-B815-B9C8D2774E8E}"/>
            </c:ext>
          </c:extLst>
        </c:ser>
        <c:ser>
          <c:idx val="5"/>
          <c:order val="5"/>
          <c:tx>
            <c:strRef>
              <c:f>'Imports by Country over Time'!$G$24</c:f>
              <c:strCache>
                <c:ptCount val="1"/>
                <c:pt idx="0">
                  <c:v>2019</c:v>
                </c:pt>
              </c:strCache>
            </c:strRef>
          </c:tx>
          <c:spPr>
            <a:solidFill>
              <a:schemeClr val="accent1">
                <a:shade val="93000"/>
              </a:schemeClr>
            </a:solidFill>
            <a:ln>
              <a:noFill/>
            </a:ln>
            <a:effectLst/>
          </c:spPr>
          <c:invertIfNegative val="0"/>
          <c:cat>
            <c:strRef>
              <c:f>'Imports by Country over Time'!$A$25:$A$30</c:f>
              <c:strCache>
                <c:ptCount val="6"/>
                <c:pt idx="0">
                  <c:v>China</c:v>
                </c:pt>
                <c:pt idx="1">
                  <c:v>Spain</c:v>
                </c:pt>
                <c:pt idx="2">
                  <c:v>Mexico</c:v>
                </c:pt>
                <c:pt idx="3">
                  <c:v>India</c:v>
                </c:pt>
                <c:pt idx="4">
                  <c:v>Denmark</c:v>
                </c:pt>
                <c:pt idx="5">
                  <c:v>Other</c:v>
                </c:pt>
              </c:strCache>
            </c:strRef>
          </c:cat>
          <c:val>
            <c:numRef>
              <c:f>'Imports by Country over Time'!$G$25:$G$30</c:f>
              <c:numCache>
                <c:formatCode>0%</c:formatCode>
                <c:ptCount val="6"/>
                <c:pt idx="0">
                  <c:v>0.16996819044847694</c:v>
                </c:pt>
                <c:pt idx="1">
                  <c:v>0.13483878653254183</c:v>
                </c:pt>
                <c:pt idx="2">
                  <c:v>8.8664792731500644E-2</c:v>
                </c:pt>
                <c:pt idx="3">
                  <c:v>0.11344881286044736</c:v>
                </c:pt>
                <c:pt idx="4">
                  <c:v>6.3956505598733643E-2</c:v>
                </c:pt>
                <c:pt idx="5">
                  <c:v>0.42912291182830009</c:v>
                </c:pt>
              </c:numCache>
            </c:numRef>
          </c:val>
          <c:extLst>
            <c:ext xmlns:c16="http://schemas.microsoft.com/office/drawing/2014/chart" uri="{C3380CC4-5D6E-409C-BE32-E72D297353CC}">
              <c16:uniqueId val="{00000005-E3C2-4665-B815-B9C8D2774E8E}"/>
            </c:ext>
          </c:extLst>
        </c:ser>
        <c:ser>
          <c:idx val="6"/>
          <c:order val="6"/>
          <c:tx>
            <c:strRef>
              <c:f>'Imports by Country over Time'!$H$24</c:f>
              <c:strCache>
                <c:ptCount val="1"/>
                <c:pt idx="0">
                  <c:v>2020</c:v>
                </c:pt>
              </c:strCache>
            </c:strRef>
          </c:tx>
          <c:spPr>
            <a:solidFill>
              <a:schemeClr val="accent1">
                <a:shade val="80000"/>
              </a:schemeClr>
            </a:solidFill>
            <a:ln>
              <a:noFill/>
            </a:ln>
            <a:effectLst/>
          </c:spPr>
          <c:invertIfNegative val="0"/>
          <c:cat>
            <c:strRef>
              <c:f>'Imports by Country over Time'!$A$25:$A$30</c:f>
              <c:strCache>
                <c:ptCount val="6"/>
                <c:pt idx="0">
                  <c:v>China</c:v>
                </c:pt>
                <c:pt idx="1">
                  <c:v>Spain</c:v>
                </c:pt>
                <c:pt idx="2">
                  <c:v>Mexico</c:v>
                </c:pt>
                <c:pt idx="3">
                  <c:v>India</c:v>
                </c:pt>
                <c:pt idx="4">
                  <c:v>Denmark</c:v>
                </c:pt>
                <c:pt idx="5">
                  <c:v>Other</c:v>
                </c:pt>
              </c:strCache>
            </c:strRef>
          </c:cat>
          <c:val>
            <c:numRef>
              <c:f>'Imports by Country over Time'!$H$25:$H$30</c:f>
              <c:numCache>
                <c:formatCode>0%</c:formatCode>
                <c:ptCount val="6"/>
                <c:pt idx="0">
                  <c:v>0.13217727473389779</c:v>
                </c:pt>
                <c:pt idx="1">
                  <c:v>0.13493880256490393</c:v>
                </c:pt>
                <c:pt idx="2">
                  <c:v>0.11549991165954011</c:v>
                </c:pt>
                <c:pt idx="3">
                  <c:v>0.18569641921898508</c:v>
                </c:pt>
                <c:pt idx="4">
                  <c:v>7.2829866134269103E-2</c:v>
                </c:pt>
                <c:pt idx="5">
                  <c:v>0.35885772568840441</c:v>
                </c:pt>
              </c:numCache>
            </c:numRef>
          </c:val>
          <c:extLst>
            <c:ext xmlns:c16="http://schemas.microsoft.com/office/drawing/2014/chart" uri="{C3380CC4-5D6E-409C-BE32-E72D297353CC}">
              <c16:uniqueId val="{00000006-E3C2-4665-B815-B9C8D2774E8E}"/>
            </c:ext>
          </c:extLst>
        </c:ser>
        <c:ser>
          <c:idx val="7"/>
          <c:order val="7"/>
          <c:tx>
            <c:strRef>
              <c:f>'Imports by Country over Time'!$I$24</c:f>
              <c:strCache>
                <c:ptCount val="1"/>
                <c:pt idx="0">
                  <c:v>2021</c:v>
                </c:pt>
              </c:strCache>
            </c:strRef>
          </c:tx>
          <c:spPr>
            <a:solidFill>
              <a:schemeClr val="accent1">
                <a:shade val="68000"/>
              </a:schemeClr>
            </a:solidFill>
            <a:ln>
              <a:noFill/>
            </a:ln>
            <a:effectLst/>
          </c:spPr>
          <c:invertIfNegative val="0"/>
          <c:cat>
            <c:strRef>
              <c:f>'Imports by Country over Time'!$A$25:$A$30</c:f>
              <c:strCache>
                <c:ptCount val="6"/>
                <c:pt idx="0">
                  <c:v>China</c:v>
                </c:pt>
                <c:pt idx="1">
                  <c:v>Spain</c:v>
                </c:pt>
                <c:pt idx="2">
                  <c:v>Mexico</c:v>
                </c:pt>
                <c:pt idx="3">
                  <c:v>India</c:v>
                </c:pt>
                <c:pt idx="4">
                  <c:v>Denmark</c:v>
                </c:pt>
                <c:pt idx="5">
                  <c:v>Other</c:v>
                </c:pt>
              </c:strCache>
            </c:strRef>
          </c:cat>
          <c:val>
            <c:numRef>
              <c:f>'Imports by Country over Time'!$I$25:$I$30</c:f>
              <c:numCache>
                <c:formatCode>0%</c:formatCode>
                <c:ptCount val="6"/>
                <c:pt idx="0">
                  <c:v>4.8822018448148347E-2</c:v>
                </c:pt>
                <c:pt idx="1">
                  <c:v>0.1693139703541458</c:v>
                </c:pt>
                <c:pt idx="2">
                  <c:v>0.18845894127420576</c:v>
                </c:pt>
                <c:pt idx="3">
                  <c:v>0.146121398142741</c:v>
                </c:pt>
                <c:pt idx="4">
                  <c:v>5.0647927279670914E-2</c:v>
                </c:pt>
                <c:pt idx="5">
                  <c:v>0.39663574450108841</c:v>
                </c:pt>
              </c:numCache>
            </c:numRef>
          </c:val>
          <c:extLst>
            <c:ext xmlns:c16="http://schemas.microsoft.com/office/drawing/2014/chart" uri="{C3380CC4-5D6E-409C-BE32-E72D297353CC}">
              <c16:uniqueId val="{00000007-E3C2-4665-B815-B9C8D2774E8E}"/>
            </c:ext>
          </c:extLst>
        </c:ser>
        <c:ser>
          <c:idx val="8"/>
          <c:order val="8"/>
          <c:tx>
            <c:strRef>
              <c:f>'Imports by Country over Time'!$J$24</c:f>
              <c:strCache>
                <c:ptCount val="1"/>
                <c:pt idx="0">
                  <c:v>2022</c:v>
                </c:pt>
              </c:strCache>
            </c:strRef>
          </c:tx>
          <c:spPr>
            <a:solidFill>
              <a:schemeClr val="accent1">
                <a:shade val="55000"/>
              </a:schemeClr>
            </a:solidFill>
            <a:ln>
              <a:noFill/>
            </a:ln>
            <a:effectLst/>
          </c:spPr>
          <c:invertIfNegative val="0"/>
          <c:cat>
            <c:strRef>
              <c:f>'Imports by Country over Time'!$A$25:$A$30</c:f>
              <c:strCache>
                <c:ptCount val="6"/>
                <c:pt idx="0">
                  <c:v>China</c:v>
                </c:pt>
                <c:pt idx="1">
                  <c:v>Spain</c:v>
                </c:pt>
                <c:pt idx="2">
                  <c:v>Mexico</c:v>
                </c:pt>
                <c:pt idx="3">
                  <c:v>India</c:v>
                </c:pt>
                <c:pt idx="4">
                  <c:v>Denmark</c:v>
                </c:pt>
                <c:pt idx="5">
                  <c:v>Other</c:v>
                </c:pt>
              </c:strCache>
            </c:strRef>
          </c:cat>
          <c:val>
            <c:numRef>
              <c:f>'Imports by Country over Time'!$J$25:$J$30</c:f>
              <c:numCache>
                <c:formatCode>0%</c:formatCode>
                <c:ptCount val="6"/>
                <c:pt idx="0">
                  <c:v>4.475049009106024E-2</c:v>
                </c:pt>
                <c:pt idx="1">
                  <c:v>0.11568070377235308</c:v>
                </c:pt>
                <c:pt idx="2">
                  <c:v>0.2905937053542853</c:v>
                </c:pt>
                <c:pt idx="3">
                  <c:v>0.21688849203448424</c:v>
                </c:pt>
                <c:pt idx="4">
                  <c:v>6.7044430242541628E-2</c:v>
                </c:pt>
                <c:pt idx="5">
                  <c:v>0.26504217850527534</c:v>
                </c:pt>
              </c:numCache>
            </c:numRef>
          </c:val>
          <c:extLst>
            <c:ext xmlns:c16="http://schemas.microsoft.com/office/drawing/2014/chart" uri="{C3380CC4-5D6E-409C-BE32-E72D297353CC}">
              <c16:uniqueId val="{00000008-E3C2-4665-B815-B9C8D2774E8E}"/>
            </c:ext>
          </c:extLst>
        </c:ser>
        <c:ser>
          <c:idx val="9"/>
          <c:order val="9"/>
          <c:tx>
            <c:strRef>
              <c:f>'Imports by Country over Time'!$K$24</c:f>
              <c:strCache>
                <c:ptCount val="1"/>
                <c:pt idx="0">
                  <c:v>2023</c:v>
                </c:pt>
              </c:strCache>
            </c:strRef>
          </c:tx>
          <c:spPr>
            <a:solidFill>
              <a:schemeClr val="accent1">
                <a:shade val="42000"/>
              </a:schemeClr>
            </a:solidFill>
            <a:ln>
              <a:noFill/>
            </a:ln>
            <a:effectLst/>
          </c:spPr>
          <c:invertIfNegative val="0"/>
          <c:cat>
            <c:strRef>
              <c:f>'Imports by Country over Time'!$A$25:$A$30</c:f>
              <c:strCache>
                <c:ptCount val="6"/>
                <c:pt idx="0">
                  <c:v>China</c:v>
                </c:pt>
                <c:pt idx="1">
                  <c:v>Spain</c:v>
                </c:pt>
                <c:pt idx="2">
                  <c:v>Mexico</c:v>
                </c:pt>
                <c:pt idx="3">
                  <c:v>India</c:v>
                </c:pt>
                <c:pt idx="4">
                  <c:v>Denmark</c:v>
                </c:pt>
                <c:pt idx="5">
                  <c:v>Other</c:v>
                </c:pt>
              </c:strCache>
            </c:strRef>
          </c:cat>
          <c:val>
            <c:numRef>
              <c:f>'Imports by Country over Time'!$K$25:$K$30</c:f>
              <c:numCache>
                <c:formatCode>0%</c:formatCode>
                <c:ptCount val="6"/>
                <c:pt idx="0">
                  <c:v>4.0690631550184757E-2</c:v>
                </c:pt>
                <c:pt idx="1">
                  <c:v>0.10870048387483142</c:v>
                </c:pt>
                <c:pt idx="2">
                  <c:v>0.34320379282385566</c:v>
                </c:pt>
                <c:pt idx="3">
                  <c:v>9.9462515982319769E-2</c:v>
                </c:pt>
                <c:pt idx="4">
                  <c:v>7.1104818030061481E-2</c:v>
                </c:pt>
                <c:pt idx="5">
                  <c:v>0.33683775773874702</c:v>
                </c:pt>
              </c:numCache>
            </c:numRef>
          </c:val>
          <c:extLst>
            <c:ext xmlns:c16="http://schemas.microsoft.com/office/drawing/2014/chart" uri="{C3380CC4-5D6E-409C-BE32-E72D297353CC}">
              <c16:uniqueId val="{00000009-E3C2-4665-B815-B9C8D2774E8E}"/>
            </c:ext>
          </c:extLst>
        </c:ser>
        <c:dLbls>
          <c:showLegendKey val="0"/>
          <c:showVal val="0"/>
          <c:showCatName val="0"/>
          <c:showSerName val="0"/>
          <c:showPercent val="0"/>
          <c:showBubbleSize val="0"/>
        </c:dLbls>
        <c:gapWidth val="219"/>
        <c:overlap val="-27"/>
        <c:axId val="1404826767"/>
        <c:axId val="1404827247"/>
      </c:barChart>
      <c:catAx>
        <c:axId val="140482676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1404827247"/>
        <c:crosses val="autoZero"/>
        <c:auto val="1"/>
        <c:lblAlgn val="ctr"/>
        <c:lblOffset val="100"/>
        <c:noMultiLvlLbl val="0"/>
      </c:catAx>
      <c:valAx>
        <c:axId val="1404827247"/>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1404826767"/>
        <c:crosses val="autoZero"/>
        <c:crossBetween val="between"/>
        <c:majorUnit val="0.1"/>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0">
                <a:solidFill>
                  <a:sysClr val="windowText" lastClr="000000"/>
                </a:solidFill>
              </a:rPr>
              <a:t>Wind blades and hubs</a:t>
            </a:r>
          </a:p>
        </c:rich>
      </c:tx>
      <c:layout>
        <c:manualLayout>
          <c:xMode val="edge"/>
          <c:yMode val="edge"/>
          <c:x val="0.32262110824508999"/>
          <c:y val="1.47637795275591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17811339325508799"/>
          <c:y val="0.122930358360717"/>
          <c:w val="0.69895663101074601"/>
          <c:h val="0.87507168764337595"/>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5E85-4786-8117-FC1838CE6CC1}"/>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5E85-4786-8117-FC1838CE6CC1}"/>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5E85-4786-8117-FC1838CE6CC1}"/>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5E85-4786-8117-FC1838CE6CC1}"/>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5E85-4786-8117-FC1838CE6CC1}"/>
              </c:ext>
            </c:extLst>
          </c:dPt>
          <c:cat>
            <c:strRef>
              <c:f>'Equip Import by Component'!$B$55:$B$59</c:f>
              <c:strCache>
                <c:ptCount val="5"/>
                <c:pt idx="0">
                  <c:v>Asia</c:v>
                </c:pt>
                <c:pt idx="1">
                  <c:v>Europe</c:v>
                </c:pt>
                <c:pt idx="2">
                  <c:v>North America</c:v>
                </c:pt>
                <c:pt idx="3">
                  <c:v>South America</c:v>
                </c:pt>
                <c:pt idx="4">
                  <c:v>Other</c:v>
                </c:pt>
              </c:strCache>
            </c:strRef>
          </c:cat>
          <c:val>
            <c:numRef>
              <c:f>'Equip Import by Component'!$N$55:$N$59</c:f>
              <c:numCache>
                <c:formatCode>0%</c:formatCode>
                <c:ptCount val="5"/>
                <c:pt idx="0">
                  <c:v>0.23558878378488252</c:v>
                </c:pt>
                <c:pt idx="1">
                  <c:v>0.11381538798167724</c:v>
                </c:pt>
                <c:pt idx="2">
                  <c:v>0.64929067516530359</c:v>
                </c:pt>
                <c:pt idx="3">
                  <c:v>1.3051530681366429E-3</c:v>
                </c:pt>
                <c:pt idx="4">
                  <c:v>0</c:v>
                </c:pt>
              </c:numCache>
            </c:numRef>
          </c:val>
          <c:extLst>
            <c:ext xmlns:c16="http://schemas.microsoft.com/office/drawing/2014/chart" uri="{C3380CC4-5D6E-409C-BE32-E72D297353CC}">
              <c16:uniqueId val="{0000000A-5E85-4786-8117-FC1838CE6CC1}"/>
            </c:ext>
          </c:extLst>
        </c:ser>
        <c:dLbls>
          <c:showLegendKey val="0"/>
          <c:showVal val="0"/>
          <c:showCatName val="0"/>
          <c:showSerName val="0"/>
          <c:showPercent val="0"/>
          <c:showBubbleSize val="0"/>
          <c:showLeaderLines val="1"/>
        </c:dLbls>
        <c:firstSliceAng val="0"/>
        <c:holeSize val="75"/>
      </c:doughnut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0">
                <a:solidFill>
                  <a:sysClr val="windowText" lastClr="000000"/>
                </a:solidFill>
              </a:rPr>
              <a:t>Wind</a:t>
            </a:r>
            <a:r>
              <a:rPr lang="en-US" sz="1100" b="0" baseline="0">
                <a:solidFill>
                  <a:sysClr val="windowText" lastClr="000000"/>
                </a:solidFill>
              </a:rPr>
              <a:t> </a:t>
            </a:r>
            <a:r>
              <a:rPr lang="en-US" sz="1100" b="0">
                <a:solidFill>
                  <a:sysClr val="windowText" lastClr="000000"/>
                </a:solidFill>
              </a:rPr>
              <a:t>generators</a:t>
            </a:r>
            <a:r>
              <a:rPr lang="en-US" sz="1100" b="0" baseline="0">
                <a:solidFill>
                  <a:sysClr val="windowText" lastClr="000000"/>
                </a:solidFill>
              </a:rPr>
              <a:t> and parts</a:t>
            </a:r>
            <a:endParaRPr lang="en-US" sz="1100" b="0">
              <a:solidFill>
                <a:sysClr val="windowText" lastClr="000000"/>
              </a:solidFill>
            </a:endParaRPr>
          </a:p>
        </c:rich>
      </c:tx>
      <c:layout>
        <c:manualLayout>
          <c:xMode val="edge"/>
          <c:yMode val="edge"/>
          <c:x val="0.28811125734643406"/>
          <c:y val="3.6101083032490974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135894555043827"/>
          <c:y val="0.13030359021006899"/>
          <c:w val="0.78701370662000603"/>
          <c:h val="0.79141043123799504"/>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4B9E-4BE8-BFCE-3C6F587DF9FF}"/>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4B9E-4BE8-BFCE-3C6F587DF9FF}"/>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4B9E-4BE8-BFCE-3C6F587DF9FF}"/>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4B9E-4BE8-BFCE-3C6F587DF9FF}"/>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4B9E-4BE8-BFCE-3C6F587DF9FF}"/>
              </c:ext>
            </c:extLst>
          </c:dPt>
          <c:cat>
            <c:strRef>
              <c:f>'Equip Import by Component'!$B$64:$B$67</c:f>
              <c:strCache>
                <c:ptCount val="4"/>
                <c:pt idx="0">
                  <c:v>Asia</c:v>
                </c:pt>
                <c:pt idx="1">
                  <c:v>Europe</c:v>
                </c:pt>
                <c:pt idx="2">
                  <c:v>North America</c:v>
                </c:pt>
                <c:pt idx="3">
                  <c:v>Other</c:v>
                </c:pt>
              </c:strCache>
            </c:strRef>
          </c:cat>
          <c:val>
            <c:numRef>
              <c:f>'Equip Import by Component'!$N$64:$N$67</c:f>
              <c:numCache>
                <c:formatCode>0%</c:formatCode>
                <c:ptCount val="4"/>
                <c:pt idx="0">
                  <c:v>0.42672379250609532</c:v>
                </c:pt>
                <c:pt idx="1">
                  <c:v>0.55407252638162907</c:v>
                </c:pt>
                <c:pt idx="2">
                  <c:v>1.8760416616868142E-2</c:v>
                </c:pt>
                <c:pt idx="3">
                  <c:v>4.4326449540743607E-4</c:v>
                </c:pt>
              </c:numCache>
            </c:numRef>
          </c:val>
          <c:extLst>
            <c:ext xmlns:c16="http://schemas.microsoft.com/office/drawing/2014/chart" uri="{C3380CC4-5D6E-409C-BE32-E72D297353CC}">
              <c16:uniqueId val="{0000000A-4B9E-4BE8-BFCE-3C6F587DF9FF}"/>
            </c:ext>
          </c:extLst>
        </c:ser>
        <c:dLbls>
          <c:showLegendKey val="0"/>
          <c:showVal val="0"/>
          <c:showCatName val="0"/>
          <c:showSerName val="0"/>
          <c:showPercent val="0"/>
          <c:showBubbleSize val="0"/>
          <c:showLeaderLines val="1"/>
        </c:dLbls>
        <c:firstSliceAng val="0"/>
        <c:holeSize val="75"/>
      </c:doughnut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0">
                <a:solidFill>
                  <a:sysClr val="windowText" lastClr="000000"/>
                </a:solidFill>
              </a:rPr>
              <a:t>Wind-powered generating sets and parts, including nacelles</a:t>
            </a:r>
          </a:p>
        </c:rich>
      </c:tx>
      <c:layout>
        <c:manualLayout>
          <c:xMode val="edge"/>
          <c:yMode val="edge"/>
          <c:x val="0.16056640955006307"/>
          <c:y val="1.2634967254079937E-3"/>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13526438617342601"/>
          <c:y val="0.13030359021006899"/>
          <c:w val="0.78701370662000603"/>
          <c:h val="0.79141043123799504"/>
        </c:manualLayout>
      </c:layout>
      <c:doughnutChart>
        <c:varyColors val="1"/>
        <c:ser>
          <c:idx val="0"/>
          <c:order val="0"/>
          <c:dPt>
            <c:idx val="0"/>
            <c:bubble3D val="0"/>
            <c:spPr>
              <a:solidFill>
                <a:schemeClr val="accent2"/>
              </a:solidFill>
              <a:ln w="19050">
                <a:solidFill>
                  <a:schemeClr val="lt1"/>
                </a:solidFill>
              </a:ln>
              <a:effectLst/>
            </c:spPr>
            <c:extLst>
              <c:ext xmlns:c16="http://schemas.microsoft.com/office/drawing/2014/chart" uri="{C3380CC4-5D6E-409C-BE32-E72D297353CC}">
                <c16:uniqueId val="{00000001-0AE2-4C44-8649-209DC031E190}"/>
              </c:ext>
            </c:extLst>
          </c:dPt>
          <c:dPt>
            <c:idx val="1"/>
            <c:bubble3D val="0"/>
            <c:spPr>
              <a:solidFill>
                <a:schemeClr val="accent1"/>
              </a:solidFill>
              <a:ln w="19050">
                <a:solidFill>
                  <a:schemeClr val="lt1"/>
                </a:solidFill>
              </a:ln>
              <a:effectLst/>
            </c:spPr>
            <c:extLst>
              <c:ext xmlns:c16="http://schemas.microsoft.com/office/drawing/2014/chart" uri="{C3380CC4-5D6E-409C-BE32-E72D297353CC}">
                <c16:uniqueId val="{00000003-0AE2-4C44-8649-209DC031E190}"/>
              </c:ext>
            </c:extLst>
          </c:dPt>
          <c:dPt>
            <c:idx val="2"/>
            <c:bubble3D val="0"/>
            <c:spPr>
              <a:solidFill>
                <a:schemeClr val="accent4"/>
              </a:solidFill>
              <a:ln w="19050">
                <a:solidFill>
                  <a:schemeClr val="lt1"/>
                </a:solidFill>
              </a:ln>
              <a:effectLst/>
            </c:spPr>
            <c:extLst>
              <c:ext xmlns:c16="http://schemas.microsoft.com/office/drawing/2014/chart" uri="{C3380CC4-5D6E-409C-BE32-E72D297353CC}">
                <c16:uniqueId val="{00000005-0AE2-4C44-8649-209DC031E190}"/>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0AE2-4C44-8649-209DC031E190}"/>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0AE2-4C44-8649-209DC031E190}"/>
              </c:ext>
            </c:extLst>
          </c:dPt>
          <c:cat>
            <c:strRef>
              <c:f>'Equip Import by Component'!$B$37:$B$41</c:f>
              <c:strCache>
                <c:ptCount val="5"/>
                <c:pt idx="0">
                  <c:v>Europe</c:v>
                </c:pt>
                <c:pt idx="1">
                  <c:v>Asia</c:v>
                </c:pt>
                <c:pt idx="2">
                  <c:v>South America</c:v>
                </c:pt>
                <c:pt idx="3">
                  <c:v>North America</c:v>
                </c:pt>
                <c:pt idx="4">
                  <c:v>Other</c:v>
                </c:pt>
              </c:strCache>
            </c:strRef>
          </c:cat>
          <c:val>
            <c:numRef>
              <c:f>'Equip Import by Component'!$U$37:$U$41</c:f>
              <c:numCache>
                <c:formatCode>0%</c:formatCode>
                <c:ptCount val="5"/>
                <c:pt idx="0">
                  <c:v>0.81069210419442972</c:v>
                </c:pt>
                <c:pt idx="1">
                  <c:v>0.17973922706641951</c:v>
                </c:pt>
                <c:pt idx="2">
                  <c:v>3.6036793350768752E-5</c:v>
                </c:pt>
                <c:pt idx="3">
                  <c:v>9.4892182088692281E-3</c:v>
                </c:pt>
                <c:pt idx="4">
                  <c:v>4.3413736930730806E-5</c:v>
                </c:pt>
              </c:numCache>
            </c:numRef>
          </c:val>
          <c:extLst>
            <c:ext xmlns:c16="http://schemas.microsoft.com/office/drawing/2014/chart" uri="{C3380CC4-5D6E-409C-BE32-E72D297353CC}">
              <c16:uniqueId val="{0000000A-0AE2-4C44-8649-209DC031E190}"/>
            </c:ext>
          </c:extLst>
        </c:ser>
        <c:dLbls>
          <c:showLegendKey val="0"/>
          <c:showVal val="0"/>
          <c:showCatName val="0"/>
          <c:showSerName val="0"/>
          <c:showPercent val="0"/>
          <c:showBubbleSize val="0"/>
          <c:showLeaderLines val="1"/>
        </c:dLbls>
        <c:firstSliceAng val="0"/>
        <c:holeSize val="75"/>
      </c:doughnut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0">
                <a:solidFill>
                  <a:sysClr val="windowText" lastClr="000000"/>
                </a:solidFill>
              </a:rPr>
              <a:t>Wind towers</a:t>
            </a:r>
          </a:p>
        </c:rich>
      </c:tx>
      <c:layout>
        <c:manualLayout>
          <c:xMode val="edge"/>
          <c:yMode val="edge"/>
          <c:x val="0.380090254048433"/>
          <c:y val="3.3905770224667897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15782913633437301"/>
          <c:y val="0.132934438938376"/>
          <c:w val="0.70491506957856698"/>
          <c:h val="0.86549417809260298"/>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5CFC-4F84-9708-8CAAA66D2617}"/>
              </c:ext>
            </c:extLst>
          </c:dPt>
          <c:dPt>
            <c:idx val="1"/>
            <c:bubble3D val="0"/>
            <c:spPr>
              <a:solidFill>
                <a:schemeClr val="accent3"/>
              </a:solidFill>
              <a:ln w="19050">
                <a:solidFill>
                  <a:schemeClr val="lt1"/>
                </a:solidFill>
              </a:ln>
              <a:effectLst/>
            </c:spPr>
            <c:extLst>
              <c:ext xmlns:c16="http://schemas.microsoft.com/office/drawing/2014/chart" uri="{C3380CC4-5D6E-409C-BE32-E72D297353CC}">
                <c16:uniqueId val="{00000003-5CFC-4F84-9708-8CAAA66D2617}"/>
              </c:ext>
            </c:extLst>
          </c:dPt>
          <c:dPt>
            <c:idx val="2"/>
            <c:bubble3D val="0"/>
            <c:spPr>
              <a:solidFill>
                <a:schemeClr val="accent2"/>
              </a:solidFill>
              <a:ln w="19050">
                <a:solidFill>
                  <a:schemeClr val="lt1"/>
                </a:solidFill>
              </a:ln>
              <a:effectLst/>
            </c:spPr>
            <c:extLst>
              <c:ext xmlns:c16="http://schemas.microsoft.com/office/drawing/2014/chart" uri="{C3380CC4-5D6E-409C-BE32-E72D297353CC}">
                <c16:uniqueId val="{00000005-5CFC-4F84-9708-8CAAA66D2617}"/>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5CFC-4F84-9708-8CAAA66D2617}"/>
              </c:ext>
            </c:extLst>
          </c:dPt>
          <c:dPt>
            <c:idx val="4"/>
            <c:bubble3D val="0"/>
            <c:spPr>
              <a:solidFill>
                <a:schemeClr val="accent6"/>
              </a:solidFill>
              <a:ln w="19050">
                <a:solidFill>
                  <a:schemeClr val="lt1"/>
                </a:solidFill>
              </a:ln>
              <a:effectLst/>
            </c:spPr>
            <c:extLst>
              <c:ext xmlns:c16="http://schemas.microsoft.com/office/drawing/2014/chart" uri="{C3380CC4-5D6E-409C-BE32-E72D297353CC}">
                <c16:uniqueId val="{00000009-5CFC-4F84-9708-8CAAA66D2617}"/>
              </c:ext>
            </c:extLst>
          </c:dPt>
          <c:cat>
            <c:strRef>
              <c:f>'Equip Import by Component'!$B$46:$B$50</c:f>
              <c:strCache>
                <c:ptCount val="5"/>
                <c:pt idx="0">
                  <c:v>Asia</c:v>
                </c:pt>
                <c:pt idx="1">
                  <c:v>North America</c:v>
                </c:pt>
                <c:pt idx="2">
                  <c:v>Europe</c:v>
                </c:pt>
                <c:pt idx="3">
                  <c:v>South America</c:v>
                </c:pt>
                <c:pt idx="4">
                  <c:v>Other</c:v>
                </c:pt>
              </c:strCache>
            </c:strRef>
          </c:cat>
          <c:val>
            <c:numRef>
              <c:f>'Equip Import by Component'!$O$46:$O$50</c:f>
              <c:numCache>
                <c:formatCode>0%</c:formatCode>
                <c:ptCount val="5"/>
                <c:pt idx="0">
                  <c:v>6.7535468135273322E-2</c:v>
                </c:pt>
                <c:pt idx="1">
                  <c:v>5.2475178664460609E-2</c:v>
                </c:pt>
                <c:pt idx="2">
                  <c:v>0.87998935320026606</c:v>
                </c:pt>
                <c:pt idx="3">
                  <c:v>0</c:v>
                </c:pt>
                <c:pt idx="4">
                  <c:v>0</c:v>
                </c:pt>
              </c:numCache>
            </c:numRef>
          </c:val>
          <c:extLst>
            <c:ext xmlns:c16="http://schemas.microsoft.com/office/drawing/2014/chart" uri="{C3380CC4-5D6E-409C-BE32-E72D297353CC}">
              <c16:uniqueId val="{0000000A-5CFC-4F84-9708-8CAAA66D2617}"/>
            </c:ext>
          </c:extLst>
        </c:ser>
        <c:dLbls>
          <c:showLegendKey val="0"/>
          <c:showVal val="0"/>
          <c:showCatName val="0"/>
          <c:showSerName val="0"/>
          <c:showPercent val="0"/>
          <c:showBubbleSize val="0"/>
          <c:showLeaderLines val="1"/>
        </c:dLbls>
        <c:firstSliceAng val="0"/>
        <c:holeSize val="75"/>
      </c:doughnut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6348560540799398E-2"/>
          <c:y val="0.26525764580599298"/>
          <c:w val="0.35754586778167102"/>
          <c:h val="0.45884551422518799"/>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FE8E-4CAA-8154-0D04A0AD0E5E}"/>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FE8E-4CAA-8154-0D04A0AD0E5E}"/>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FE8E-4CAA-8154-0D04A0AD0E5E}"/>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FE8E-4CAA-8154-0D04A0AD0E5E}"/>
              </c:ext>
            </c:extLst>
          </c:dPt>
          <c:dPt>
            <c:idx val="4"/>
            <c:bubble3D val="0"/>
            <c:spPr>
              <a:solidFill>
                <a:schemeClr val="accent6"/>
              </a:solidFill>
              <a:ln w="19050">
                <a:solidFill>
                  <a:schemeClr val="lt1"/>
                </a:solidFill>
              </a:ln>
              <a:effectLst/>
            </c:spPr>
            <c:extLst>
              <c:ext xmlns:c16="http://schemas.microsoft.com/office/drawing/2014/chart" uri="{C3380CC4-5D6E-409C-BE32-E72D297353CC}">
                <c16:uniqueId val="{00000009-FE8E-4CAA-8154-0D04A0AD0E5E}"/>
              </c:ext>
            </c:extLst>
          </c:dPt>
          <c:cat>
            <c:strRef>
              <c:f>'Equip Import by Component'!$B$55:$B$59</c:f>
              <c:strCache>
                <c:ptCount val="5"/>
                <c:pt idx="0">
                  <c:v>Asia</c:v>
                </c:pt>
                <c:pt idx="1">
                  <c:v>Europe</c:v>
                </c:pt>
                <c:pt idx="2">
                  <c:v>North America</c:v>
                </c:pt>
                <c:pt idx="3">
                  <c:v>South America</c:v>
                </c:pt>
                <c:pt idx="4">
                  <c:v>Other</c:v>
                </c:pt>
              </c:strCache>
            </c:strRef>
          </c:cat>
          <c:val>
            <c:numRef>
              <c:f>'Equip Import by Component'!$AB$37:$AB$41</c:f>
              <c:numCache>
                <c:formatCode>0%</c:formatCode>
                <c:ptCount val="5"/>
              </c:numCache>
            </c:numRef>
          </c:val>
          <c:extLst>
            <c:ext xmlns:c16="http://schemas.microsoft.com/office/drawing/2014/chart" uri="{C3380CC4-5D6E-409C-BE32-E72D297353CC}">
              <c16:uniqueId val="{0000000A-FE8E-4CAA-8154-0D04A0AD0E5E}"/>
            </c:ext>
          </c:extLst>
        </c:ser>
        <c:dLbls>
          <c:showLegendKey val="0"/>
          <c:showVal val="0"/>
          <c:showCatName val="0"/>
          <c:showSerName val="0"/>
          <c:showPercent val="0"/>
          <c:showBubbleSize val="0"/>
          <c:showLeaderLines val="1"/>
        </c:dLbls>
        <c:firstSliceAng val="0"/>
        <c:holeSize val="75"/>
      </c:doughnutChart>
      <c:spPr>
        <a:noFill/>
        <a:ln>
          <a:noFill/>
        </a:ln>
        <a:effectLst/>
      </c:spPr>
    </c:plotArea>
    <c:legend>
      <c:legendPos val="r"/>
      <c:legendEntry>
        <c:idx val="4"/>
        <c:delete val="1"/>
      </c:legendEntry>
      <c:layout>
        <c:manualLayout>
          <c:xMode val="edge"/>
          <c:yMode val="edge"/>
          <c:x val="2.492751187124435E-3"/>
          <c:y val="0"/>
          <c:w val="0.99750640837080307"/>
          <c:h val="1"/>
        </c:manualLayout>
      </c:layout>
      <c:overlay val="0"/>
      <c:spPr>
        <a:noFill/>
        <a:ln>
          <a:noFill/>
        </a:ln>
        <a:effectLst/>
      </c:spPr>
      <c:txPr>
        <a:bodyPr rot="0" spcFirstLastPara="1" vertOverflow="ellipsis" vert="horz" wrap="square" anchor="ctr" anchorCtr="1"/>
        <a:lstStyle/>
        <a:p>
          <a:pPr rtl="0">
            <a:defRPr sz="11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3175" cap="flat" cmpd="sng" algn="ctr">
      <a:solidFill>
        <a:schemeClr val="bg1">
          <a:lumMod val="75000"/>
        </a:schemeClr>
      </a:solidFill>
      <a:round/>
    </a:ln>
    <a:effectLst/>
  </c:spPr>
  <c:txPr>
    <a:bodyPr/>
    <a:lstStyle/>
    <a:p>
      <a:pPr>
        <a:defRPr sz="12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1310848622335082"/>
          <c:y val="0.12839737806211723"/>
          <c:w val="0.85026241523103485"/>
          <c:h val="0.72575390966754161"/>
        </c:manualLayout>
      </c:layout>
      <c:areaChart>
        <c:grouping val="percentStacked"/>
        <c:varyColors val="0"/>
        <c:ser>
          <c:idx val="3"/>
          <c:order val="0"/>
          <c:tx>
            <c:v> Independent Power Producer (IPP)</c:v>
          </c:tx>
          <c:spPr>
            <a:solidFill>
              <a:schemeClr val="accent3">
                <a:lumMod val="60000"/>
                <a:lumOff val="40000"/>
              </a:schemeClr>
            </a:solidFill>
            <a:ln w="25400">
              <a:noFill/>
            </a:ln>
          </c:spPr>
          <c:cat>
            <c:numRef>
              <c:f>'Capacity by Owner'!$A$27:$A$52</c:f>
              <c:numCache>
                <c:formatCode>0</c:formatCode>
                <c:ptCount val="26"/>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'Capacity by Owner'!$H$27:$H$52</c:f>
              <c:numCache>
                <c:formatCode>0%</c:formatCode>
                <c:ptCount val="26"/>
                <c:pt idx="0">
                  <c:v>0.98793766707961228</c:v>
                </c:pt>
                <c:pt idx="1">
                  <c:v>0.95560851753719067</c:v>
                </c:pt>
                <c:pt idx="2">
                  <c:v>0.9554134739997675</c:v>
                </c:pt>
                <c:pt idx="3">
                  <c:v>0.96718701313160549</c:v>
                </c:pt>
                <c:pt idx="4">
                  <c:v>0.95266253893730934</c:v>
                </c:pt>
                <c:pt idx="5">
                  <c:v>0.94913230708533314</c:v>
                </c:pt>
                <c:pt idx="6">
                  <c:v>0.9199810495223949</c:v>
                </c:pt>
                <c:pt idx="7">
                  <c:v>0.89244436677929639</c:v>
                </c:pt>
                <c:pt idx="8">
                  <c:v>0.85352265904724278</c:v>
                </c:pt>
                <c:pt idx="9">
                  <c:v>0.84881792023558633</c:v>
                </c:pt>
                <c:pt idx="10">
                  <c:v>0.83120780422521012</c:v>
                </c:pt>
                <c:pt idx="11">
                  <c:v>0.82924072231276325</c:v>
                </c:pt>
                <c:pt idx="12">
                  <c:v>0.83015713393172996</c:v>
                </c:pt>
                <c:pt idx="13">
                  <c:v>0.81538611240373982</c:v>
                </c:pt>
                <c:pt idx="14">
                  <c:v>0.82944705882040493</c:v>
                </c:pt>
                <c:pt idx="15">
                  <c:v>0.83153916681709117</c:v>
                </c:pt>
                <c:pt idx="16">
                  <c:v>0.82453273808017424</c:v>
                </c:pt>
                <c:pt idx="17">
                  <c:v>0.82725284177127478</c:v>
                </c:pt>
                <c:pt idx="18">
                  <c:v>0.83154929538766909</c:v>
                </c:pt>
                <c:pt idx="19">
                  <c:v>0.83782808102980355</c:v>
                </c:pt>
                <c:pt idx="20">
                  <c:v>0.8349115103518151</c:v>
                </c:pt>
                <c:pt idx="21">
                  <c:v>0.82558744726689481</c:v>
                </c:pt>
                <c:pt idx="22">
                  <c:v>0.8109577552494982</c:v>
                </c:pt>
                <c:pt idx="23">
                  <c:v>0.8046706309675693</c:v>
                </c:pt>
                <c:pt idx="24">
                  <c:v>0.8065060530032504</c:v>
                </c:pt>
                <c:pt idx="25">
                  <c:v>0.81030778525716751</c:v>
                </c:pt>
              </c:numCache>
            </c:numRef>
          </c:val>
          <c:extLst>
            <c:ext xmlns:c16="http://schemas.microsoft.com/office/drawing/2014/chart" uri="{C3380CC4-5D6E-409C-BE32-E72D297353CC}">
              <c16:uniqueId val="{00000000-C09E-44FA-8533-65B27E78F6D3}"/>
            </c:ext>
          </c:extLst>
        </c:ser>
        <c:ser>
          <c:idx val="1"/>
          <c:order val="1"/>
          <c:tx>
            <c:v> Investor-Owned Utility (IOU)</c:v>
          </c:tx>
          <c:spPr>
            <a:solidFill>
              <a:srgbClr val="8064A2"/>
            </a:solidFill>
            <a:ln w="25400">
              <a:noFill/>
            </a:ln>
          </c:spPr>
          <c:cat>
            <c:numRef>
              <c:f>'Capacity by Owner'!$A$27:$A$52</c:f>
              <c:numCache>
                <c:formatCode>0</c:formatCode>
                <c:ptCount val="26"/>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'Capacity by Owner'!$F$27:$F$52</c:f>
              <c:numCache>
                <c:formatCode>0%</c:formatCode>
                <c:ptCount val="26"/>
                <c:pt idx="0">
                  <c:v>4.8236025191833532E-3</c:v>
                </c:pt>
                <c:pt idx="1">
                  <c:v>3.3386146440808624E-2</c:v>
                </c:pt>
                <c:pt idx="2">
                  <c:v>3.2424198432710112E-2</c:v>
                </c:pt>
                <c:pt idx="3">
                  <c:v>2.2136072162977777E-2</c:v>
                </c:pt>
                <c:pt idx="4">
                  <c:v>2.0142909928588405E-2</c:v>
                </c:pt>
                <c:pt idx="5">
                  <c:v>1.4755815636479947E-2</c:v>
                </c:pt>
                <c:pt idx="6">
                  <c:v>3.8111784560193117E-2</c:v>
                </c:pt>
                <c:pt idx="7">
                  <c:v>6.689236988827299E-2</c:v>
                </c:pt>
                <c:pt idx="8">
                  <c:v>0.10396727006129754</c:v>
                </c:pt>
                <c:pt idx="9">
                  <c:v>0.10284235850984962</c:v>
                </c:pt>
                <c:pt idx="10">
                  <c:v>0.12790742071911193</c:v>
                </c:pt>
                <c:pt idx="11">
                  <c:v>0.12156605082792529</c:v>
                </c:pt>
                <c:pt idx="12">
                  <c:v>0.12074763389683224</c:v>
                </c:pt>
                <c:pt idx="13">
                  <c:v>0.1349350597577931</c:v>
                </c:pt>
                <c:pt idx="14">
                  <c:v>0.12424013197382823</c:v>
                </c:pt>
                <c:pt idx="15">
                  <c:v>0.12276552436968179</c:v>
                </c:pt>
                <c:pt idx="16">
                  <c:v>0.13311402158573327</c:v>
                </c:pt>
                <c:pt idx="17">
                  <c:v>0.13171052810172074</c:v>
                </c:pt>
                <c:pt idx="18">
                  <c:v>0.1309524852479737</c:v>
                </c:pt>
                <c:pt idx="19">
                  <c:v>0.12757212601795115</c:v>
                </c:pt>
                <c:pt idx="20">
                  <c:v>0.13311029751307707</c:v>
                </c:pt>
                <c:pt idx="21">
                  <c:v>0.14507235300552285</c:v>
                </c:pt>
                <c:pt idx="22">
                  <c:v>0.16377354605388456</c:v>
                </c:pt>
                <c:pt idx="23">
                  <c:v>0.17254468432294617</c:v>
                </c:pt>
                <c:pt idx="24">
                  <c:v>0.17203807922221057</c:v>
                </c:pt>
                <c:pt idx="25">
                  <c:v>0.16914666033831857</c:v>
                </c:pt>
              </c:numCache>
            </c:numRef>
          </c:val>
          <c:extLst>
            <c:ext xmlns:c16="http://schemas.microsoft.com/office/drawing/2014/chart" uri="{C3380CC4-5D6E-409C-BE32-E72D297353CC}">
              <c16:uniqueId val="{00000001-C09E-44FA-8533-65B27E78F6D3}"/>
            </c:ext>
          </c:extLst>
        </c:ser>
        <c:ser>
          <c:idx val="2"/>
          <c:order val="2"/>
          <c:tx>
            <c:v> Publicly Owned Utility (POU)</c:v>
          </c:tx>
          <c:spPr>
            <a:solidFill>
              <a:schemeClr val="accent5">
                <a:lumMod val="60000"/>
                <a:lumOff val="40000"/>
              </a:schemeClr>
            </a:solidFill>
            <a:ln w="25400">
              <a:noFill/>
            </a:ln>
          </c:spPr>
          <c:cat>
            <c:numRef>
              <c:f>'Capacity by Owner'!$A$27:$A$52</c:f>
              <c:numCache>
                <c:formatCode>0</c:formatCode>
                <c:ptCount val="26"/>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'Capacity by Owner'!$G$27:$G$52</c:f>
              <c:numCache>
                <c:formatCode>0%</c:formatCode>
                <c:ptCount val="26"/>
                <c:pt idx="0">
                  <c:v>5.5920522998269004E-3</c:v>
                </c:pt>
                <c:pt idx="1">
                  <c:v>9.2781631757535687E-3</c:v>
                </c:pt>
                <c:pt idx="2">
                  <c:v>1.0393424397281631E-2</c:v>
                </c:pt>
                <c:pt idx="3">
                  <c:v>8.672869503063679E-3</c:v>
                </c:pt>
                <c:pt idx="4">
                  <c:v>2.2321096702677241E-2</c:v>
                </c:pt>
                <c:pt idx="5">
                  <c:v>2.1663849295855304E-2</c:v>
                </c:pt>
                <c:pt idx="6">
                  <c:v>2.3421841890371949E-2</c:v>
                </c:pt>
                <c:pt idx="7">
                  <c:v>2.4499760112513595E-2</c:v>
                </c:pt>
                <c:pt idx="8">
                  <c:v>2.1521950534415302E-2</c:v>
                </c:pt>
                <c:pt idx="9">
                  <c:v>3.0781769235641972E-2</c:v>
                </c:pt>
                <c:pt idx="10">
                  <c:v>2.1983964503413174E-2</c:v>
                </c:pt>
                <c:pt idx="11">
                  <c:v>3.0402861612191228E-2</c:v>
                </c:pt>
                <c:pt idx="12">
                  <c:v>3.0321385359125739E-2</c:v>
                </c:pt>
                <c:pt idx="13">
                  <c:v>3.026028868113146E-2</c:v>
                </c:pt>
                <c:pt idx="14">
                  <c:v>2.7292571200321233E-2</c:v>
                </c:pt>
                <c:pt idx="15">
                  <c:v>2.6838058633887506E-2</c:v>
                </c:pt>
                <c:pt idx="16">
                  <c:v>2.4869849436839543E-2</c:v>
                </c:pt>
                <c:pt idx="17">
                  <c:v>2.2011547546860043E-2</c:v>
                </c:pt>
                <c:pt idx="18">
                  <c:v>1.983577191894239E-2</c:v>
                </c:pt>
                <c:pt idx="19">
                  <c:v>1.8289340565089851E-2</c:v>
                </c:pt>
                <c:pt idx="20">
                  <c:v>1.6891764217683018E-2</c:v>
                </c:pt>
                <c:pt idx="21">
                  <c:v>1.5497869086572568E-2</c:v>
                </c:pt>
                <c:pt idx="22">
                  <c:v>1.334725012182085E-2</c:v>
                </c:pt>
                <c:pt idx="23">
                  <c:v>1.2035162135398268E-2</c:v>
                </c:pt>
                <c:pt idx="24">
                  <c:v>1.1333264019877082E-2</c:v>
                </c:pt>
                <c:pt idx="25">
                  <c:v>1.0852424844704696E-2</c:v>
                </c:pt>
              </c:numCache>
            </c:numRef>
          </c:val>
          <c:extLst>
            <c:ext xmlns:c16="http://schemas.microsoft.com/office/drawing/2014/chart" uri="{C3380CC4-5D6E-409C-BE32-E72D297353CC}">
              <c16:uniqueId val="{00000002-C09E-44FA-8533-65B27E78F6D3}"/>
            </c:ext>
          </c:extLst>
        </c:ser>
        <c:ser>
          <c:idx val="4"/>
          <c:order val="3"/>
          <c:tx>
            <c:v> Other</c:v>
          </c:tx>
          <c:spPr>
            <a:solidFill>
              <a:srgbClr val="C0504D"/>
            </a:solidFill>
            <a:ln w="25400">
              <a:noFill/>
            </a:ln>
          </c:spPr>
          <c:cat>
            <c:numRef>
              <c:f>'Capacity by Owner'!$A$27:$A$52</c:f>
              <c:numCache>
                <c:formatCode>0</c:formatCode>
                <c:ptCount val="26"/>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'Capacity by Owner'!$I$27:$I$52</c:f>
              <c:numCache>
                <c:formatCode>0%</c:formatCode>
                <c:ptCount val="26"/>
                <c:pt idx="0">
                  <c:v>1.6466781013773437E-3</c:v>
                </c:pt>
                <c:pt idx="1">
                  <c:v>1.7271728462471914E-3</c:v>
                </c:pt>
                <c:pt idx="2">
                  <c:v>1.7689031702407786E-3</c:v>
                </c:pt>
                <c:pt idx="3">
                  <c:v>2.0040452023530847E-3</c:v>
                </c:pt>
                <c:pt idx="4">
                  <c:v>4.8734544314249914E-3</c:v>
                </c:pt>
                <c:pt idx="5">
                  <c:v>1.4448027982331527E-2</c:v>
                </c:pt>
                <c:pt idx="6">
                  <c:v>1.8485324027039986E-2</c:v>
                </c:pt>
                <c:pt idx="7">
                  <c:v>1.6163503219917073E-2</c:v>
                </c:pt>
                <c:pt idx="8">
                  <c:v>2.0988120357044379E-2</c:v>
                </c:pt>
                <c:pt idx="9">
                  <c:v>1.7557952018922018E-2</c:v>
                </c:pt>
                <c:pt idx="10">
                  <c:v>1.8900810552264672E-2</c:v>
                </c:pt>
                <c:pt idx="11">
                  <c:v>1.879036524712014E-2</c:v>
                </c:pt>
                <c:pt idx="12">
                  <c:v>1.8773846812312072E-2</c:v>
                </c:pt>
                <c:pt idx="13">
                  <c:v>1.9418539157335581E-2</c:v>
                </c:pt>
                <c:pt idx="14">
                  <c:v>1.9020238005445524E-2</c:v>
                </c:pt>
                <c:pt idx="15">
                  <c:v>1.8857250179339476E-2</c:v>
                </c:pt>
                <c:pt idx="16">
                  <c:v>1.748339089725303E-2</c:v>
                </c:pt>
                <c:pt idx="17">
                  <c:v>1.9025082580144514E-2</c:v>
                </c:pt>
                <c:pt idx="18">
                  <c:v>1.7662447445414942E-2</c:v>
                </c:pt>
                <c:pt idx="19">
                  <c:v>1.6310452387155321E-2</c:v>
                </c:pt>
                <c:pt idx="20">
                  <c:v>1.5086427917424851E-2</c:v>
                </c:pt>
                <c:pt idx="21">
                  <c:v>1.3842330641009783E-2</c:v>
                </c:pt>
                <c:pt idx="22">
                  <c:v>1.1921448574796437E-2</c:v>
                </c:pt>
                <c:pt idx="23">
                  <c:v>1.0749522574086179E-2</c:v>
                </c:pt>
                <c:pt idx="24">
                  <c:v>1.0122603754661912E-2</c:v>
                </c:pt>
                <c:pt idx="25">
                  <c:v>9.6931295598093221E-3</c:v>
                </c:pt>
              </c:numCache>
            </c:numRef>
          </c:val>
          <c:extLst>
            <c:ext xmlns:c16="http://schemas.microsoft.com/office/drawing/2014/chart" uri="{C3380CC4-5D6E-409C-BE32-E72D297353CC}">
              <c16:uniqueId val="{00000003-C09E-44FA-8533-65B27E78F6D3}"/>
            </c:ext>
          </c:extLst>
        </c:ser>
        <c:dLbls>
          <c:showLegendKey val="0"/>
          <c:showVal val="0"/>
          <c:showCatName val="0"/>
          <c:showSerName val="0"/>
          <c:showPercent val="0"/>
          <c:showBubbleSize val="0"/>
        </c:dLbls>
        <c:axId val="1074638488"/>
        <c:axId val="1"/>
      </c:areaChart>
      <c:catAx>
        <c:axId val="1074638488"/>
        <c:scaling>
          <c:orientation val="minMax"/>
        </c:scaling>
        <c:delete val="0"/>
        <c:axPos val="b"/>
        <c:numFmt formatCode="General" sourceLinked="1"/>
        <c:majorTickMark val="out"/>
        <c:minorTickMark val="none"/>
        <c:tickLblPos val="nextTo"/>
        <c:spPr>
          <a:ln w="3175">
            <a:noFill/>
            <a:prstDash val="solid"/>
          </a:ln>
        </c:spPr>
        <c:txPr>
          <a:bodyPr rot="-5400000" vert="horz"/>
          <a:lstStyle/>
          <a:p>
            <a:pPr>
              <a:defRPr>
                <a:solidFill>
                  <a:sysClr val="windowText" lastClr="000000"/>
                </a:solidFill>
              </a:defRPr>
            </a:pPr>
            <a:endParaRPr lang="en-US"/>
          </a:p>
        </c:txPr>
        <c:crossAx val="1"/>
        <c:crosses val="autoZero"/>
        <c:auto val="1"/>
        <c:lblAlgn val="ctr"/>
        <c:lblOffset val="20"/>
        <c:tickLblSkip val="5"/>
        <c:tickMarkSkip val="1"/>
        <c:noMultiLvlLbl val="0"/>
      </c:catAx>
      <c:valAx>
        <c:axId val="1"/>
        <c:scaling>
          <c:orientation val="minMax"/>
        </c:scaling>
        <c:delete val="0"/>
        <c:axPos val="l"/>
        <c:majorGridlines>
          <c:spPr>
            <a:ln w="3175">
              <a:solidFill>
                <a:srgbClr val="808080"/>
              </a:solidFill>
              <a:prstDash val="sysDash"/>
            </a:ln>
          </c:spPr>
        </c:majorGridlines>
        <c:numFmt formatCode="0%"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1074638488"/>
        <c:crosses val="autoZero"/>
        <c:crossBetween val="midCat"/>
        <c:majorUnit val="0.2"/>
      </c:valAx>
      <c:spPr>
        <a:noFill/>
        <a:ln w="25400">
          <a:noFill/>
        </a:ln>
      </c:spPr>
    </c:plotArea>
    <c:plotVisOnly val="1"/>
    <c:dispBlanksAs val="zero"/>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3.5000000000000003E-2"/>
          <c:y val="0.16896551724137931"/>
          <c:w val="0.91"/>
          <c:h val="0.62758620689655176"/>
        </c:manualLayout>
      </c:layout>
      <c:pieChart>
        <c:varyColors val="1"/>
        <c:ser>
          <c:idx val="0"/>
          <c:order val="0"/>
          <c:spPr>
            <a:solidFill>
              <a:srgbClr val="9999FF"/>
            </a:solidFill>
            <a:ln w="3175">
              <a:noFill/>
              <a:prstDash val="solid"/>
            </a:ln>
          </c:spPr>
          <c:dPt>
            <c:idx val="0"/>
            <c:bubble3D val="0"/>
            <c:spPr>
              <a:solidFill>
                <a:srgbClr val="8064A2"/>
              </a:solidFill>
              <a:ln w="3175">
                <a:noFill/>
                <a:prstDash val="solid"/>
              </a:ln>
            </c:spPr>
            <c:extLst>
              <c:ext xmlns:c16="http://schemas.microsoft.com/office/drawing/2014/chart" uri="{C3380CC4-5D6E-409C-BE32-E72D297353CC}">
                <c16:uniqueId val="{00000001-7288-4261-A206-4DFDB711C26A}"/>
              </c:ext>
            </c:extLst>
          </c:dPt>
          <c:dPt>
            <c:idx val="1"/>
            <c:bubble3D val="0"/>
            <c:spPr>
              <a:solidFill>
                <a:srgbClr val="FFFF00"/>
              </a:solidFill>
              <a:ln w="3175">
                <a:noFill/>
                <a:prstDash val="solid"/>
              </a:ln>
            </c:spPr>
            <c:extLst>
              <c:ext xmlns:c16="http://schemas.microsoft.com/office/drawing/2014/chart" uri="{C3380CC4-5D6E-409C-BE32-E72D297353CC}">
                <c16:uniqueId val="{00000003-7288-4261-A206-4DFDB711C26A}"/>
              </c:ext>
            </c:extLst>
          </c:dPt>
          <c:dPt>
            <c:idx val="2"/>
            <c:bubble3D val="0"/>
            <c:spPr>
              <a:solidFill>
                <a:schemeClr val="accent3">
                  <a:lumMod val="60000"/>
                  <a:lumOff val="40000"/>
                </a:schemeClr>
              </a:solidFill>
              <a:ln w="3175">
                <a:noFill/>
                <a:prstDash val="solid"/>
              </a:ln>
            </c:spPr>
            <c:extLst>
              <c:ext xmlns:c16="http://schemas.microsoft.com/office/drawing/2014/chart" uri="{C3380CC4-5D6E-409C-BE32-E72D297353CC}">
                <c16:uniqueId val="{00000005-7288-4261-A206-4DFDB711C26A}"/>
              </c:ext>
            </c:extLst>
          </c:dPt>
          <c:dPt>
            <c:idx val="3"/>
            <c:bubble3D val="0"/>
            <c:spPr>
              <a:solidFill>
                <a:srgbClr val="C0504D"/>
              </a:solidFill>
              <a:ln w="3175">
                <a:noFill/>
                <a:prstDash val="solid"/>
              </a:ln>
            </c:spPr>
            <c:extLst>
              <c:ext xmlns:c16="http://schemas.microsoft.com/office/drawing/2014/chart" uri="{C3380CC4-5D6E-409C-BE32-E72D297353CC}">
                <c16:uniqueId val="{00000007-7288-4261-A206-4DFDB711C26A}"/>
              </c:ext>
            </c:extLst>
          </c:dPt>
          <c:val>
            <c:numRef>
              <c:f>'Capacity by Owner'!$B$55:$E$55</c:f>
              <c:numCache>
                <c:formatCode>#,##0</c:formatCode>
                <c:ptCount val="4"/>
                <c:pt idx="0">
                  <c:v>671.74</c:v>
                </c:pt>
                <c:pt idx="1">
                  <c:v>0</c:v>
                </c:pt>
                <c:pt idx="2">
                  <c:v>5801.96</c:v>
                </c:pt>
                <c:pt idx="3">
                  <c:v>0</c:v>
                </c:pt>
              </c:numCache>
            </c:numRef>
          </c:val>
          <c:extLst>
            <c:ext xmlns:c16="http://schemas.microsoft.com/office/drawing/2014/chart" uri="{C3380CC4-5D6E-409C-BE32-E72D297353CC}">
              <c16:uniqueId val="{00000008-7288-4261-A206-4DFDB711C26A}"/>
            </c:ext>
          </c:extLst>
        </c:ser>
        <c:dLbls>
          <c:showLegendKey val="0"/>
          <c:showVal val="0"/>
          <c:showCatName val="0"/>
          <c:showSerName val="0"/>
          <c:showPercent val="0"/>
          <c:showBubbleSize val="0"/>
          <c:showLeaderLines val="1"/>
        </c:dLbls>
        <c:firstSliceAng val="155"/>
      </c:pieChart>
      <c:spPr>
        <a:noFill/>
        <a:ln w="25400">
          <a:noFill/>
        </a:ln>
      </c:spPr>
    </c:plotArea>
    <c:plotVisOnly val="1"/>
    <c:dispBlanksAs val="zero"/>
    <c:showDLblsOverMax val="0"/>
  </c:chart>
  <c:spPr>
    <a:solidFill>
      <a:schemeClr val="bg1"/>
    </a:solidFill>
    <a:ln w="9525">
      <a:noFill/>
    </a:ln>
  </c:spPr>
  <c:txPr>
    <a:bodyPr/>
    <a:lstStyle/>
    <a:p>
      <a:pPr>
        <a:defRPr sz="1000" b="1"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alignWithMargins="0"/>
    <c:pageMargins b="1" l="0.75" r="0.75" t="1" header="0.5" footer="0.5"/>
    <c:pageSetup orientation="landscape" horizontalDpi="200" verticalDpi="200"/>
  </c:printSettings>
  <c:userShapes r:id="rId1"/>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1668476905357826"/>
          <c:y val="0.10477191327646544"/>
          <c:w val="0.84788213871344309"/>
          <c:h val="0.77182544564741895"/>
        </c:manualLayout>
      </c:layout>
      <c:areaChart>
        <c:grouping val="percentStacked"/>
        <c:varyColors val="0"/>
        <c:ser>
          <c:idx val="0"/>
          <c:order val="0"/>
          <c:tx>
            <c:v> IOU</c:v>
          </c:tx>
          <c:spPr>
            <a:solidFill>
              <a:srgbClr val="8064A2"/>
            </a:solidFill>
            <a:ln w="25400">
              <a:noFill/>
            </a:ln>
          </c:spPr>
          <c:cat>
            <c:numRef>
              <c:f>'Capacity by Offtake'!$A$27:$A$52</c:f>
              <c:numCache>
                <c:formatCode>0</c:formatCode>
                <c:ptCount val="26"/>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'Capacity by Offtake'!$I$27:$I$52</c:f>
              <c:numCache>
                <c:formatCode>0%</c:formatCode>
                <c:ptCount val="26"/>
                <c:pt idx="0">
                  <c:v>0.96621482263114755</c:v>
                </c:pt>
                <c:pt idx="1">
                  <c:v>0.95960132244914487</c:v>
                </c:pt>
                <c:pt idx="2">
                  <c:v>0.94353376429507685</c:v>
                </c:pt>
                <c:pt idx="3">
                  <c:v>0.67678505458468718</c:v>
                </c:pt>
                <c:pt idx="4">
                  <c:v>0.65355996783685089</c:v>
                </c:pt>
                <c:pt idx="5">
                  <c:v>0.60704688648998939</c:v>
                </c:pt>
                <c:pt idx="6">
                  <c:v>0.62333901566693506</c:v>
                </c:pt>
                <c:pt idx="7">
                  <c:v>0.60911078541354302</c:v>
                </c:pt>
                <c:pt idx="8">
                  <c:v>0.57859522385573903</c:v>
                </c:pt>
                <c:pt idx="9">
                  <c:v>0.54349599982427821</c:v>
                </c:pt>
                <c:pt idx="10">
                  <c:v>0.47223719026990663</c:v>
                </c:pt>
                <c:pt idx="11">
                  <c:v>0.43888839722517342</c:v>
                </c:pt>
                <c:pt idx="12">
                  <c:v>0.43566315989428506</c:v>
                </c:pt>
                <c:pt idx="13">
                  <c:v>0.46304801720760552</c:v>
                </c:pt>
                <c:pt idx="14">
                  <c:v>0.48520069905483298</c:v>
                </c:pt>
                <c:pt idx="15">
                  <c:v>0.4878630006144935</c:v>
                </c:pt>
                <c:pt idx="16">
                  <c:v>0.48981115174595297</c:v>
                </c:pt>
                <c:pt idx="17">
                  <c:v>0.47634496940981819</c:v>
                </c:pt>
                <c:pt idx="18">
                  <c:v>0.45677559504409343</c:v>
                </c:pt>
                <c:pt idx="19">
                  <c:v>0.44223524137384312</c:v>
                </c:pt>
                <c:pt idx="20">
                  <c:v>0.43464929982553707</c:v>
                </c:pt>
                <c:pt idx="21">
                  <c:v>0.42733572839326756</c:v>
                </c:pt>
                <c:pt idx="22">
                  <c:v>0.43167175122049328</c:v>
                </c:pt>
                <c:pt idx="23">
                  <c:v>0.42136556836693345</c:v>
                </c:pt>
                <c:pt idx="24">
                  <c:v>0.41344776377409859</c:v>
                </c:pt>
                <c:pt idx="25">
                  <c:v>0.40443242226852505</c:v>
                </c:pt>
              </c:numCache>
            </c:numRef>
          </c:val>
          <c:extLst>
            <c:ext xmlns:c16="http://schemas.microsoft.com/office/drawing/2014/chart" uri="{C3380CC4-5D6E-409C-BE32-E72D297353CC}">
              <c16:uniqueId val="{00000000-2801-4C73-8020-4F0DB4346397}"/>
            </c:ext>
          </c:extLst>
        </c:ser>
        <c:ser>
          <c:idx val="1"/>
          <c:order val="1"/>
          <c:tx>
            <c:v> POU</c:v>
          </c:tx>
          <c:spPr>
            <a:solidFill>
              <a:schemeClr val="accent5">
                <a:lumMod val="60000"/>
                <a:lumOff val="40000"/>
              </a:schemeClr>
            </a:solidFill>
            <a:ln w="25400">
              <a:noFill/>
            </a:ln>
          </c:spPr>
          <c:cat>
            <c:numRef>
              <c:f>'Capacity by Offtake'!$A$27:$A$52</c:f>
              <c:numCache>
                <c:formatCode>0</c:formatCode>
                <c:ptCount val="26"/>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'Capacity by Offtake'!$J$27:$J$52</c:f>
              <c:numCache>
                <c:formatCode>0%</c:formatCode>
                <c:ptCount val="26"/>
                <c:pt idx="0">
                  <c:v>3.2304830388826963E-2</c:v>
                </c:pt>
                <c:pt idx="1">
                  <c:v>3.9027406988077308E-2</c:v>
                </c:pt>
                <c:pt idx="2">
                  <c:v>4.6117135547998941E-2</c:v>
                </c:pt>
                <c:pt idx="3">
                  <c:v>0.11100786170834924</c:v>
                </c:pt>
                <c:pt idx="4">
                  <c:v>0.12994059079909009</c:v>
                </c:pt>
                <c:pt idx="5">
                  <c:v>0.13767345485230173</c:v>
                </c:pt>
                <c:pt idx="6">
                  <c:v>0.13642063887497968</c:v>
                </c:pt>
                <c:pt idx="7">
                  <c:v>0.14798601574574249</c:v>
                </c:pt>
                <c:pt idx="8">
                  <c:v>0.14568358572392706</c:v>
                </c:pt>
                <c:pt idx="9">
                  <c:v>0.15489197361624318</c:v>
                </c:pt>
                <c:pt idx="10">
                  <c:v>0.17370265341753521</c:v>
                </c:pt>
                <c:pt idx="11">
                  <c:v>0.19534032290745934</c:v>
                </c:pt>
                <c:pt idx="12">
                  <c:v>0.21006366706776933</c:v>
                </c:pt>
                <c:pt idx="13">
                  <c:v>0.19959136538852754</c:v>
                </c:pt>
                <c:pt idx="14">
                  <c:v>0.2054005710458657</c:v>
                </c:pt>
                <c:pt idx="15">
                  <c:v>0.20354119556646619</c:v>
                </c:pt>
                <c:pt idx="16">
                  <c:v>0.19949764230207945</c:v>
                </c:pt>
                <c:pt idx="17">
                  <c:v>0.20325688345549489</c:v>
                </c:pt>
                <c:pt idx="18">
                  <c:v>0.20743376962627033</c:v>
                </c:pt>
                <c:pt idx="19">
                  <c:v>0.20506505529323857</c:v>
                </c:pt>
                <c:pt idx="20">
                  <c:v>0.19857636717862351</c:v>
                </c:pt>
                <c:pt idx="21">
                  <c:v>0.19177525675579141</c:v>
                </c:pt>
                <c:pt idx="22">
                  <c:v>0.18458011097484076</c:v>
                </c:pt>
                <c:pt idx="23">
                  <c:v>0.1783060619697221</c:v>
                </c:pt>
                <c:pt idx="24">
                  <c:v>0.17064323061706091</c:v>
                </c:pt>
                <c:pt idx="25">
                  <c:v>0.16714063350324024</c:v>
                </c:pt>
              </c:numCache>
            </c:numRef>
          </c:val>
          <c:extLst>
            <c:ext xmlns:c16="http://schemas.microsoft.com/office/drawing/2014/chart" uri="{C3380CC4-5D6E-409C-BE32-E72D297353CC}">
              <c16:uniqueId val="{00000001-2801-4C73-8020-4F0DB4346397}"/>
            </c:ext>
          </c:extLst>
        </c:ser>
        <c:ser>
          <c:idx val="2"/>
          <c:order val="2"/>
          <c:tx>
            <c:v> Power Marketer</c:v>
          </c:tx>
          <c:spPr>
            <a:solidFill>
              <a:srgbClr val="9BBB59"/>
            </a:solidFill>
            <a:ln w="25400">
              <a:noFill/>
            </a:ln>
          </c:spPr>
          <c:cat>
            <c:numRef>
              <c:f>'Capacity by Offtake'!$A$27:$A$52</c:f>
              <c:numCache>
                <c:formatCode>0</c:formatCode>
                <c:ptCount val="26"/>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'Capacity by Offtake'!$L$27:$L$52</c:f>
              <c:numCache>
                <c:formatCode>0%</c:formatCode>
                <c:ptCount val="26"/>
                <c:pt idx="0">
                  <c:v>0</c:v>
                </c:pt>
                <c:pt idx="1">
                  <c:v>0</c:v>
                </c:pt>
                <c:pt idx="2">
                  <c:v>4.2291018322990516E-3</c:v>
                </c:pt>
                <c:pt idx="3">
                  <c:v>0.20111784079793638</c:v>
                </c:pt>
                <c:pt idx="4">
                  <c:v>0.20616571806373216</c:v>
                </c:pt>
                <c:pt idx="5">
                  <c:v>0.24757307988937036</c:v>
                </c:pt>
                <c:pt idx="6">
                  <c:v>0.23275197694046482</c:v>
                </c:pt>
                <c:pt idx="7">
                  <c:v>0.20740151829436684</c:v>
                </c:pt>
                <c:pt idx="8">
                  <c:v>0.17817280900356314</c:v>
                </c:pt>
                <c:pt idx="9">
                  <c:v>0.18512098731193244</c:v>
                </c:pt>
                <c:pt idx="10">
                  <c:v>0.14733164569850415</c:v>
                </c:pt>
                <c:pt idx="11">
                  <c:v>0.11278644651007196</c:v>
                </c:pt>
                <c:pt idx="12">
                  <c:v>0.10558991966433301</c:v>
                </c:pt>
                <c:pt idx="13">
                  <c:v>9.7787255183202582E-2</c:v>
                </c:pt>
                <c:pt idx="14">
                  <c:v>7.8748208638267661E-2</c:v>
                </c:pt>
                <c:pt idx="15">
                  <c:v>7.7352107521933874E-2</c:v>
                </c:pt>
                <c:pt idx="16">
                  <c:v>7.1679374947921273E-2</c:v>
                </c:pt>
                <c:pt idx="17">
                  <c:v>6.3842401474343655E-2</c:v>
                </c:pt>
                <c:pt idx="18">
                  <c:v>5.8505465039912948E-2</c:v>
                </c:pt>
                <c:pt idx="19">
                  <c:v>5.8402078224024635E-2</c:v>
                </c:pt>
                <c:pt idx="20">
                  <c:v>5.6028040027330431E-2</c:v>
                </c:pt>
                <c:pt idx="21">
                  <c:v>5.9620143078748175E-2</c:v>
                </c:pt>
                <c:pt idx="22">
                  <c:v>5.4619285459942032E-2</c:v>
                </c:pt>
                <c:pt idx="23">
                  <c:v>5.1288631281541895E-2</c:v>
                </c:pt>
                <c:pt idx="24">
                  <c:v>5.1596132648057444E-2</c:v>
                </c:pt>
                <c:pt idx="25">
                  <c:v>5.1454284951060275E-2</c:v>
                </c:pt>
              </c:numCache>
            </c:numRef>
          </c:val>
          <c:extLst>
            <c:ext xmlns:c16="http://schemas.microsoft.com/office/drawing/2014/chart" uri="{C3380CC4-5D6E-409C-BE32-E72D297353CC}">
              <c16:uniqueId val="{00000002-2801-4C73-8020-4F0DB4346397}"/>
            </c:ext>
          </c:extLst>
        </c:ser>
        <c:ser>
          <c:idx val="4"/>
          <c:order val="3"/>
          <c:tx>
            <c:v> Merchant/Quasi-Merchant</c:v>
          </c:tx>
          <c:spPr>
            <a:solidFill>
              <a:srgbClr val="F79646"/>
            </a:solidFill>
            <a:ln w="25400">
              <a:noFill/>
            </a:ln>
          </c:spPr>
          <c:cat>
            <c:numRef>
              <c:f>'Capacity by Offtake'!$A$27:$A$52</c:f>
              <c:numCache>
                <c:formatCode>0</c:formatCode>
                <c:ptCount val="26"/>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'Capacity by Offtake'!$O$27:$O$52</c:f>
              <c:numCache>
                <c:formatCode>0%</c:formatCode>
                <c:ptCount val="26"/>
                <c:pt idx="0">
                  <c:v>0</c:v>
                </c:pt>
                <c:pt idx="1">
                  <c:v>0</c:v>
                </c:pt>
                <c:pt idx="2">
                  <c:v>4.6967429002936593E-3</c:v>
                </c:pt>
                <c:pt idx="3">
                  <c:v>1.0012996411467428E-2</c:v>
                </c:pt>
                <c:pt idx="4">
                  <c:v>9.1114125101557936E-3</c:v>
                </c:pt>
                <c:pt idx="5">
                  <c:v>6.6746226669543319E-3</c:v>
                </c:pt>
                <c:pt idx="6">
                  <c:v>6.2750425925123376E-3</c:v>
                </c:pt>
                <c:pt idx="7">
                  <c:v>3.31818418289965E-2</c:v>
                </c:pt>
                <c:pt idx="8">
                  <c:v>9.544659977602199E-2</c:v>
                </c:pt>
                <c:pt idx="9">
                  <c:v>0.11476583948804674</c:v>
                </c:pt>
                <c:pt idx="10">
                  <c:v>0.20367240712266543</c:v>
                </c:pt>
                <c:pt idx="11">
                  <c:v>0.24346424247968226</c:v>
                </c:pt>
                <c:pt idx="12">
                  <c:v>0.23963368873818394</c:v>
                </c:pt>
                <c:pt idx="13">
                  <c:v>0.22789826878523137</c:v>
                </c:pt>
                <c:pt idx="14">
                  <c:v>0.21876478968961777</c:v>
                </c:pt>
                <c:pt idx="15">
                  <c:v>0.21933903125002907</c:v>
                </c:pt>
                <c:pt idx="16">
                  <c:v>0.22762892881400854</c:v>
                </c:pt>
                <c:pt idx="17">
                  <c:v>0.23516361474153757</c:v>
                </c:pt>
                <c:pt idx="18">
                  <c:v>0.2338050447117391</c:v>
                </c:pt>
                <c:pt idx="19">
                  <c:v>0.23114086131354211</c:v>
                </c:pt>
                <c:pt idx="20">
                  <c:v>0.23136413848426865</c:v>
                </c:pt>
                <c:pt idx="21">
                  <c:v>0.22921455133065441</c:v>
                </c:pt>
                <c:pt idx="22">
                  <c:v>0.21354874995049047</c:v>
                </c:pt>
                <c:pt idx="23">
                  <c:v>0.19950701181386968</c:v>
                </c:pt>
                <c:pt idx="24">
                  <c:v>0.18968435536449016</c:v>
                </c:pt>
                <c:pt idx="25">
                  <c:v>0.18528244946054837</c:v>
                </c:pt>
              </c:numCache>
            </c:numRef>
          </c:val>
          <c:extLst>
            <c:ext xmlns:c16="http://schemas.microsoft.com/office/drawing/2014/chart" uri="{C3380CC4-5D6E-409C-BE32-E72D297353CC}">
              <c16:uniqueId val="{00000003-2801-4C73-8020-4F0DB4346397}"/>
            </c:ext>
          </c:extLst>
        </c:ser>
        <c:ser>
          <c:idx val="6"/>
          <c:order val="4"/>
          <c:tx>
            <c:v> Direct Retail</c:v>
          </c:tx>
          <c:spPr>
            <a:solidFill>
              <a:schemeClr val="bg1">
                <a:lumMod val="75000"/>
              </a:schemeClr>
            </a:solidFill>
          </c:spPr>
          <c:cat>
            <c:numRef>
              <c:f>'Capacity by Offtake'!$A$27:$A$52</c:f>
              <c:numCache>
                <c:formatCode>0</c:formatCode>
                <c:ptCount val="26"/>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'Capacity by Offtake'!$M$27:$M$52</c:f>
              <c:numCache>
                <c:formatCode>0%</c:formatCode>
                <c:ptCount val="26"/>
                <c:pt idx="0">
                  <c:v>0</c:v>
                </c:pt>
                <c:pt idx="1">
                  <c:v>0</c:v>
                </c:pt>
                <c:pt idx="2">
                  <c:v>0</c:v>
                </c:pt>
                <c:pt idx="3">
                  <c:v>0</c:v>
                </c:pt>
                <c:pt idx="4">
                  <c:v>0</c:v>
                </c:pt>
                <c:pt idx="5">
                  <c:v>0</c:v>
                </c:pt>
                <c:pt idx="6">
                  <c:v>0</c:v>
                </c:pt>
                <c:pt idx="7">
                  <c:v>0</c:v>
                </c:pt>
                <c:pt idx="8">
                  <c:v>0</c:v>
                </c:pt>
                <c:pt idx="9">
                  <c:v>0</c:v>
                </c:pt>
                <c:pt idx="10">
                  <c:v>0</c:v>
                </c:pt>
                <c:pt idx="11">
                  <c:v>5.817026791001244E-3</c:v>
                </c:pt>
                <c:pt idx="12">
                  <c:v>5.37982000847269E-3</c:v>
                </c:pt>
                <c:pt idx="13">
                  <c:v>7.7172086982441289E-3</c:v>
                </c:pt>
                <c:pt idx="14">
                  <c:v>7.1832078362050033E-3</c:v>
                </c:pt>
                <c:pt idx="15">
                  <c:v>7.0558591046922707E-3</c:v>
                </c:pt>
                <c:pt idx="16">
                  <c:v>6.5384071171109186E-3</c:v>
                </c:pt>
                <c:pt idx="17">
                  <c:v>1.7070316357649627E-2</c:v>
                </c:pt>
                <c:pt idx="18">
                  <c:v>3.9545862739601298E-2</c:v>
                </c:pt>
                <c:pt idx="19">
                  <c:v>5.5315312344329064E-2</c:v>
                </c:pt>
                <c:pt idx="20">
                  <c:v>6.9398367761125207E-2</c:v>
                </c:pt>
                <c:pt idx="21">
                  <c:v>8.2824586010948359E-2</c:v>
                </c:pt>
                <c:pt idx="22">
                  <c:v>0.10763116600067021</c:v>
                </c:pt>
                <c:pt idx="23">
                  <c:v>0.13145274072663798</c:v>
                </c:pt>
                <c:pt idx="24">
                  <c:v>0.14967152139749321</c:v>
                </c:pt>
                <c:pt idx="25">
                  <c:v>0.16303146691325648</c:v>
                </c:pt>
              </c:numCache>
            </c:numRef>
          </c:val>
          <c:extLst>
            <c:ext xmlns:c16="http://schemas.microsoft.com/office/drawing/2014/chart" uri="{C3380CC4-5D6E-409C-BE32-E72D297353CC}">
              <c16:uniqueId val="{00000004-2801-4C73-8020-4F0DB4346397}"/>
            </c:ext>
          </c:extLst>
        </c:ser>
        <c:ser>
          <c:idx val="3"/>
          <c:order val="5"/>
          <c:tx>
            <c:v> On-Site</c:v>
          </c:tx>
          <c:spPr>
            <a:solidFill>
              <a:srgbClr val="C0504D"/>
            </a:solidFill>
            <a:ln w="25400">
              <a:noFill/>
            </a:ln>
          </c:spPr>
          <c:cat>
            <c:numRef>
              <c:f>'Capacity by Offtake'!$A$27:$A$52</c:f>
              <c:numCache>
                <c:formatCode>0</c:formatCode>
                <c:ptCount val="26"/>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'Capacity by Offtake'!$N$27:$N$52</c:f>
              <c:numCache>
                <c:formatCode>0%</c:formatCode>
                <c:ptCount val="26"/>
                <c:pt idx="0">
                  <c:v>1.4803469800255791E-3</c:v>
                </c:pt>
                <c:pt idx="1">
                  <c:v>1.3712705627777814E-3</c:v>
                </c:pt>
                <c:pt idx="2">
                  <c:v>1.4232554243313747E-3</c:v>
                </c:pt>
                <c:pt idx="3">
                  <c:v>1.0762464975598704E-3</c:v>
                </c:pt>
                <c:pt idx="4">
                  <c:v>1.2223107901710604E-3</c:v>
                </c:pt>
                <c:pt idx="5">
                  <c:v>1.0319561013842123E-3</c:v>
                </c:pt>
                <c:pt idx="6">
                  <c:v>1.2133259251081478E-3</c:v>
                </c:pt>
                <c:pt idx="7">
                  <c:v>2.3198387173511722E-3</c:v>
                </c:pt>
                <c:pt idx="8">
                  <c:v>2.1017816407487046E-3</c:v>
                </c:pt>
                <c:pt idx="9">
                  <c:v>1.7251997594994615E-3</c:v>
                </c:pt>
                <c:pt idx="10">
                  <c:v>3.0561034913884752E-3</c:v>
                </c:pt>
                <c:pt idx="11">
                  <c:v>3.7035640866118786E-3</c:v>
                </c:pt>
                <c:pt idx="12">
                  <c:v>3.6697446269559589E-3</c:v>
                </c:pt>
                <c:pt idx="13">
                  <c:v>3.9578847371888716E-3</c:v>
                </c:pt>
                <c:pt idx="14">
                  <c:v>4.7025237352109747E-3</c:v>
                </c:pt>
                <c:pt idx="15">
                  <c:v>4.8488059423850262E-3</c:v>
                </c:pt>
                <c:pt idx="16">
                  <c:v>4.8444950729268476E-3</c:v>
                </c:pt>
                <c:pt idx="17">
                  <c:v>4.3218145611560359E-3</c:v>
                </c:pt>
                <c:pt idx="18">
                  <c:v>3.9342628383829438E-3</c:v>
                </c:pt>
                <c:pt idx="19">
                  <c:v>3.6936523351225681E-3</c:v>
                </c:pt>
                <c:pt idx="20">
                  <c:v>3.5796130590832744E-3</c:v>
                </c:pt>
                <c:pt idx="21">
                  <c:v>3.3735672269479219E-3</c:v>
                </c:pt>
                <c:pt idx="22">
                  <c:v>2.9054217657164183E-3</c:v>
                </c:pt>
                <c:pt idx="23">
                  <c:v>2.6198072247365593E-3</c:v>
                </c:pt>
                <c:pt idx="24">
                  <c:v>2.4671486277525216E-3</c:v>
                </c:pt>
                <c:pt idx="25">
                  <c:v>2.3623496632221132E-3</c:v>
                </c:pt>
              </c:numCache>
            </c:numRef>
          </c:val>
          <c:extLst>
            <c:ext xmlns:c16="http://schemas.microsoft.com/office/drawing/2014/chart" uri="{C3380CC4-5D6E-409C-BE32-E72D297353CC}">
              <c16:uniqueId val="{00000005-2801-4C73-8020-4F0DB4346397}"/>
            </c:ext>
          </c:extLst>
        </c:ser>
        <c:ser>
          <c:idx val="7"/>
          <c:order val="6"/>
          <c:tx>
            <c:v> Undisclosed</c:v>
          </c:tx>
          <c:spPr>
            <a:solidFill>
              <a:schemeClr val="bg2">
                <a:lumMod val="50000"/>
              </a:schemeClr>
            </a:solidFill>
          </c:spPr>
          <c:cat>
            <c:numRef>
              <c:f>'Capacity by Offtake'!$A$27:$A$52</c:f>
              <c:numCache>
                <c:formatCode>0</c:formatCode>
                <c:ptCount val="26"/>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numCache>
            </c:numRef>
          </c:cat>
          <c:val>
            <c:numRef>
              <c:f>'Capacity by Offtake'!$K$27:$K$52</c:f>
              <c:numCache>
                <c:formatCode>0%</c:formatCode>
                <c:ptCount val="26"/>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4.1477991158998962E-3</c:v>
                </c:pt>
                <c:pt idx="20">
                  <c:v>6.4041736640319084E-3</c:v>
                </c:pt>
                <c:pt idx="21">
                  <c:v>5.8561672036420691E-3</c:v>
                </c:pt>
                <c:pt idx="22">
                  <c:v>5.0435146278467735E-3</c:v>
                </c:pt>
                <c:pt idx="23">
                  <c:v>1.5460178616558384E-2</c:v>
                </c:pt>
                <c:pt idx="24">
                  <c:v>2.2489847571047165E-2</c:v>
                </c:pt>
                <c:pt idx="25">
                  <c:v>2.629639324014733E-2</c:v>
                </c:pt>
              </c:numCache>
            </c:numRef>
          </c:val>
          <c:extLst>
            <c:ext xmlns:c16="http://schemas.microsoft.com/office/drawing/2014/chart" uri="{C3380CC4-5D6E-409C-BE32-E72D297353CC}">
              <c16:uniqueId val="{00000006-2801-4C73-8020-4F0DB4346397}"/>
            </c:ext>
          </c:extLst>
        </c:ser>
        <c:dLbls>
          <c:showLegendKey val="0"/>
          <c:showVal val="0"/>
          <c:showCatName val="0"/>
          <c:showSerName val="0"/>
          <c:showPercent val="0"/>
          <c:showBubbleSize val="0"/>
        </c:dLbls>
        <c:axId val="1074623728"/>
        <c:axId val="1"/>
      </c:areaChart>
      <c:catAx>
        <c:axId val="1074623728"/>
        <c:scaling>
          <c:orientation val="minMax"/>
        </c:scaling>
        <c:delete val="0"/>
        <c:axPos val="b"/>
        <c:numFmt formatCode="General" sourceLinked="1"/>
        <c:majorTickMark val="out"/>
        <c:minorTickMark val="none"/>
        <c:tickLblPos val="nextTo"/>
        <c:spPr>
          <a:ln w="3175">
            <a:noFill/>
            <a:prstDash val="solid"/>
          </a:ln>
        </c:spPr>
        <c:txPr>
          <a:bodyPr rot="-5400000" vert="horz"/>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crossAx val="1"/>
        <c:crosses val="autoZero"/>
        <c:auto val="1"/>
        <c:lblAlgn val="ctr"/>
        <c:lblOffset val="20"/>
        <c:tickLblSkip val="5"/>
        <c:tickMarkSkip val="1"/>
        <c:noMultiLvlLbl val="0"/>
      </c:catAx>
      <c:valAx>
        <c:axId val="1"/>
        <c:scaling>
          <c:orientation val="minMax"/>
        </c:scaling>
        <c:delete val="0"/>
        <c:axPos val="l"/>
        <c:majorGridlines>
          <c:spPr>
            <a:ln w="3175">
              <a:solidFill>
                <a:srgbClr val="808080"/>
              </a:solidFill>
              <a:prstDash val="sysDash"/>
            </a:ln>
          </c:spPr>
        </c:majorGridlines>
        <c:numFmt formatCode="0%" sourceLinked="1"/>
        <c:majorTickMark val="out"/>
        <c:minorTickMark val="none"/>
        <c:tickLblPos val="nextTo"/>
        <c:spPr>
          <a:ln w="3175">
            <a:noFill/>
            <a:prstDash val="solid"/>
          </a:ln>
        </c:spPr>
        <c:txPr>
          <a:bodyPr rot="0" vert="horz"/>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crossAx val="1074623728"/>
        <c:crosses val="autoZero"/>
        <c:crossBetween val="midCat"/>
        <c:majorUnit val="0.2"/>
      </c:valAx>
      <c:spPr>
        <a:noFill/>
        <a:ln w="25400">
          <a:noFill/>
        </a:ln>
      </c:spPr>
    </c:plotArea>
    <c:plotVisOnly val="1"/>
    <c:dispBlanksAs val="zero"/>
    <c:showDLblsOverMax val="0"/>
  </c:chart>
  <c:spPr>
    <a:solidFill>
      <a:schemeClr val="bg1"/>
    </a:solidFill>
    <a:ln w="9525">
      <a:noFill/>
    </a:ln>
  </c:spPr>
  <c:txPr>
    <a:bodyPr/>
    <a:lstStyle/>
    <a:p>
      <a:pPr>
        <a:defRPr sz="1100" b="0" i="0" u="none" strike="noStrike" baseline="0">
          <a:solidFill>
            <a:srgbClr val="000000"/>
          </a:solidFill>
          <a:latin typeface="Calibri"/>
          <a:ea typeface="Calibri"/>
          <a:cs typeface="Calibri"/>
        </a:defRPr>
      </a:pPr>
      <a:endParaRPr lang="en-US"/>
    </a:p>
  </c:txPr>
  <c:printSettings>
    <c:headerFooter alignWithMargins="0"/>
    <c:pageMargins b="1" l="0.75" r="0.75" t="1" header="0.5" footer="0.5"/>
    <c:pageSetup/>
  </c:printSettings>
  <c:userShapes r:id="rId1"/>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2.1459227467811159E-2"/>
          <c:y val="0.179235752290301"/>
          <c:w val="0.9570815450643777"/>
          <c:h val="0.58530163566604132"/>
        </c:manualLayout>
      </c:layout>
      <c:pieChart>
        <c:varyColors val="1"/>
        <c:ser>
          <c:idx val="0"/>
          <c:order val="0"/>
          <c:spPr>
            <a:solidFill>
              <a:srgbClr val="9999FF"/>
            </a:solidFill>
            <a:ln w="3175">
              <a:noFill/>
              <a:prstDash val="solid"/>
            </a:ln>
          </c:spPr>
          <c:dPt>
            <c:idx val="0"/>
            <c:bubble3D val="0"/>
            <c:spPr>
              <a:solidFill>
                <a:srgbClr val="8064A2"/>
              </a:solidFill>
              <a:ln w="3175">
                <a:noFill/>
                <a:prstDash val="solid"/>
              </a:ln>
            </c:spPr>
            <c:extLst>
              <c:ext xmlns:c16="http://schemas.microsoft.com/office/drawing/2014/chart" uri="{C3380CC4-5D6E-409C-BE32-E72D297353CC}">
                <c16:uniqueId val="{00000001-F5C2-4497-83F6-4FF9D54915DC}"/>
              </c:ext>
            </c:extLst>
          </c:dPt>
          <c:dPt>
            <c:idx val="1"/>
            <c:bubble3D val="0"/>
            <c:spPr>
              <a:solidFill>
                <a:schemeClr val="accent5">
                  <a:lumMod val="60000"/>
                  <a:lumOff val="40000"/>
                </a:schemeClr>
              </a:solidFill>
              <a:ln w="3175">
                <a:noFill/>
                <a:prstDash val="solid"/>
              </a:ln>
            </c:spPr>
            <c:extLst>
              <c:ext xmlns:c16="http://schemas.microsoft.com/office/drawing/2014/chart" uri="{C3380CC4-5D6E-409C-BE32-E72D297353CC}">
                <c16:uniqueId val="{00000003-F5C2-4497-83F6-4FF9D54915DC}"/>
              </c:ext>
            </c:extLst>
          </c:dPt>
          <c:dPt>
            <c:idx val="2"/>
            <c:bubble3D val="0"/>
            <c:spPr>
              <a:solidFill>
                <a:schemeClr val="bg2">
                  <a:lumMod val="50000"/>
                </a:schemeClr>
              </a:solidFill>
              <a:ln w="3175">
                <a:noFill/>
                <a:prstDash val="solid"/>
              </a:ln>
            </c:spPr>
            <c:extLst>
              <c:ext xmlns:c16="http://schemas.microsoft.com/office/drawing/2014/chart" uri="{C3380CC4-5D6E-409C-BE32-E72D297353CC}">
                <c16:uniqueId val="{00000005-F5C2-4497-83F6-4FF9D54915DC}"/>
              </c:ext>
            </c:extLst>
          </c:dPt>
          <c:dPt>
            <c:idx val="3"/>
            <c:bubble3D val="0"/>
            <c:spPr>
              <a:solidFill>
                <a:schemeClr val="accent3"/>
              </a:solidFill>
              <a:ln w="3175">
                <a:noFill/>
                <a:prstDash val="solid"/>
              </a:ln>
            </c:spPr>
            <c:extLst>
              <c:ext xmlns:c16="http://schemas.microsoft.com/office/drawing/2014/chart" uri="{C3380CC4-5D6E-409C-BE32-E72D297353CC}">
                <c16:uniqueId val="{00000007-F5C2-4497-83F6-4FF9D54915DC}"/>
              </c:ext>
            </c:extLst>
          </c:dPt>
          <c:dPt>
            <c:idx val="4"/>
            <c:bubble3D val="0"/>
            <c:spPr>
              <a:solidFill>
                <a:schemeClr val="bg1">
                  <a:lumMod val="75000"/>
                </a:schemeClr>
              </a:solidFill>
              <a:ln w="3175">
                <a:noFill/>
                <a:prstDash val="solid"/>
              </a:ln>
            </c:spPr>
            <c:extLst>
              <c:ext xmlns:c16="http://schemas.microsoft.com/office/drawing/2014/chart" uri="{C3380CC4-5D6E-409C-BE32-E72D297353CC}">
                <c16:uniqueId val="{00000009-F5C2-4497-83F6-4FF9D54915DC}"/>
              </c:ext>
            </c:extLst>
          </c:dPt>
          <c:dPt>
            <c:idx val="5"/>
            <c:bubble3D val="0"/>
            <c:spPr>
              <a:solidFill>
                <a:srgbClr val="F79646"/>
              </a:solidFill>
              <a:ln w="3175">
                <a:noFill/>
                <a:prstDash val="solid"/>
              </a:ln>
            </c:spPr>
            <c:extLst>
              <c:ext xmlns:c16="http://schemas.microsoft.com/office/drawing/2014/chart" uri="{C3380CC4-5D6E-409C-BE32-E72D297353CC}">
                <c16:uniqueId val="{0000000B-F5C2-4497-83F6-4FF9D54915DC}"/>
              </c:ext>
            </c:extLst>
          </c:dPt>
          <c:dPt>
            <c:idx val="6"/>
            <c:bubble3D val="0"/>
            <c:spPr>
              <a:solidFill>
                <a:srgbClr val="F79646"/>
              </a:solidFill>
              <a:ln w="3175">
                <a:noFill/>
                <a:prstDash val="solid"/>
              </a:ln>
            </c:spPr>
            <c:extLst>
              <c:ext xmlns:c16="http://schemas.microsoft.com/office/drawing/2014/chart" uri="{C3380CC4-5D6E-409C-BE32-E72D297353CC}">
                <c16:uniqueId val="{0000000D-F5C2-4497-83F6-4FF9D54915DC}"/>
              </c:ext>
            </c:extLst>
          </c:dPt>
          <c:val>
            <c:numRef>
              <c:f>'Capacity by Offtake'!$B$55:$H$55</c:f>
              <c:numCache>
                <c:formatCode>#,##0</c:formatCode>
                <c:ptCount val="7"/>
                <c:pt idx="0">
                  <c:v>1302.5800000000004</c:v>
                </c:pt>
                <c:pt idx="1">
                  <c:v>570.89</c:v>
                </c:pt>
                <c:pt idx="2">
                  <c:v>725.71800000000007</c:v>
                </c:pt>
                <c:pt idx="3">
                  <c:v>182.4</c:v>
                </c:pt>
                <c:pt idx="4">
                  <c:v>3135.0120000000006</c:v>
                </c:pt>
                <c:pt idx="5">
                  <c:v>0</c:v>
                </c:pt>
                <c:pt idx="6">
                  <c:v>557.1</c:v>
                </c:pt>
              </c:numCache>
            </c:numRef>
          </c:val>
          <c:extLst>
            <c:ext xmlns:c16="http://schemas.microsoft.com/office/drawing/2014/chart" uri="{C3380CC4-5D6E-409C-BE32-E72D297353CC}">
              <c16:uniqueId val="{0000000E-F5C2-4497-83F6-4FF9D54915DC}"/>
            </c:ext>
          </c:extLst>
        </c:ser>
        <c:dLbls>
          <c:showLegendKey val="0"/>
          <c:showVal val="0"/>
          <c:showCatName val="0"/>
          <c:showSerName val="0"/>
          <c:showPercent val="0"/>
          <c:showBubbleSize val="0"/>
          <c:showLeaderLines val="1"/>
        </c:dLbls>
        <c:firstSliceAng val="29"/>
      </c:pieChart>
      <c:spPr>
        <a:noFill/>
        <a:ln w="25400">
          <a:noFill/>
        </a:ln>
      </c:spPr>
    </c:plotArea>
    <c:plotVisOnly val="1"/>
    <c:dispBlanksAs val="zero"/>
    <c:showDLblsOverMax val="0"/>
  </c:chart>
  <c:spPr>
    <a:solidFill>
      <a:schemeClr val="bg1"/>
    </a:solidFill>
    <a:ln w="9525">
      <a:noFill/>
    </a:ln>
  </c:spPr>
  <c:txPr>
    <a:bodyPr/>
    <a:lstStyle/>
    <a:p>
      <a:pPr>
        <a:defRPr sz="1100" b="1" i="0" u="none" strike="noStrike" baseline="0">
          <a:solidFill>
            <a:srgbClr val="000000"/>
          </a:solidFill>
          <a:latin typeface="Calibri"/>
          <a:ea typeface="Calibri"/>
          <a:cs typeface="Calibri"/>
        </a:defRPr>
      </a:pPr>
      <a:endParaRPr lang="en-US"/>
    </a:p>
  </c:txPr>
  <c:printSettings>
    <c:headerFooter alignWithMargins="0"/>
    <c:pageMargins b="1" l="0.75" r="0.75" t="1" header="0.5" footer="0.5"/>
    <c:pageSetup orientation="landscape"/>
  </c:printSettings>
  <c:userShapes r:id="rId1"/>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2837901286965703E-2"/>
          <c:y val="0.110380559698011"/>
          <c:w val="0.867021170968164"/>
          <c:h val="0.79365690249238796"/>
        </c:manualLayout>
      </c:layout>
      <c:barChart>
        <c:barDir val="col"/>
        <c:grouping val="clustered"/>
        <c:varyColors val="0"/>
        <c:ser>
          <c:idx val="2"/>
          <c:order val="2"/>
          <c:tx>
            <c:strRef>
              <c:f>'Avg Capacity, Height &amp; Diameter'!$A$25</c:f>
              <c:strCache>
                <c:ptCount val="1"/>
                <c:pt idx="0">
                  <c:v>Average Nameplate Capacity (left scale)</c:v>
                </c:pt>
              </c:strCache>
            </c:strRef>
          </c:tx>
          <c:spPr>
            <a:solidFill>
              <a:schemeClr val="bg1">
                <a:lumMod val="65000"/>
              </a:schemeClr>
            </a:solidFill>
            <a:ln w="12700">
              <a:noFill/>
              <a:prstDash val="solid"/>
            </a:ln>
          </c:spPr>
          <c:invertIfNegative val="0"/>
          <c:cat>
            <c:strRef>
              <c:f>'Avg Capacity, Height &amp; Diameter'!$B$24:$W$24</c:f>
              <c:strCache>
                <c:ptCount val="22"/>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pt idx="21">
                  <c:v>2023</c:v>
                </c:pt>
              </c:strCache>
            </c:strRef>
          </c:cat>
          <c:val>
            <c:numRef>
              <c:f>'Avg Capacity, Height &amp; Diameter'!$B$25:$W$25</c:f>
              <c:numCache>
                <c:formatCode>0.00</c:formatCode>
                <c:ptCount val="22"/>
                <c:pt idx="0">
                  <c:v>0.7163891</c:v>
                </c:pt>
                <c:pt idx="1">
                  <c:v>0.88826479999999997</c:v>
                </c:pt>
                <c:pt idx="2">
                  <c:v>1.2335670000000001</c:v>
                </c:pt>
                <c:pt idx="3">
                  <c:v>1.455627</c:v>
                </c:pt>
                <c:pt idx="4">
                  <c:v>1.612465</c:v>
                </c:pt>
                <c:pt idx="5">
                  <c:v>1.6455329999999999</c:v>
                </c:pt>
                <c:pt idx="6">
                  <c:v>1.6668529999999999</c:v>
                </c:pt>
                <c:pt idx="7">
                  <c:v>1.741606</c:v>
                </c:pt>
                <c:pt idx="8">
                  <c:v>1.791247</c:v>
                </c:pt>
                <c:pt idx="9">
                  <c:v>1.966372</c:v>
                </c:pt>
                <c:pt idx="10">
                  <c:v>1.9456389999999999</c:v>
                </c:pt>
                <c:pt idx="11">
                  <c:v>1.864476</c:v>
                </c:pt>
                <c:pt idx="12">
                  <c:v>1.9407350000000001</c:v>
                </c:pt>
                <c:pt idx="13">
                  <c:v>2.0062259999999998</c:v>
                </c:pt>
                <c:pt idx="14">
                  <c:v>2.1511100000000001</c:v>
                </c:pt>
                <c:pt idx="15">
                  <c:v>2.3218130000000001</c:v>
                </c:pt>
                <c:pt idx="16">
                  <c:v>2.4303759999999999</c:v>
                </c:pt>
                <c:pt idx="17">
                  <c:v>2.5508519999999999</c:v>
                </c:pt>
                <c:pt idx="18">
                  <c:v>2.762327</c:v>
                </c:pt>
                <c:pt idx="19">
                  <c:v>2.9939909999999998</c:v>
                </c:pt>
                <c:pt idx="20">
                  <c:v>3.2263389999999998</c:v>
                </c:pt>
                <c:pt idx="21">
                  <c:v>3.4004029999999998</c:v>
                </c:pt>
              </c:numCache>
            </c:numRef>
          </c:val>
          <c:extLst>
            <c:ext xmlns:c16="http://schemas.microsoft.com/office/drawing/2014/chart" uri="{C3380CC4-5D6E-409C-BE32-E72D297353CC}">
              <c16:uniqueId val="{00000000-54FE-4888-94F1-EBC902AC9651}"/>
            </c:ext>
          </c:extLst>
        </c:ser>
        <c:dLbls>
          <c:showLegendKey val="0"/>
          <c:showVal val="0"/>
          <c:showCatName val="0"/>
          <c:showSerName val="0"/>
          <c:showPercent val="0"/>
          <c:showBubbleSize val="0"/>
        </c:dLbls>
        <c:gapWidth val="50"/>
        <c:overlap val="100"/>
        <c:axId val="2079063928"/>
        <c:axId val="2079067336"/>
      </c:barChart>
      <c:lineChart>
        <c:grouping val="standard"/>
        <c:varyColors val="0"/>
        <c:ser>
          <c:idx val="0"/>
          <c:order val="0"/>
          <c:tx>
            <c:strRef>
              <c:f>'Avg Capacity, Height &amp; Diameter'!$A$26</c:f>
              <c:strCache>
                <c:ptCount val="1"/>
                <c:pt idx="0">
                  <c:v>Average Rotor Diameter (right scale)</c:v>
                </c:pt>
              </c:strCache>
            </c:strRef>
          </c:tx>
          <c:spPr>
            <a:ln w="38100">
              <a:solidFill>
                <a:schemeClr val="accent3"/>
              </a:solidFill>
              <a:prstDash val="solid"/>
            </a:ln>
          </c:spPr>
          <c:marker>
            <c:symbol val="none"/>
          </c:marker>
          <c:cat>
            <c:strRef>
              <c:f>'Avg Capacity, Height &amp; Diameter'!$B$24:$W$24</c:f>
              <c:strCache>
                <c:ptCount val="22"/>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pt idx="21">
                  <c:v>2023</c:v>
                </c:pt>
              </c:strCache>
            </c:strRef>
          </c:cat>
          <c:val>
            <c:numRef>
              <c:f>'Avg Capacity, Height &amp; Diameter'!$B$26:$W$26</c:f>
              <c:numCache>
                <c:formatCode>0.0</c:formatCode>
                <c:ptCount val="22"/>
                <c:pt idx="0">
                  <c:v>48.206699999999998</c:v>
                </c:pt>
                <c:pt idx="1">
                  <c:v>52.945</c:v>
                </c:pt>
                <c:pt idx="2">
                  <c:v>63.630400000000002</c:v>
                </c:pt>
                <c:pt idx="3">
                  <c:v>73.614800000000002</c:v>
                </c:pt>
                <c:pt idx="4">
                  <c:v>77.871899999999997</c:v>
                </c:pt>
                <c:pt idx="5">
                  <c:v>79.039299999999997</c:v>
                </c:pt>
                <c:pt idx="6">
                  <c:v>79.274199999999993</c:v>
                </c:pt>
                <c:pt idx="7">
                  <c:v>81.507999999999996</c:v>
                </c:pt>
                <c:pt idx="8">
                  <c:v>84.083699999999993</c:v>
                </c:pt>
                <c:pt idx="9">
                  <c:v>88.985699999999994</c:v>
                </c:pt>
                <c:pt idx="10">
                  <c:v>93.400800000000004</c:v>
                </c:pt>
                <c:pt idx="11">
                  <c:v>96.8857</c:v>
                </c:pt>
                <c:pt idx="12">
                  <c:v>99.450800000000001</c:v>
                </c:pt>
                <c:pt idx="13">
                  <c:v>102.389</c:v>
                </c:pt>
                <c:pt idx="14">
                  <c:v>108.23099999999999</c:v>
                </c:pt>
                <c:pt idx="15">
                  <c:v>113.004</c:v>
                </c:pt>
                <c:pt idx="16">
                  <c:v>115.622</c:v>
                </c:pt>
                <c:pt idx="17">
                  <c:v>121.16</c:v>
                </c:pt>
                <c:pt idx="18">
                  <c:v>124.857</c:v>
                </c:pt>
                <c:pt idx="19">
                  <c:v>127.384</c:v>
                </c:pt>
                <c:pt idx="20">
                  <c:v>131.584</c:v>
                </c:pt>
                <c:pt idx="21">
                  <c:v>133.79599999999999</c:v>
                </c:pt>
              </c:numCache>
            </c:numRef>
          </c:val>
          <c:smooth val="0"/>
          <c:extLst>
            <c:ext xmlns:c16="http://schemas.microsoft.com/office/drawing/2014/chart" uri="{C3380CC4-5D6E-409C-BE32-E72D297353CC}">
              <c16:uniqueId val="{00000001-54FE-4888-94F1-EBC902AC9651}"/>
            </c:ext>
          </c:extLst>
        </c:ser>
        <c:ser>
          <c:idx val="1"/>
          <c:order val="1"/>
          <c:tx>
            <c:strRef>
              <c:f>'Avg Capacity, Height &amp; Diameter'!$A$27</c:f>
              <c:strCache>
                <c:ptCount val="1"/>
                <c:pt idx="0">
                  <c:v>Average Hub Height (right scale)</c:v>
                </c:pt>
              </c:strCache>
            </c:strRef>
          </c:tx>
          <c:spPr>
            <a:ln w="38100">
              <a:solidFill>
                <a:schemeClr val="accent1"/>
              </a:solidFill>
              <a:prstDash val="solid"/>
            </a:ln>
          </c:spPr>
          <c:marker>
            <c:symbol val="none"/>
          </c:marker>
          <c:cat>
            <c:strRef>
              <c:f>'Avg Capacity, Height &amp; Diameter'!$B$24:$W$24</c:f>
              <c:strCache>
                <c:ptCount val="22"/>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pt idx="21">
                  <c:v>2023</c:v>
                </c:pt>
              </c:strCache>
            </c:strRef>
          </c:cat>
          <c:val>
            <c:numRef>
              <c:f>'Avg Capacity, Height &amp; Diameter'!$B$27:$W$27</c:f>
              <c:numCache>
                <c:formatCode>0.0</c:formatCode>
                <c:ptCount val="22"/>
                <c:pt idx="0">
                  <c:v>56.570700000000002</c:v>
                </c:pt>
                <c:pt idx="1">
                  <c:v>58.197099999999999</c:v>
                </c:pt>
                <c:pt idx="2">
                  <c:v>66.162999999999997</c:v>
                </c:pt>
                <c:pt idx="3">
                  <c:v>74.107100000000003</c:v>
                </c:pt>
                <c:pt idx="4">
                  <c:v>75.964299999999994</c:v>
                </c:pt>
                <c:pt idx="5">
                  <c:v>78.161600000000007</c:v>
                </c:pt>
                <c:pt idx="6">
                  <c:v>78.472200000000001</c:v>
                </c:pt>
                <c:pt idx="7">
                  <c:v>78.822000000000003</c:v>
                </c:pt>
                <c:pt idx="8">
                  <c:v>79.666200000000003</c:v>
                </c:pt>
                <c:pt idx="9">
                  <c:v>80.965699999999998</c:v>
                </c:pt>
                <c:pt idx="10">
                  <c:v>83.897499999999994</c:v>
                </c:pt>
                <c:pt idx="11">
                  <c:v>80.494799999999998</c:v>
                </c:pt>
                <c:pt idx="12">
                  <c:v>82.677199999999999</c:v>
                </c:pt>
                <c:pt idx="13">
                  <c:v>82.432500000000005</c:v>
                </c:pt>
                <c:pt idx="14">
                  <c:v>82.996600000000001</c:v>
                </c:pt>
                <c:pt idx="15">
                  <c:v>86.007599999999996</c:v>
                </c:pt>
                <c:pt idx="16">
                  <c:v>88.093000000000004</c:v>
                </c:pt>
                <c:pt idx="17">
                  <c:v>90.084800000000001</c:v>
                </c:pt>
                <c:pt idx="18">
                  <c:v>90.057299999999998</c:v>
                </c:pt>
                <c:pt idx="19">
                  <c:v>93.9178</c:v>
                </c:pt>
                <c:pt idx="20">
                  <c:v>98.081900000000005</c:v>
                </c:pt>
                <c:pt idx="21">
                  <c:v>103.364</c:v>
                </c:pt>
              </c:numCache>
            </c:numRef>
          </c:val>
          <c:smooth val="0"/>
          <c:extLst>
            <c:ext xmlns:c16="http://schemas.microsoft.com/office/drawing/2014/chart" uri="{C3380CC4-5D6E-409C-BE32-E72D297353CC}">
              <c16:uniqueId val="{00000002-54FE-4888-94F1-EBC902AC9651}"/>
            </c:ext>
          </c:extLst>
        </c:ser>
        <c:dLbls>
          <c:showLegendKey val="0"/>
          <c:showVal val="0"/>
          <c:showCatName val="0"/>
          <c:showSerName val="0"/>
          <c:showPercent val="0"/>
          <c:showBubbleSize val="0"/>
        </c:dLbls>
        <c:marker val="1"/>
        <c:smooth val="0"/>
        <c:axId val="2079071224"/>
        <c:axId val="2079074104"/>
      </c:lineChart>
      <c:catAx>
        <c:axId val="2079063928"/>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2079067336"/>
        <c:crosses val="autoZero"/>
        <c:auto val="1"/>
        <c:lblAlgn val="ctr"/>
        <c:lblOffset val="100"/>
        <c:tickLblSkip val="2"/>
        <c:tickMarkSkip val="1"/>
        <c:noMultiLvlLbl val="0"/>
      </c:catAx>
      <c:valAx>
        <c:axId val="2079067336"/>
        <c:scaling>
          <c:orientation val="minMax"/>
          <c:max val="3.5"/>
          <c:min val="0"/>
        </c:scaling>
        <c:delete val="0"/>
        <c:axPos val="l"/>
        <c:majorGridlines>
          <c:spPr>
            <a:ln w="3175">
              <a:solidFill>
                <a:schemeClr val="bg1">
                  <a:lumMod val="75000"/>
                </a:schemeClr>
              </a:solidFill>
              <a:prstDash val="solid"/>
            </a:ln>
          </c:spPr>
        </c:majorGridlines>
        <c:numFmt formatCode="#,##0.0" sourceLinked="0"/>
        <c:majorTickMark val="out"/>
        <c:minorTickMark val="none"/>
        <c:tickLblPos val="nextTo"/>
        <c:spPr>
          <a:ln w="3175">
            <a:noFill/>
            <a:prstDash val="solid"/>
          </a:ln>
        </c:spPr>
        <c:txPr>
          <a:bodyPr rot="0" vert="horz"/>
          <a:lstStyle/>
          <a:p>
            <a:pPr>
              <a:defRPr/>
            </a:pPr>
            <a:endParaRPr lang="en-US"/>
          </a:p>
        </c:txPr>
        <c:crossAx val="2079063928"/>
        <c:crosses val="autoZero"/>
        <c:crossBetween val="between"/>
        <c:majorUnit val="0.5"/>
      </c:valAx>
      <c:catAx>
        <c:axId val="2079071224"/>
        <c:scaling>
          <c:orientation val="minMax"/>
        </c:scaling>
        <c:delete val="1"/>
        <c:axPos val="b"/>
        <c:numFmt formatCode="General" sourceLinked="1"/>
        <c:majorTickMark val="out"/>
        <c:minorTickMark val="none"/>
        <c:tickLblPos val="nextTo"/>
        <c:crossAx val="2079074104"/>
        <c:crosses val="autoZero"/>
        <c:auto val="1"/>
        <c:lblAlgn val="ctr"/>
        <c:lblOffset val="100"/>
        <c:noMultiLvlLbl val="0"/>
      </c:catAx>
      <c:valAx>
        <c:axId val="2079074104"/>
        <c:scaling>
          <c:orientation val="minMax"/>
          <c:max val="140"/>
          <c:min val="0"/>
        </c:scaling>
        <c:delete val="0"/>
        <c:axPos val="r"/>
        <c:numFmt formatCode="#,##0" sourceLinked="0"/>
        <c:majorTickMark val="out"/>
        <c:minorTickMark val="none"/>
        <c:tickLblPos val="nextTo"/>
        <c:spPr>
          <a:ln w="3175">
            <a:noFill/>
            <a:prstDash val="solid"/>
          </a:ln>
        </c:spPr>
        <c:txPr>
          <a:bodyPr rot="0" vert="horz"/>
          <a:lstStyle/>
          <a:p>
            <a:pPr>
              <a:defRPr/>
            </a:pPr>
            <a:endParaRPr lang="en-US"/>
          </a:p>
        </c:txPr>
        <c:crossAx val="2079071224"/>
        <c:crosses val="max"/>
        <c:crossBetween val="between"/>
        <c:majorUnit val="20"/>
      </c:valAx>
      <c:spPr>
        <a:no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orientation="landscape"/>
  </c:printSettings>
  <c:userShapes r:id="rId1"/>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8960558837969199"/>
          <c:y val="0.15415312726022901"/>
          <c:w val="0.65632689468503902"/>
          <c:h val="0.71461067366579201"/>
        </c:manualLayout>
      </c:layout>
      <c:barChart>
        <c:barDir val="col"/>
        <c:grouping val="percentStacked"/>
        <c:varyColors val="0"/>
        <c:ser>
          <c:idx val="1"/>
          <c:order val="0"/>
          <c:tx>
            <c:strRef>
              <c:f>'Cap, Height &amp; Diameter Trends'!$A$34</c:f>
              <c:strCache>
                <c:ptCount val="1"/>
                <c:pt idx="0">
                  <c:v>&lt;100 m</c:v>
                </c:pt>
              </c:strCache>
            </c:strRef>
          </c:tx>
          <c:spPr>
            <a:solidFill>
              <a:schemeClr val="accent3">
                <a:lumMod val="20000"/>
                <a:lumOff val="80000"/>
              </a:schemeClr>
            </a:solidFill>
          </c:spPr>
          <c:invertIfNegative val="0"/>
          <c:cat>
            <c:numRef>
              <c:f>'Cap, Height &amp; Diameter Trends'!$B$33:$L$33</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'Cap, Height &amp; Diameter Trends'!$B$34:$L$34</c:f>
              <c:numCache>
                <c:formatCode>0%</c:formatCode>
                <c:ptCount val="11"/>
                <c:pt idx="0">
                  <c:v>0.25600000000000001</c:v>
                </c:pt>
                <c:pt idx="1">
                  <c:v>0.19519999999999998</c:v>
                </c:pt>
                <c:pt idx="2">
                  <c:v>0.13639999999999999</c:v>
                </c:pt>
                <c:pt idx="3">
                  <c:v>2.8900000000000002E-2</c:v>
                </c:pt>
                <c:pt idx="4">
                  <c:v>9.5999999999999992E-3</c:v>
                </c:pt>
                <c:pt idx="5">
                  <c:v>8.3000000000000001E-3</c:v>
                </c:pt>
                <c:pt idx="6">
                  <c:v>2E-3</c:v>
                </c:pt>
                <c:pt idx="7">
                  <c:v>2.9999999999999997E-4</c:v>
                </c:pt>
                <c:pt idx="8">
                  <c:v>7.000000000000001E-4</c:v>
                </c:pt>
                <c:pt idx="9">
                  <c:v>0</c:v>
                </c:pt>
                <c:pt idx="10">
                  <c:v>0</c:v>
                </c:pt>
              </c:numCache>
            </c:numRef>
          </c:val>
          <c:extLst>
            <c:ext xmlns:c16="http://schemas.microsoft.com/office/drawing/2014/chart" uri="{C3380CC4-5D6E-409C-BE32-E72D297353CC}">
              <c16:uniqueId val="{00000000-B5BA-42B8-A218-DDED5987F05E}"/>
            </c:ext>
          </c:extLst>
        </c:ser>
        <c:ser>
          <c:idx val="2"/>
          <c:order val="1"/>
          <c:tx>
            <c:strRef>
              <c:f>'Cap, Height &amp; Diameter Trends'!$A$35</c:f>
              <c:strCache>
                <c:ptCount val="1"/>
                <c:pt idx="0">
                  <c:v>100−115 m</c:v>
                </c:pt>
              </c:strCache>
            </c:strRef>
          </c:tx>
          <c:spPr>
            <a:solidFill>
              <a:schemeClr val="accent3">
                <a:lumMod val="40000"/>
                <a:lumOff val="60000"/>
              </a:schemeClr>
            </a:solidFill>
          </c:spPr>
          <c:invertIfNegative val="0"/>
          <c:cat>
            <c:numRef>
              <c:f>'Cap, Height &amp; Diameter Trends'!$B$33:$L$33</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'Cap, Height &amp; Diameter Trends'!$B$35:$L$35</c:f>
              <c:numCache>
                <c:formatCode>0%</c:formatCode>
                <c:ptCount val="11"/>
                <c:pt idx="0">
                  <c:v>0.74400000000000011</c:v>
                </c:pt>
                <c:pt idx="1">
                  <c:v>0.79519999999999991</c:v>
                </c:pt>
                <c:pt idx="2">
                  <c:v>0.79150000000000009</c:v>
                </c:pt>
                <c:pt idx="3">
                  <c:v>0.70379999999999998</c:v>
                </c:pt>
                <c:pt idx="4">
                  <c:v>0.59929999999999994</c:v>
                </c:pt>
                <c:pt idx="5">
                  <c:v>0.43270000000000003</c:v>
                </c:pt>
                <c:pt idx="6">
                  <c:v>0.1595</c:v>
                </c:pt>
                <c:pt idx="7">
                  <c:v>8.5500000000000007E-2</c:v>
                </c:pt>
                <c:pt idx="8">
                  <c:v>0.12119999999999999</c:v>
                </c:pt>
                <c:pt idx="9">
                  <c:v>2.4300000000000002E-2</c:v>
                </c:pt>
                <c:pt idx="10">
                  <c:v>1.9900000000000001E-2</c:v>
                </c:pt>
              </c:numCache>
            </c:numRef>
          </c:val>
          <c:extLst>
            <c:ext xmlns:c16="http://schemas.microsoft.com/office/drawing/2014/chart" uri="{C3380CC4-5D6E-409C-BE32-E72D297353CC}">
              <c16:uniqueId val="{00000001-B5BA-42B8-A218-DDED5987F05E}"/>
            </c:ext>
          </c:extLst>
        </c:ser>
        <c:ser>
          <c:idx val="6"/>
          <c:order val="2"/>
          <c:tx>
            <c:strRef>
              <c:f>'Cap, Height &amp; Diameter Trends'!$A$36</c:f>
              <c:strCache>
                <c:ptCount val="1"/>
                <c:pt idx="0">
                  <c:v>115−130 m</c:v>
                </c:pt>
              </c:strCache>
            </c:strRef>
          </c:tx>
          <c:spPr>
            <a:solidFill>
              <a:schemeClr val="accent3"/>
            </a:solidFill>
            <a:ln>
              <a:noFill/>
            </a:ln>
          </c:spPr>
          <c:invertIfNegative val="0"/>
          <c:cat>
            <c:numRef>
              <c:f>'Cap, Height &amp; Diameter Trends'!$B$33:$L$33</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'Cap, Height &amp; Diameter Trends'!$B$36:$L$36</c:f>
              <c:numCache>
                <c:formatCode>0%</c:formatCode>
                <c:ptCount val="11"/>
                <c:pt idx="0">
                  <c:v>0</c:v>
                </c:pt>
                <c:pt idx="1">
                  <c:v>9.5999999999999992E-3</c:v>
                </c:pt>
                <c:pt idx="2">
                  <c:v>7.22E-2</c:v>
                </c:pt>
                <c:pt idx="3">
                  <c:v>0.26719999999999999</c:v>
                </c:pt>
                <c:pt idx="4">
                  <c:v>0.3911</c:v>
                </c:pt>
                <c:pt idx="5">
                  <c:v>0.52500000000000002</c:v>
                </c:pt>
                <c:pt idx="6">
                  <c:v>0.69189999999999996</c:v>
                </c:pt>
                <c:pt idx="7">
                  <c:v>0.74140000000000006</c:v>
                </c:pt>
                <c:pt idx="8">
                  <c:v>0.65480000000000005</c:v>
                </c:pt>
                <c:pt idx="9">
                  <c:v>0.68650000000000011</c:v>
                </c:pt>
                <c:pt idx="10">
                  <c:v>0.57020000000000004</c:v>
                </c:pt>
              </c:numCache>
            </c:numRef>
          </c:val>
          <c:extLst>
            <c:ext xmlns:c16="http://schemas.microsoft.com/office/drawing/2014/chart" uri="{C3380CC4-5D6E-409C-BE32-E72D297353CC}">
              <c16:uniqueId val="{00000002-B5BA-42B8-A218-DDED5987F05E}"/>
            </c:ext>
          </c:extLst>
        </c:ser>
        <c:ser>
          <c:idx val="7"/>
          <c:order val="3"/>
          <c:tx>
            <c:strRef>
              <c:f>'Cap, Height &amp; Diameter Trends'!$A$37</c:f>
              <c:strCache>
                <c:ptCount val="1"/>
                <c:pt idx="0">
                  <c:v>≥130 m</c:v>
                </c:pt>
              </c:strCache>
            </c:strRef>
          </c:tx>
          <c:spPr>
            <a:solidFill>
              <a:schemeClr val="accent3">
                <a:lumMod val="50000"/>
              </a:schemeClr>
            </a:solidFill>
            <a:ln>
              <a:noFill/>
            </a:ln>
          </c:spPr>
          <c:invertIfNegative val="0"/>
          <c:cat>
            <c:numRef>
              <c:f>'Cap, Height &amp; Diameter Trends'!$B$33:$L$33</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'Cap, Height &amp; Diameter Trends'!$B$37:$L$37</c:f>
              <c:numCache>
                <c:formatCode>0%</c:formatCode>
                <c:ptCount val="11"/>
                <c:pt idx="0">
                  <c:v>0</c:v>
                </c:pt>
                <c:pt idx="1">
                  <c:v>0</c:v>
                </c:pt>
                <c:pt idx="2">
                  <c:v>0</c:v>
                </c:pt>
                <c:pt idx="3">
                  <c:v>0</c:v>
                </c:pt>
                <c:pt idx="4">
                  <c:v>0</c:v>
                </c:pt>
                <c:pt idx="5">
                  <c:v>3.4000000000000002E-2</c:v>
                </c:pt>
                <c:pt idx="6">
                  <c:v>0.14660000000000001</c:v>
                </c:pt>
                <c:pt idx="7">
                  <c:v>0.17280000000000001</c:v>
                </c:pt>
                <c:pt idx="8">
                  <c:v>0.22339999999999999</c:v>
                </c:pt>
                <c:pt idx="9">
                  <c:v>0.28920000000000001</c:v>
                </c:pt>
                <c:pt idx="10">
                  <c:v>0.40990000000000004</c:v>
                </c:pt>
              </c:numCache>
            </c:numRef>
          </c:val>
          <c:extLst>
            <c:ext xmlns:c16="http://schemas.microsoft.com/office/drawing/2014/chart" uri="{C3380CC4-5D6E-409C-BE32-E72D297353CC}">
              <c16:uniqueId val="{00000003-B5BA-42B8-A218-DDED5987F05E}"/>
            </c:ext>
          </c:extLst>
        </c:ser>
        <c:dLbls>
          <c:showLegendKey val="0"/>
          <c:showVal val="0"/>
          <c:showCatName val="0"/>
          <c:showSerName val="0"/>
          <c:showPercent val="0"/>
          <c:showBubbleSize val="0"/>
        </c:dLbls>
        <c:gapWidth val="25"/>
        <c:overlap val="100"/>
        <c:axId val="2109377192"/>
        <c:axId val="2109380616"/>
      </c:barChart>
      <c:lineChart>
        <c:grouping val="standard"/>
        <c:varyColors val="0"/>
        <c:ser>
          <c:idx val="5"/>
          <c:order val="4"/>
          <c:tx>
            <c:strRef>
              <c:f>'Cap, Height &amp; Diameter Trends'!$A$38</c:f>
              <c:strCache>
                <c:ptCount val="1"/>
                <c:pt idx="0">
                  <c:v>Average</c:v>
                </c:pt>
              </c:strCache>
            </c:strRef>
          </c:tx>
          <c:spPr>
            <a:ln w="28575">
              <a:solidFill>
                <a:sysClr val="windowText" lastClr="000000"/>
              </a:solidFill>
            </a:ln>
          </c:spPr>
          <c:marker>
            <c:symbol val="none"/>
          </c:marker>
          <c:cat>
            <c:numRef>
              <c:f>'Cap, Height &amp; Diameter Trends'!$B$33:$L$33</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'Cap, Height &amp; Diameter Trends'!$B$38:$L$38</c:f>
              <c:numCache>
                <c:formatCode>0.0</c:formatCode>
                <c:ptCount val="11"/>
                <c:pt idx="0">
                  <c:v>96.885739999999998</c:v>
                </c:pt>
                <c:pt idx="1">
                  <c:v>99.450800000000001</c:v>
                </c:pt>
                <c:pt idx="2">
                  <c:v>102.38930000000001</c:v>
                </c:pt>
                <c:pt idx="3">
                  <c:v>108.2307</c:v>
                </c:pt>
                <c:pt idx="4">
                  <c:v>113.0038</c:v>
                </c:pt>
                <c:pt idx="5">
                  <c:v>115.622</c:v>
                </c:pt>
                <c:pt idx="6">
                  <c:v>121.1601</c:v>
                </c:pt>
                <c:pt idx="7">
                  <c:v>124.8571</c:v>
                </c:pt>
                <c:pt idx="8">
                  <c:v>127.38379999999999</c:v>
                </c:pt>
                <c:pt idx="9">
                  <c:v>131.58420000000001</c:v>
                </c:pt>
                <c:pt idx="10">
                  <c:v>133.7963</c:v>
                </c:pt>
              </c:numCache>
            </c:numRef>
          </c:val>
          <c:smooth val="0"/>
          <c:extLst>
            <c:ext xmlns:c16="http://schemas.microsoft.com/office/drawing/2014/chart" uri="{C3380CC4-5D6E-409C-BE32-E72D297353CC}">
              <c16:uniqueId val="{00000004-B5BA-42B8-A218-DDED5987F05E}"/>
            </c:ext>
          </c:extLst>
        </c:ser>
        <c:dLbls>
          <c:showLegendKey val="0"/>
          <c:showVal val="0"/>
          <c:showCatName val="0"/>
          <c:showSerName val="0"/>
          <c:showPercent val="0"/>
          <c:showBubbleSize val="0"/>
        </c:dLbls>
        <c:marker val="1"/>
        <c:smooth val="0"/>
        <c:axId val="2109387496"/>
        <c:axId val="2109384184"/>
      </c:lineChart>
      <c:catAx>
        <c:axId val="2109377192"/>
        <c:scaling>
          <c:orientation val="minMax"/>
        </c:scaling>
        <c:delete val="0"/>
        <c:axPos val="b"/>
        <c:numFmt formatCode="General" sourceLinked="1"/>
        <c:majorTickMark val="out"/>
        <c:minorTickMark val="none"/>
        <c:tickLblPos val="nextTo"/>
        <c:spPr>
          <a:ln w="3175">
            <a:noFill/>
          </a:ln>
        </c:spPr>
        <c:txPr>
          <a:bodyPr rot="0" vert="horz"/>
          <a:lstStyle/>
          <a:p>
            <a:pPr>
              <a:defRPr/>
            </a:pPr>
            <a:endParaRPr lang="en-US"/>
          </a:p>
        </c:txPr>
        <c:crossAx val="2109380616"/>
        <c:crosses val="autoZero"/>
        <c:auto val="0"/>
        <c:lblAlgn val="ctr"/>
        <c:lblOffset val="0"/>
        <c:tickLblSkip val="2"/>
        <c:noMultiLvlLbl val="0"/>
      </c:catAx>
      <c:valAx>
        <c:axId val="2109380616"/>
        <c:scaling>
          <c:orientation val="minMax"/>
          <c:max val="1"/>
        </c:scaling>
        <c:delete val="0"/>
        <c:axPos val="l"/>
        <c:majorGridlines>
          <c:spPr>
            <a:ln w="3175">
              <a:noFill/>
            </a:ln>
          </c:spPr>
        </c:majorGridlines>
        <c:numFmt formatCode="0%" sourceLinked="1"/>
        <c:majorTickMark val="out"/>
        <c:minorTickMark val="none"/>
        <c:tickLblPos val="nextTo"/>
        <c:spPr>
          <a:ln w="3175">
            <a:noFill/>
          </a:ln>
        </c:spPr>
        <c:crossAx val="2109377192"/>
        <c:crosses val="autoZero"/>
        <c:crossBetween val="between"/>
        <c:majorUnit val="0.2"/>
      </c:valAx>
      <c:valAx>
        <c:axId val="2109384184"/>
        <c:scaling>
          <c:orientation val="minMax"/>
          <c:max val="140"/>
          <c:min val="40"/>
        </c:scaling>
        <c:delete val="0"/>
        <c:axPos val="r"/>
        <c:numFmt formatCode="0" sourceLinked="0"/>
        <c:majorTickMark val="out"/>
        <c:minorTickMark val="none"/>
        <c:tickLblPos val="nextTo"/>
        <c:spPr>
          <a:ln w="3175">
            <a:noFill/>
          </a:ln>
        </c:spPr>
        <c:crossAx val="2109387496"/>
        <c:crosses val="max"/>
        <c:crossBetween val="between"/>
        <c:majorUnit val="20"/>
      </c:valAx>
      <c:catAx>
        <c:axId val="2109387496"/>
        <c:scaling>
          <c:orientation val="minMax"/>
        </c:scaling>
        <c:delete val="1"/>
        <c:axPos val="b"/>
        <c:numFmt formatCode="General" sourceLinked="1"/>
        <c:majorTickMark val="out"/>
        <c:minorTickMark val="none"/>
        <c:tickLblPos val="nextTo"/>
        <c:crossAx val="2109384184"/>
        <c:crosses val="autoZero"/>
        <c:auto val="0"/>
        <c:lblAlgn val="ctr"/>
        <c:lblOffset val="100"/>
        <c:noMultiLvlLbl val="0"/>
      </c:catAx>
      <c:spPr>
        <a:ln w="3175">
          <a:noFill/>
        </a:ln>
      </c:spPr>
    </c:plotArea>
    <c:legend>
      <c:legendPos val="r"/>
      <c:legendEntry>
        <c:idx val="4"/>
        <c:delete val="1"/>
      </c:legendEntry>
      <c:layout>
        <c:manualLayout>
          <c:xMode val="edge"/>
          <c:yMode val="edge"/>
          <c:x val="0.24048004257976743"/>
          <c:y val="0.52294287962172092"/>
          <c:w val="0.296531739716828"/>
          <c:h val="0.32543400086800173"/>
        </c:manualLayout>
      </c:layout>
      <c:overlay val="0"/>
      <c:spPr>
        <a:solidFill>
          <a:schemeClr val="bg1">
            <a:alpha val="50000"/>
          </a:schemeClr>
        </a:solidFill>
        <a:ln w="6350">
          <a:solidFill>
            <a:schemeClr val="tx1"/>
          </a:solidFill>
        </a:ln>
      </c:spPr>
    </c:legend>
    <c:plotVisOnly val="1"/>
    <c:dispBlanksAs val="gap"/>
    <c:showDLblsOverMax val="0"/>
  </c:chart>
  <c:spPr>
    <a:ln>
      <a:noFill/>
    </a:ln>
  </c:spPr>
  <c:txPr>
    <a:bodyPr/>
    <a:lstStyle/>
    <a:p>
      <a:pPr>
        <a:defRPr sz="11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0"/>
    <c:plotArea>
      <c:layout>
        <c:manualLayout>
          <c:layoutTarget val="inner"/>
          <c:xMode val="edge"/>
          <c:yMode val="edge"/>
          <c:x val="0.19847447520671899"/>
          <c:y val="0.147093190186566"/>
          <c:w val="0.65632689468503902"/>
          <c:h val="0.71461067366579201"/>
        </c:manualLayout>
      </c:layout>
      <c:barChart>
        <c:barDir val="col"/>
        <c:grouping val="percentStacked"/>
        <c:varyColors val="0"/>
        <c:ser>
          <c:idx val="1"/>
          <c:order val="0"/>
          <c:tx>
            <c:strRef>
              <c:f>'Cap, Height &amp; Diameter Trends'!$A$26</c:f>
              <c:strCache>
                <c:ptCount val="1"/>
                <c:pt idx="0">
                  <c:v>&lt;90 m</c:v>
                </c:pt>
              </c:strCache>
            </c:strRef>
          </c:tx>
          <c:spPr>
            <a:solidFill>
              <a:schemeClr val="accent1">
                <a:lumMod val="20000"/>
                <a:lumOff val="80000"/>
              </a:schemeClr>
            </a:solidFill>
            <a:ln>
              <a:noFill/>
            </a:ln>
            <a:effectLst/>
          </c:spPr>
          <c:invertIfNegative val="0"/>
          <c:cat>
            <c:numRef>
              <c:f>'Cap, Height &amp; Diameter Trends'!$B$25:$L$25</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'Cap, Height &amp; Diameter Trends'!$B$26:$L$26</c:f>
              <c:numCache>
                <c:formatCode>0%</c:formatCode>
                <c:ptCount val="11"/>
                <c:pt idx="0">
                  <c:v>0.99309999999999998</c:v>
                </c:pt>
                <c:pt idx="1">
                  <c:v>0.84239999999999993</c:v>
                </c:pt>
                <c:pt idx="2">
                  <c:v>0.8216</c:v>
                </c:pt>
                <c:pt idx="3">
                  <c:v>0.80059999999999998</c:v>
                </c:pt>
                <c:pt idx="4">
                  <c:v>0.62639999999999996</c:v>
                </c:pt>
                <c:pt idx="5">
                  <c:v>0.52910000000000001</c:v>
                </c:pt>
                <c:pt idx="6">
                  <c:v>0.53659999999999997</c:v>
                </c:pt>
                <c:pt idx="7">
                  <c:v>0.63070000000000004</c:v>
                </c:pt>
                <c:pt idx="8">
                  <c:v>0.58909999999999996</c:v>
                </c:pt>
                <c:pt idx="9">
                  <c:v>0.49729999999999996</c:v>
                </c:pt>
                <c:pt idx="10">
                  <c:v>0.27800000000000002</c:v>
                </c:pt>
              </c:numCache>
            </c:numRef>
          </c:val>
          <c:extLst>
            <c:ext xmlns:c16="http://schemas.microsoft.com/office/drawing/2014/chart" uri="{C3380CC4-5D6E-409C-BE32-E72D297353CC}">
              <c16:uniqueId val="{00000000-D477-44F6-9AFC-13E1B9FE7321}"/>
            </c:ext>
          </c:extLst>
        </c:ser>
        <c:ser>
          <c:idx val="2"/>
          <c:order val="1"/>
          <c:tx>
            <c:strRef>
              <c:f>'Cap, Height &amp; Diameter Trends'!$A$27</c:f>
              <c:strCache>
                <c:ptCount val="1"/>
                <c:pt idx="0">
                  <c:v>90−100 m</c:v>
                </c:pt>
              </c:strCache>
            </c:strRef>
          </c:tx>
          <c:spPr>
            <a:solidFill>
              <a:schemeClr val="accent1">
                <a:lumMod val="40000"/>
                <a:lumOff val="60000"/>
              </a:schemeClr>
            </a:solidFill>
            <a:ln>
              <a:noFill/>
            </a:ln>
            <a:effectLst/>
          </c:spPr>
          <c:invertIfNegative val="0"/>
          <c:cat>
            <c:numRef>
              <c:f>'Cap, Height &amp; Diameter Trends'!$B$25:$L$25</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'Cap, Height &amp; Diameter Trends'!$B$27:$L$27</c:f>
              <c:numCache>
                <c:formatCode>0%</c:formatCode>
                <c:ptCount val="11"/>
                <c:pt idx="0">
                  <c:v>0</c:v>
                </c:pt>
                <c:pt idx="1">
                  <c:v>0.1512</c:v>
                </c:pt>
                <c:pt idx="2">
                  <c:v>0.17559999999999998</c:v>
                </c:pt>
                <c:pt idx="3">
                  <c:v>0.1928</c:v>
                </c:pt>
                <c:pt idx="4">
                  <c:v>0.37359999999999999</c:v>
                </c:pt>
                <c:pt idx="5">
                  <c:v>0.45479999999999998</c:v>
                </c:pt>
                <c:pt idx="6">
                  <c:v>0.40079999999999999</c:v>
                </c:pt>
                <c:pt idx="7">
                  <c:v>0.222</c:v>
                </c:pt>
                <c:pt idx="8">
                  <c:v>0.13949999999999999</c:v>
                </c:pt>
                <c:pt idx="9">
                  <c:v>7.5800000000000006E-2</c:v>
                </c:pt>
                <c:pt idx="10">
                  <c:v>0.11359999999999999</c:v>
                </c:pt>
              </c:numCache>
            </c:numRef>
          </c:val>
          <c:extLst>
            <c:ext xmlns:c16="http://schemas.microsoft.com/office/drawing/2014/chart" uri="{C3380CC4-5D6E-409C-BE32-E72D297353CC}">
              <c16:uniqueId val="{00000001-D477-44F6-9AFC-13E1B9FE7321}"/>
            </c:ext>
          </c:extLst>
        </c:ser>
        <c:ser>
          <c:idx val="6"/>
          <c:order val="2"/>
          <c:tx>
            <c:strRef>
              <c:f>'Cap, Height &amp; Diameter Trends'!$A$28</c:f>
              <c:strCache>
                <c:ptCount val="1"/>
                <c:pt idx="0">
                  <c:v>100−110 m</c:v>
                </c:pt>
              </c:strCache>
            </c:strRef>
          </c:tx>
          <c:spPr>
            <a:solidFill>
              <a:schemeClr val="accent1"/>
            </a:solidFill>
            <a:ln>
              <a:noFill/>
            </a:ln>
            <a:effectLst/>
          </c:spPr>
          <c:invertIfNegative val="0"/>
          <c:cat>
            <c:numRef>
              <c:f>'Cap, Height &amp; Diameter Trends'!$B$25:$L$25</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'Cap, Height &amp; Diameter Trends'!$B$28:$L$28</c:f>
              <c:numCache>
                <c:formatCode>0%</c:formatCode>
                <c:ptCount val="11"/>
                <c:pt idx="0">
                  <c:v>6.8999999999999999E-3</c:v>
                </c:pt>
                <c:pt idx="1">
                  <c:v>6.4000000000000003E-3</c:v>
                </c:pt>
                <c:pt idx="2">
                  <c:v>2.8000000000000004E-3</c:v>
                </c:pt>
                <c:pt idx="3">
                  <c:v>1.1000000000000001E-3</c:v>
                </c:pt>
                <c:pt idx="4">
                  <c:v>0</c:v>
                </c:pt>
                <c:pt idx="5">
                  <c:v>1.5700000000000002E-2</c:v>
                </c:pt>
                <c:pt idx="6">
                  <c:v>2.6499999999999999E-2</c:v>
                </c:pt>
                <c:pt idx="7">
                  <c:v>0.1109</c:v>
                </c:pt>
                <c:pt idx="8">
                  <c:v>0.1295</c:v>
                </c:pt>
                <c:pt idx="9">
                  <c:v>0.1956</c:v>
                </c:pt>
                <c:pt idx="10">
                  <c:v>0.18590000000000001</c:v>
                </c:pt>
              </c:numCache>
            </c:numRef>
          </c:val>
          <c:extLst>
            <c:ext xmlns:c16="http://schemas.microsoft.com/office/drawing/2014/chart" uri="{C3380CC4-5D6E-409C-BE32-E72D297353CC}">
              <c16:uniqueId val="{00000002-D477-44F6-9AFC-13E1B9FE7321}"/>
            </c:ext>
          </c:extLst>
        </c:ser>
        <c:ser>
          <c:idx val="7"/>
          <c:order val="3"/>
          <c:tx>
            <c:strRef>
              <c:f>'Cap, Height &amp; Diameter Trends'!$A$29</c:f>
              <c:strCache>
                <c:ptCount val="1"/>
                <c:pt idx="0">
                  <c:v>≥110 m</c:v>
                </c:pt>
              </c:strCache>
            </c:strRef>
          </c:tx>
          <c:spPr>
            <a:solidFill>
              <a:schemeClr val="accent1">
                <a:lumMod val="50000"/>
              </a:schemeClr>
            </a:solidFill>
            <a:ln>
              <a:noFill/>
            </a:ln>
            <a:effectLst/>
          </c:spPr>
          <c:invertIfNegative val="0"/>
          <c:cat>
            <c:numRef>
              <c:f>'Cap, Height &amp; Diameter Trends'!$B$25:$L$25</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'Cap, Height &amp; Diameter Trends'!$B$29:$L$29</c:f>
              <c:numCache>
                <c:formatCode>0%</c:formatCode>
                <c:ptCount val="11"/>
                <c:pt idx="0">
                  <c:v>0</c:v>
                </c:pt>
                <c:pt idx="1">
                  <c:v>0</c:v>
                </c:pt>
                <c:pt idx="2">
                  <c:v>0</c:v>
                </c:pt>
                <c:pt idx="3">
                  <c:v>5.5000000000000005E-3</c:v>
                </c:pt>
                <c:pt idx="4">
                  <c:v>0</c:v>
                </c:pt>
                <c:pt idx="5">
                  <c:v>2.9999999999999997E-4</c:v>
                </c:pt>
                <c:pt idx="6">
                  <c:v>3.6000000000000004E-2</c:v>
                </c:pt>
                <c:pt idx="7">
                  <c:v>3.6499999999999998E-2</c:v>
                </c:pt>
                <c:pt idx="8">
                  <c:v>0.1419</c:v>
                </c:pt>
                <c:pt idx="9">
                  <c:v>0.23120000000000002</c:v>
                </c:pt>
                <c:pt idx="10">
                  <c:v>0.42249999999999999</c:v>
                </c:pt>
              </c:numCache>
            </c:numRef>
          </c:val>
          <c:extLst>
            <c:ext xmlns:c16="http://schemas.microsoft.com/office/drawing/2014/chart" uri="{C3380CC4-5D6E-409C-BE32-E72D297353CC}">
              <c16:uniqueId val="{00000003-D477-44F6-9AFC-13E1B9FE7321}"/>
            </c:ext>
          </c:extLst>
        </c:ser>
        <c:dLbls>
          <c:showLegendKey val="0"/>
          <c:showVal val="0"/>
          <c:showCatName val="0"/>
          <c:showSerName val="0"/>
          <c:showPercent val="0"/>
          <c:showBubbleSize val="0"/>
        </c:dLbls>
        <c:gapWidth val="25"/>
        <c:overlap val="100"/>
        <c:axId val="2109817224"/>
        <c:axId val="2109820968"/>
      </c:barChart>
      <c:lineChart>
        <c:grouping val="standard"/>
        <c:varyColors val="0"/>
        <c:ser>
          <c:idx val="5"/>
          <c:order val="4"/>
          <c:tx>
            <c:strRef>
              <c:f>'Cap, Height &amp; Diameter Trends'!$A$30</c:f>
              <c:strCache>
                <c:ptCount val="1"/>
                <c:pt idx="0">
                  <c:v>Average</c:v>
                </c:pt>
              </c:strCache>
            </c:strRef>
          </c:tx>
          <c:spPr>
            <a:ln w="28575" cap="rnd" cmpd="sng" algn="ctr">
              <a:solidFill>
                <a:sysClr val="windowText" lastClr="000000"/>
              </a:solidFill>
              <a:prstDash val="solid"/>
              <a:round/>
            </a:ln>
            <a:effectLst/>
          </c:spPr>
          <c:marker>
            <c:symbol val="none"/>
          </c:marker>
          <c:cat>
            <c:numRef>
              <c:f>'Cap, Height &amp; Diameter Trends'!$B$25:$L$25</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'Cap, Height &amp; Diameter Trends'!$B$30:$L$30</c:f>
              <c:numCache>
                <c:formatCode>0.0</c:formatCode>
                <c:ptCount val="11"/>
                <c:pt idx="0">
                  <c:v>80.49485</c:v>
                </c:pt>
                <c:pt idx="1">
                  <c:v>82.677199999999999</c:v>
                </c:pt>
                <c:pt idx="2">
                  <c:v>82.432460000000006</c:v>
                </c:pt>
                <c:pt idx="3">
                  <c:v>82.996629999999996</c:v>
                </c:pt>
                <c:pt idx="4">
                  <c:v>86.00761</c:v>
                </c:pt>
                <c:pt idx="5">
                  <c:v>88.093050000000005</c:v>
                </c:pt>
                <c:pt idx="6">
                  <c:v>90.084779999999995</c:v>
                </c:pt>
                <c:pt idx="7">
                  <c:v>90.057299999999998</c:v>
                </c:pt>
                <c:pt idx="8">
                  <c:v>93.917820000000006</c:v>
                </c:pt>
                <c:pt idx="9">
                  <c:v>98.081879999999998</c:v>
                </c:pt>
                <c:pt idx="10">
                  <c:v>103.3644</c:v>
                </c:pt>
              </c:numCache>
            </c:numRef>
          </c:val>
          <c:smooth val="0"/>
          <c:extLst>
            <c:ext xmlns:c16="http://schemas.microsoft.com/office/drawing/2014/chart" uri="{C3380CC4-5D6E-409C-BE32-E72D297353CC}">
              <c16:uniqueId val="{00000004-D477-44F6-9AFC-13E1B9FE7321}"/>
            </c:ext>
          </c:extLst>
        </c:ser>
        <c:dLbls>
          <c:showLegendKey val="0"/>
          <c:showVal val="0"/>
          <c:showCatName val="0"/>
          <c:showSerName val="0"/>
          <c:showPercent val="0"/>
          <c:showBubbleSize val="0"/>
        </c:dLbls>
        <c:marker val="1"/>
        <c:smooth val="0"/>
        <c:axId val="2109828280"/>
        <c:axId val="2109824632"/>
      </c:lineChart>
      <c:catAx>
        <c:axId val="2109817224"/>
        <c:scaling>
          <c:orientation val="minMax"/>
        </c:scaling>
        <c:delete val="0"/>
        <c:axPos val="b"/>
        <c:numFmt formatCode="General" sourceLinked="1"/>
        <c:majorTickMark val="out"/>
        <c:minorTickMark val="none"/>
        <c:tickLblPos val="nextTo"/>
        <c:spPr>
          <a:noFill/>
          <a:ln w="3175" cap="flat" cmpd="sng" algn="ctr">
            <a:noFill/>
            <a:prstDash val="solid"/>
            <a:round/>
          </a:ln>
          <a:effectLst/>
        </c:spPr>
        <c:txPr>
          <a:bodyPr rot="0" spcFirstLastPara="1" vertOverflow="ellipsis"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820968"/>
        <c:crosses val="autoZero"/>
        <c:auto val="0"/>
        <c:lblAlgn val="ctr"/>
        <c:lblOffset val="0"/>
        <c:tickLblSkip val="2"/>
        <c:noMultiLvlLbl val="0"/>
      </c:catAx>
      <c:valAx>
        <c:axId val="2109820968"/>
        <c:scaling>
          <c:orientation val="minMax"/>
          <c:max val="1"/>
        </c:scaling>
        <c:delete val="0"/>
        <c:axPos val="l"/>
        <c:majorGridlines>
          <c:spPr>
            <a:ln w="3175" cap="flat" cmpd="sng" algn="ctr">
              <a:noFill/>
              <a:prstDash val="solid"/>
              <a:round/>
            </a:ln>
            <a:effectLst/>
          </c:spPr>
        </c:majorGridlines>
        <c:numFmt formatCode="0%" sourceLinked="1"/>
        <c:majorTickMark val="out"/>
        <c:minorTickMark val="none"/>
        <c:tickLblPos val="nextTo"/>
        <c:spPr>
          <a:noFill/>
          <a:ln w="3175" cap="flat" cmpd="sng" algn="ctr">
            <a:noFill/>
            <a:prstDash val="solid"/>
            <a:round/>
          </a:ln>
          <a:effectLst/>
        </c:spPr>
        <c:txPr>
          <a:bodyPr rot="-6000000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817224"/>
        <c:crosses val="autoZero"/>
        <c:crossBetween val="between"/>
        <c:majorUnit val="0.2"/>
      </c:valAx>
      <c:valAx>
        <c:axId val="2109824632"/>
        <c:scaling>
          <c:orientation val="minMax"/>
          <c:max val="105"/>
          <c:min val="80"/>
        </c:scaling>
        <c:delete val="0"/>
        <c:axPos val="r"/>
        <c:numFmt formatCode="0" sourceLinked="0"/>
        <c:majorTickMark val="out"/>
        <c:minorTickMark val="none"/>
        <c:tickLblPos val="nextTo"/>
        <c:spPr>
          <a:noFill/>
          <a:ln w="3175" cap="flat" cmpd="sng" algn="ctr">
            <a:noFill/>
            <a:prstDash val="solid"/>
            <a:round/>
          </a:ln>
          <a:effectLst/>
        </c:spPr>
        <c:txPr>
          <a:bodyPr rot="-6000000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828280"/>
        <c:crosses val="max"/>
        <c:crossBetween val="between"/>
        <c:majorUnit val="5"/>
      </c:valAx>
      <c:catAx>
        <c:axId val="2109828280"/>
        <c:scaling>
          <c:orientation val="minMax"/>
        </c:scaling>
        <c:delete val="1"/>
        <c:axPos val="b"/>
        <c:numFmt formatCode="General" sourceLinked="1"/>
        <c:majorTickMark val="out"/>
        <c:minorTickMark val="none"/>
        <c:tickLblPos val="nextTo"/>
        <c:crossAx val="2109824632"/>
        <c:crosses val="autoZero"/>
        <c:auto val="0"/>
        <c:lblAlgn val="ctr"/>
        <c:lblOffset val="100"/>
        <c:noMultiLvlLbl val="0"/>
      </c:catAx>
      <c:spPr>
        <a:solidFill>
          <a:schemeClr val="bg1"/>
        </a:solidFill>
        <a:ln w="3175">
          <a:noFill/>
        </a:ln>
        <a:effectLst/>
      </c:spPr>
    </c:plotArea>
    <c:legend>
      <c:legendPos val="r"/>
      <c:legendEntry>
        <c:idx val="4"/>
        <c:delete val="1"/>
      </c:legendEntry>
      <c:layout>
        <c:manualLayout>
          <c:xMode val="edge"/>
          <c:yMode val="edge"/>
          <c:x val="0.2104484568737725"/>
          <c:y val="0.31692664104906648"/>
          <c:w val="0.30330840349946958"/>
          <c:h val="0.31302880939095212"/>
        </c:manualLayout>
      </c:layout>
      <c:overlay val="0"/>
      <c:spPr>
        <a:solidFill>
          <a:schemeClr val="bg1">
            <a:alpha val="50000"/>
          </a:schemeClr>
        </a:solidFill>
        <a:ln w="6350">
          <a:solidFill>
            <a:schemeClr val="tx1"/>
          </a:solidFill>
        </a:ln>
        <a:effectLst/>
      </c:spPr>
      <c:txPr>
        <a:bodyPr rot="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prstDash val="solid"/>
      <a:round/>
    </a:ln>
    <a:effectLst/>
  </c:spPr>
  <c:txPr>
    <a:bodyPr/>
    <a:lstStyle/>
    <a:p>
      <a:pPr>
        <a:defRPr sz="11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0"/>
    <c:plotArea>
      <c:layout>
        <c:manualLayout>
          <c:layoutTarget val="inner"/>
          <c:xMode val="edge"/>
          <c:yMode val="edge"/>
          <c:x val="0.185126363518371"/>
          <c:y val="0.15415312726022901"/>
          <c:w val="0.65632689468503902"/>
          <c:h val="0.71461067366579201"/>
        </c:manualLayout>
      </c:layout>
      <c:barChart>
        <c:barDir val="col"/>
        <c:grouping val="percentStacked"/>
        <c:varyColors val="0"/>
        <c:ser>
          <c:idx val="1"/>
          <c:order val="0"/>
          <c:tx>
            <c:strRef>
              <c:f>'Cap, Height &amp; Diameter Trends'!$A$18</c:f>
              <c:strCache>
                <c:ptCount val="1"/>
                <c:pt idx="0">
                  <c:v>&lt;2.0 MW</c:v>
                </c:pt>
              </c:strCache>
            </c:strRef>
          </c:tx>
          <c:spPr>
            <a:solidFill>
              <a:schemeClr val="bg1">
                <a:lumMod val="95000"/>
              </a:schemeClr>
            </a:solidFill>
            <a:ln>
              <a:noFill/>
            </a:ln>
            <a:effectLst/>
          </c:spPr>
          <c:invertIfNegative val="0"/>
          <c:cat>
            <c:numRef>
              <c:f>'Cap, Height &amp; Diameter Trends'!$B$17:$L$17</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'Cap, Height &amp; Diameter Trends'!$B$18:$L$18</c:f>
              <c:numCache>
                <c:formatCode>0%</c:formatCode>
                <c:ptCount val="11"/>
                <c:pt idx="0">
                  <c:v>0.83160000000000001</c:v>
                </c:pt>
                <c:pt idx="1">
                  <c:v>0.67040000000000011</c:v>
                </c:pt>
                <c:pt idx="2">
                  <c:v>0.41920000000000002</c:v>
                </c:pt>
                <c:pt idx="3">
                  <c:v>0.22170000000000001</c:v>
                </c:pt>
                <c:pt idx="4">
                  <c:v>1.4199999999999999E-2</c:v>
                </c:pt>
                <c:pt idx="5">
                  <c:v>5.9299999999999999E-2</c:v>
                </c:pt>
                <c:pt idx="6">
                  <c:v>2.3199999999999998E-2</c:v>
                </c:pt>
                <c:pt idx="7">
                  <c:v>1.43E-2</c:v>
                </c:pt>
                <c:pt idx="8">
                  <c:v>7.000000000000001E-4</c:v>
                </c:pt>
                <c:pt idx="9">
                  <c:v>1.9E-3</c:v>
                </c:pt>
                <c:pt idx="10">
                  <c:v>2.0999999999999999E-3</c:v>
                </c:pt>
              </c:numCache>
            </c:numRef>
          </c:val>
          <c:extLst>
            <c:ext xmlns:c16="http://schemas.microsoft.com/office/drawing/2014/chart" uri="{C3380CC4-5D6E-409C-BE32-E72D297353CC}">
              <c16:uniqueId val="{00000000-AFBC-4AD9-8677-6FFC69F5C246}"/>
            </c:ext>
          </c:extLst>
        </c:ser>
        <c:ser>
          <c:idx val="2"/>
          <c:order val="1"/>
          <c:tx>
            <c:strRef>
              <c:f>'Cap, Height &amp; Diameter Trends'!$A$19</c:f>
              <c:strCache>
                <c:ptCount val="1"/>
                <c:pt idx="0">
                  <c:v>2.0−2.75 MW</c:v>
                </c:pt>
              </c:strCache>
            </c:strRef>
          </c:tx>
          <c:spPr>
            <a:solidFill>
              <a:schemeClr val="bg1">
                <a:lumMod val="85000"/>
              </a:schemeClr>
            </a:solidFill>
            <a:ln>
              <a:noFill/>
            </a:ln>
            <a:effectLst/>
          </c:spPr>
          <c:invertIfNegative val="0"/>
          <c:cat>
            <c:numRef>
              <c:f>'Cap, Height &amp; Diameter Trends'!$B$17:$L$17</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'Cap, Height &amp; Diameter Trends'!$B$19:$L$19</c:f>
              <c:numCache>
                <c:formatCode>0%</c:formatCode>
                <c:ptCount val="11"/>
                <c:pt idx="0">
                  <c:v>7.3899999999999993E-2</c:v>
                </c:pt>
                <c:pt idx="1">
                  <c:v>0.2908</c:v>
                </c:pt>
                <c:pt idx="2">
                  <c:v>0.52270000000000005</c:v>
                </c:pt>
                <c:pt idx="3">
                  <c:v>0.68019999999999992</c:v>
                </c:pt>
                <c:pt idx="4">
                  <c:v>0.84050000000000002</c:v>
                </c:pt>
                <c:pt idx="5">
                  <c:v>0.7611</c:v>
                </c:pt>
                <c:pt idx="6">
                  <c:v>0.78379999999999994</c:v>
                </c:pt>
                <c:pt idx="7">
                  <c:v>0.48460000000000003</c:v>
                </c:pt>
                <c:pt idx="8">
                  <c:v>0.29370000000000002</c:v>
                </c:pt>
                <c:pt idx="9">
                  <c:v>0.1118</c:v>
                </c:pt>
                <c:pt idx="10">
                  <c:v>9.6300000000000011E-2</c:v>
                </c:pt>
              </c:numCache>
            </c:numRef>
          </c:val>
          <c:extLst>
            <c:ext xmlns:c16="http://schemas.microsoft.com/office/drawing/2014/chart" uri="{C3380CC4-5D6E-409C-BE32-E72D297353CC}">
              <c16:uniqueId val="{00000001-AFBC-4AD9-8677-6FFC69F5C246}"/>
            </c:ext>
          </c:extLst>
        </c:ser>
        <c:ser>
          <c:idx val="6"/>
          <c:order val="2"/>
          <c:tx>
            <c:strRef>
              <c:f>'Cap, Height &amp; Diameter Trends'!$A$20</c:f>
              <c:strCache>
                <c:ptCount val="1"/>
                <c:pt idx="0">
                  <c:v>2.75−3.5 MW</c:v>
                </c:pt>
              </c:strCache>
            </c:strRef>
          </c:tx>
          <c:spPr>
            <a:solidFill>
              <a:schemeClr val="bg1">
                <a:lumMod val="65000"/>
              </a:schemeClr>
            </a:solidFill>
            <a:ln>
              <a:noFill/>
            </a:ln>
            <a:effectLst/>
          </c:spPr>
          <c:invertIfNegative val="0"/>
          <c:cat>
            <c:numRef>
              <c:f>'Cap, Height &amp; Diameter Trends'!$B$17:$L$17</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'Cap, Height &amp; Diameter Trends'!$B$20:$L$20</c:f>
              <c:numCache>
                <c:formatCode>0%</c:formatCode>
                <c:ptCount val="11"/>
                <c:pt idx="0">
                  <c:v>9.4499999999999987E-2</c:v>
                </c:pt>
                <c:pt idx="1">
                  <c:v>3.8800000000000001E-2</c:v>
                </c:pt>
                <c:pt idx="2">
                  <c:v>5.8200000000000002E-2</c:v>
                </c:pt>
                <c:pt idx="3">
                  <c:v>9.8100000000000007E-2</c:v>
                </c:pt>
                <c:pt idx="4">
                  <c:v>0.14529999999999998</c:v>
                </c:pt>
                <c:pt idx="5">
                  <c:v>0.13550000000000001</c:v>
                </c:pt>
                <c:pt idx="6">
                  <c:v>9.2200000000000004E-2</c:v>
                </c:pt>
                <c:pt idx="7">
                  <c:v>0.35340000000000005</c:v>
                </c:pt>
                <c:pt idx="8">
                  <c:v>0.50829999999999997</c:v>
                </c:pt>
                <c:pt idx="9">
                  <c:v>0.63500000000000001</c:v>
                </c:pt>
                <c:pt idx="10">
                  <c:v>0.57590000000000008</c:v>
                </c:pt>
              </c:numCache>
            </c:numRef>
          </c:val>
          <c:extLst>
            <c:ext xmlns:c16="http://schemas.microsoft.com/office/drawing/2014/chart" uri="{C3380CC4-5D6E-409C-BE32-E72D297353CC}">
              <c16:uniqueId val="{00000002-AFBC-4AD9-8677-6FFC69F5C246}"/>
            </c:ext>
          </c:extLst>
        </c:ser>
        <c:ser>
          <c:idx val="7"/>
          <c:order val="3"/>
          <c:tx>
            <c:strRef>
              <c:f>'Cap, Height &amp; Diameter Trends'!$A$21</c:f>
              <c:strCache>
                <c:ptCount val="1"/>
                <c:pt idx="0">
                  <c:v>≥3.5 MW</c:v>
                </c:pt>
              </c:strCache>
            </c:strRef>
          </c:tx>
          <c:spPr>
            <a:solidFill>
              <a:schemeClr val="bg1">
                <a:lumMod val="50000"/>
              </a:schemeClr>
            </a:solidFill>
            <a:ln>
              <a:noFill/>
            </a:ln>
            <a:effectLst/>
          </c:spPr>
          <c:invertIfNegative val="0"/>
          <c:cat>
            <c:numRef>
              <c:f>'Cap, Height &amp; Diameter Trends'!$B$17:$L$17</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'Cap, Height &amp; Diameter Trends'!$B$21:$L$21</c:f>
              <c:numCache>
                <c:formatCode>0%</c:formatCode>
                <c:ptCount val="11"/>
                <c:pt idx="0">
                  <c:v>0</c:v>
                </c:pt>
                <c:pt idx="1">
                  <c:v>0</c:v>
                </c:pt>
                <c:pt idx="2">
                  <c:v>0</c:v>
                </c:pt>
                <c:pt idx="3">
                  <c:v>0</c:v>
                </c:pt>
                <c:pt idx="4">
                  <c:v>0</c:v>
                </c:pt>
                <c:pt idx="5">
                  <c:v>4.4199999999999996E-2</c:v>
                </c:pt>
                <c:pt idx="6">
                  <c:v>0.1008</c:v>
                </c:pt>
                <c:pt idx="7">
                  <c:v>0.1477</c:v>
                </c:pt>
                <c:pt idx="8">
                  <c:v>0.19739999999999999</c:v>
                </c:pt>
                <c:pt idx="9">
                  <c:v>0.25129999999999997</c:v>
                </c:pt>
                <c:pt idx="10">
                  <c:v>0.32569999999999999</c:v>
                </c:pt>
              </c:numCache>
            </c:numRef>
          </c:val>
          <c:extLst>
            <c:ext xmlns:c16="http://schemas.microsoft.com/office/drawing/2014/chart" uri="{C3380CC4-5D6E-409C-BE32-E72D297353CC}">
              <c16:uniqueId val="{00000003-AFBC-4AD9-8677-6FFC69F5C246}"/>
            </c:ext>
          </c:extLst>
        </c:ser>
        <c:dLbls>
          <c:showLegendKey val="0"/>
          <c:showVal val="0"/>
          <c:showCatName val="0"/>
          <c:showSerName val="0"/>
          <c:showPercent val="0"/>
          <c:showBubbleSize val="0"/>
        </c:dLbls>
        <c:gapWidth val="25"/>
        <c:overlap val="100"/>
        <c:axId val="2109919448"/>
        <c:axId val="2109923192"/>
      </c:barChart>
      <c:lineChart>
        <c:grouping val="standard"/>
        <c:varyColors val="0"/>
        <c:ser>
          <c:idx val="5"/>
          <c:order val="4"/>
          <c:tx>
            <c:strRef>
              <c:f>'Cap, Height &amp; Diameter Trends'!$A$22</c:f>
              <c:strCache>
                <c:ptCount val="1"/>
                <c:pt idx="0">
                  <c:v>Average</c:v>
                </c:pt>
              </c:strCache>
            </c:strRef>
          </c:tx>
          <c:spPr>
            <a:ln w="28575" cap="rnd" cmpd="sng" algn="ctr">
              <a:solidFill>
                <a:sysClr val="windowText" lastClr="000000"/>
              </a:solidFill>
              <a:prstDash val="solid"/>
              <a:round/>
            </a:ln>
            <a:effectLst/>
          </c:spPr>
          <c:marker>
            <c:symbol val="none"/>
          </c:marker>
          <c:cat>
            <c:numRef>
              <c:f>'Cap, Height &amp; Diameter Trends'!$B$17:$L$17</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'Cap, Height &amp; Diameter Trends'!$B$22:$L$22</c:f>
              <c:numCache>
                <c:formatCode>0.00</c:formatCode>
                <c:ptCount val="11"/>
                <c:pt idx="0">
                  <c:v>1.864476</c:v>
                </c:pt>
                <c:pt idx="1">
                  <c:v>1.9407350000000001</c:v>
                </c:pt>
                <c:pt idx="2">
                  <c:v>2.0062259999999998</c:v>
                </c:pt>
                <c:pt idx="3">
                  <c:v>2.1511100000000001</c:v>
                </c:pt>
                <c:pt idx="4">
                  <c:v>2.3218130000000001</c:v>
                </c:pt>
                <c:pt idx="5">
                  <c:v>2.4303759999999999</c:v>
                </c:pt>
                <c:pt idx="6">
                  <c:v>2.5508519999999999</c:v>
                </c:pt>
                <c:pt idx="7">
                  <c:v>2.762327</c:v>
                </c:pt>
                <c:pt idx="8">
                  <c:v>2.9939909999999998</c:v>
                </c:pt>
                <c:pt idx="9">
                  <c:v>3.2263389999999998</c:v>
                </c:pt>
                <c:pt idx="10">
                  <c:v>3.4004029999999998</c:v>
                </c:pt>
              </c:numCache>
            </c:numRef>
          </c:val>
          <c:smooth val="0"/>
          <c:extLst>
            <c:ext xmlns:c16="http://schemas.microsoft.com/office/drawing/2014/chart" uri="{C3380CC4-5D6E-409C-BE32-E72D297353CC}">
              <c16:uniqueId val="{00000004-AFBC-4AD9-8677-6FFC69F5C246}"/>
            </c:ext>
          </c:extLst>
        </c:ser>
        <c:dLbls>
          <c:showLegendKey val="0"/>
          <c:showVal val="0"/>
          <c:showCatName val="0"/>
          <c:showSerName val="0"/>
          <c:showPercent val="0"/>
          <c:showBubbleSize val="0"/>
        </c:dLbls>
        <c:marker val="1"/>
        <c:smooth val="0"/>
        <c:axId val="2109930504"/>
        <c:axId val="2109926856"/>
      </c:lineChart>
      <c:catAx>
        <c:axId val="2109919448"/>
        <c:scaling>
          <c:orientation val="minMax"/>
        </c:scaling>
        <c:delete val="0"/>
        <c:axPos val="b"/>
        <c:numFmt formatCode="General" sourceLinked="1"/>
        <c:majorTickMark val="out"/>
        <c:minorTickMark val="none"/>
        <c:tickLblPos val="nextTo"/>
        <c:spPr>
          <a:noFill/>
          <a:ln w="3175" cap="flat" cmpd="sng" algn="ctr">
            <a:noFill/>
            <a:prstDash val="solid"/>
            <a:round/>
          </a:ln>
          <a:effectLst/>
        </c:spPr>
        <c:txPr>
          <a:bodyPr rot="0" spcFirstLastPara="1" vertOverflow="ellipsis"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923192"/>
        <c:crosses val="autoZero"/>
        <c:auto val="0"/>
        <c:lblAlgn val="ctr"/>
        <c:lblOffset val="0"/>
        <c:tickLblSkip val="2"/>
        <c:tickMarkSkip val="2"/>
        <c:noMultiLvlLbl val="0"/>
      </c:catAx>
      <c:valAx>
        <c:axId val="2109923192"/>
        <c:scaling>
          <c:orientation val="minMax"/>
          <c:max val="1"/>
        </c:scaling>
        <c:delete val="0"/>
        <c:axPos val="l"/>
        <c:majorGridlines>
          <c:spPr>
            <a:ln w="3175" cap="flat" cmpd="sng" algn="ctr">
              <a:noFill/>
              <a:prstDash val="solid"/>
              <a:round/>
            </a:ln>
            <a:effectLst/>
          </c:spPr>
        </c:majorGridlines>
        <c:numFmt formatCode="0%" sourceLinked="1"/>
        <c:majorTickMark val="out"/>
        <c:minorTickMark val="none"/>
        <c:tickLblPos val="nextTo"/>
        <c:spPr>
          <a:noFill/>
          <a:ln w="3175" cap="flat" cmpd="sng" algn="ctr">
            <a:noFill/>
            <a:prstDash val="solid"/>
            <a:round/>
          </a:ln>
          <a:effectLst/>
        </c:spPr>
        <c:txPr>
          <a:bodyPr rot="-6000000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919448"/>
        <c:crosses val="autoZero"/>
        <c:crossBetween val="between"/>
        <c:majorUnit val="0.2"/>
      </c:valAx>
      <c:valAx>
        <c:axId val="2109926856"/>
        <c:scaling>
          <c:orientation val="minMax"/>
          <c:max val="3.5"/>
          <c:min val="1"/>
        </c:scaling>
        <c:delete val="0"/>
        <c:axPos val="r"/>
        <c:numFmt formatCode="0.0" sourceLinked="0"/>
        <c:majorTickMark val="out"/>
        <c:minorTickMark val="none"/>
        <c:tickLblPos val="nextTo"/>
        <c:spPr>
          <a:noFill/>
          <a:ln w="3175" cap="flat" cmpd="sng" algn="ctr">
            <a:noFill/>
            <a:prstDash val="solid"/>
            <a:round/>
          </a:ln>
          <a:effectLst/>
        </c:spPr>
        <c:txPr>
          <a:bodyPr rot="-6000000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930504"/>
        <c:crosses val="max"/>
        <c:crossBetween val="between"/>
      </c:valAx>
      <c:catAx>
        <c:axId val="2109930504"/>
        <c:scaling>
          <c:orientation val="minMax"/>
        </c:scaling>
        <c:delete val="1"/>
        <c:axPos val="b"/>
        <c:numFmt formatCode="General" sourceLinked="1"/>
        <c:majorTickMark val="out"/>
        <c:minorTickMark val="none"/>
        <c:tickLblPos val="nextTo"/>
        <c:crossAx val="2109926856"/>
        <c:crosses val="autoZero"/>
        <c:auto val="0"/>
        <c:lblAlgn val="ctr"/>
        <c:lblOffset val="100"/>
        <c:noMultiLvlLbl val="0"/>
      </c:catAx>
      <c:spPr>
        <a:solidFill>
          <a:schemeClr val="bg1"/>
        </a:solidFill>
        <a:ln w="3175">
          <a:noFill/>
        </a:ln>
        <a:effectLst/>
      </c:spPr>
    </c:plotArea>
    <c:legend>
      <c:legendPos val="r"/>
      <c:legendEntry>
        <c:idx val="4"/>
        <c:delete val="1"/>
      </c:legendEntry>
      <c:layout>
        <c:manualLayout>
          <c:xMode val="edge"/>
          <c:yMode val="edge"/>
          <c:x val="0.4534257308632364"/>
          <c:y val="0.51665920202298443"/>
          <c:w val="0.34312347800660398"/>
          <c:h val="0.32554353442040218"/>
        </c:manualLayout>
      </c:layout>
      <c:overlay val="0"/>
      <c:spPr>
        <a:solidFill>
          <a:schemeClr val="bg1">
            <a:alpha val="50000"/>
          </a:schemeClr>
        </a:solidFill>
        <a:ln w="6350">
          <a:solidFill>
            <a:schemeClr val="tx1"/>
          </a:solidFill>
        </a:ln>
        <a:effectLst/>
      </c:spPr>
      <c:txPr>
        <a:bodyPr rot="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prstDash val="solid"/>
      <a:round/>
    </a:ln>
    <a:effectLst/>
  </c:spPr>
  <c:txPr>
    <a:bodyPr/>
    <a:lstStyle/>
    <a:p>
      <a:pPr>
        <a:defRPr sz="11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1547042196648503E-2"/>
          <c:y val="0.117011002763727"/>
          <c:w val="0.83598677569150015"/>
          <c:h val="0.77826980236741905"/>
        </c:manualLayout>
      </c:layout>
      <c:barChart>
        <c:barDir val="col"/>
        <c:grouping val="percentStacked"/>
        <c:varyColors val="0"/>
        <c:ser>
          <c:idx val="0"/>
          <c:order val="0"/>
          <c:tx>
            <c:strRef>
              <c:f>'Trends in Specific Power'!$A$25</c:f>
              <c:strCache>
                <c:ptCount val="1"/>
                <c:pt idx="0">
                  <c:v>180−200</c:v>
                </c:pt>
              </c:strCache>
            </c:strRef>
          </c:tx>
          <c:spPr>
            <a:solidFill>
              <a:schemeClr val="accent6">
                <a:lumMod val="50000"/>
              </a:schemeClr>
            </a:solidFill>
          </c:spPr>
          <c:invertIfNegative val="0"/>
          <c:cat>
            <c:strRef>
              <c:f>'Trends in Specific Power'!$B$24:$V$24</c:f>
              <c:strCache>
                <c:ptCount val="21"/>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'Trends in Specific Power'!$B$25:$V$25</c:f>
              <c:numCache>
                <c:formatCode>0%</c:formatCode>
                <c:ptCount val="21"/>
                <c:pt idx="0">
                  <c:v>0</c:v>
                </c:pt>
                <c:pt idx="1">
                  <c:v>0</c:v>
                </c:pt>
                <c:pt idx="2">
                  <c:v>0</c:v>
                </c:pt>
                <c:pt idx="3">
                  <c:v>0</c:v>
                </c:pt>
                <c:pt idx="4">
                  <c:v>0</c:v>
                </c:pt>
                <c:pt idx="5">
                  <c:v>0</c:v>
                </c:pt>
                <c:pt idx="6">
                  <c:v>0</c:v>
                </c:pt>
                <c:pt idx="7">
                  <c:v>0</c:v>
                </c:pt>
                <c:pt idx="8">
                  <c:v>0</c:v>
                </c:pt>
                <c:pt idx="9">
                  <c:v>0</c:v>
                </c:pt>
                <c:pt idx="10">
                  <c:v>0</c:v>
                </c:pt>
                <c:pt idx="11">
                  <c:v>0</c:v>
                </c:pt>
                <c:pt idx="12">
                  <c:v>1.0800000000000001E-2</c:v>
                </c:pt>
                <c:pt idx="13">
                  <c:v>3.7100000000000001E-2</c:v>
                </c:pt>
                <c:pt idx="14">
                  <c:v>9.9700000000000011E-2</c:v>
                </c:pt>
                <c:pt idx="15">
                  <c:v>8.3400000000000002E-2</c:v>
                </c:pt>
                <c:pt idx="16">
                  <c:v>9.5100000000000004E-2</c:v>
                </c:pt>
                <c:pt idx="17">
                  <c:v>0.35909999999999997</c:v>
                </c:pt>
                <c:pt idx="18">
                  <c:v>0.26239999999999997</c:v>
                </c:pt>
                <c:pt idx="19">
                  <c:v>0.1333</c:v>
                </c:pt>
                <c:pt idx="20">
                  <c:v>6.25E-2</c:v>
                </c:pt>
              </c:numCache>
            </c:numRef>
          </c:val>
          <c:extLst>
            <c:ext xmlns:c16="http://schemas.microsoft.com/office/drawing/2014/chart" uri="{C3380CC4-5D6E-409C-BE32-E72D297353CC}">
              <c16:uniqueId val="{00000000-6FF1-4B23-93FD-06ABF1497A6F}"/>
            </c:ext>
          </c:extLst>
        </c:ser>
        <c:ser>
          <c:idx val="4"/>
          <c:order val="1"/>
          <c:tx>
            <c:strRef>
              <c:f>'Trends in Specific Power'!$A$26</c:f>
              <c:strCache>
                <c:ptCount val="1"/>
                <c:pt idx="0">
                  <c:v>≥200−250</c:v>
                </c:pt>
              </c:strCache>
            </c:strRef>
          </c:tx>
          <c:spPr>
            <a:solidFill>
              <a:schemeClr val="accent6"/>
            </a:solidFill>
          </c:spPr>
          <c:invertIfNegative val="0"/>
          <c:cat>
            <c:strRef>
              <c:f>'Trends in Specific Power'!$B$24:$V$24</c:f>
              <c:strCache>
                <c:ptCount val="21"/>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'Trends in Specific Power'!$B$26:$V$26</c:f>
              <c:numCache>
                <c:formatCode>0%</c:formatCode>
                <c:ptCount val="21"/>
                <c:pt idx="0">
                  <c:v>0</c:v>
                </c:pt>
                <c:pt idx="1">
                  <c:v>0</c:v>
                </c:pt>
                <c:pt idx="2">
                  <c:v>0</c:v>
                </c:pt>
                <c:pt idx="3">
                  <c:v>0</c:v>
                </c:pt>
                <c:pt idx="4">
                  <c:v>0</c:v>
                </c:pt>
                <c:pt idx="5">
                  <c:v>0</c:v>
                </c:pt>
                <c:pt idx="6">
                  <c:v>0</c:v>
                </c:pt>
                <c:pt idx="7">
                  <c:v>0</c:v>
                </c:pt>
                <c:pt idx="8">
                  <c:v>2.9999999999999997E-4</c:v>
                </c:pt>
                <c:pt idx="9">
                  <c:v>5.16E-2</c:v>
                </c:pt>
                <c:pt idx="10">
                  <c:v>0.22440000000000002</c:v>
                </c:pt>
                <c:pt idx="11">
                  <c:v>0.58250000000000002</c:v>
                </c:pt>
                <c:pt idx="12">
                  <c:v>0.47840000000000005</c:v>
                </c:pt>
                <c:pt idx="13">
                  <c:v>0.45189999999999997</c:v>
                </c:pt>
                <c:pt idx="14">
                  <c:v>0.53180000000000005</c:v>
                </c:pt>
                <c:pt idx="15">
                  <c:v>0.60850000000000004</c:v>
                </c:pt>
                <c:pt idx="16">
                  <c:v>0.69889999999999997</c:v>
                </c:pt>
                <c:pt idx="17">
                  <c:v>0.49200000000000005</c:v>
                </c:pt>
                <c:pt idx="18">
                  <c:v>0.54890000000000005</c:v>
                </c:pt>
                <c:pt idx="19">
                  <c:v>0.65629999999999999</c:v>
                </c:pt>
                <c:pt idx="20">
                  <c:v>0.7387999999999999</c:v>
                </c:pt>
              </c:numCache>
            </c:numRef>
          </c:val>
          <c:extLst>
            <c:ext xmlns:c16="http://schemas.microsoft.com/office/drawing/2014/chart" uri="{C3380CC4-5D6E-409C-BE32-E72D297353CC}">
              <c16:uniqueId val="{00000001-6FF1-4B23-93FD-06ABF1497A6F}"/>
            </c:ext>
          </c:extLst>
        </c:ser>
        <c:ser>
          <c:idx val="1"/>
          <c:order val="2"/>
          <c:tx>
            <c:strRef>
              <c:f>'Trends in Specific Power'!$A$27</c:f>
              <c:strCache>
                <c:ptCount val="1"/>
                <c:pt idx="0">
                  <c:v>≥250−300</c:v>
                </c:pt>
              </c:strCache>
            </c:strRef>
          </c:tx>
          <c:spPr>
            <a:solidFill>
              <a:schemeClr val="accent6">
                <a:lumMod val="60000"/>
                <a:lumOff val="40000"/>
              </a:schemeClr>
            </a:solidFill>
          </c:spPr>
          <c:invertIfNegative val="0"/>
          <c:cat>
            <c:strRef>
              <c:f>'Trends in Specific Power'!$B$24:$V$24</c:f>
              <c:strCache>
                <c:ptCount val="21"/>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'Trends in Specific Power'!$B$27:$V$27</c:f>
              <c:numCache>
                <c:formatCode>0%</c:formatCode>
                <c:ptCount val="21"/>
                <c:pt idx="0">
                  <c:v>0</c:v>
                </c:pt>
                <c:pt idx="1">
                  <c:v>0</c:v>
                </c:pt>
                <c:pt idx="2">
                  <c:v>1.0700000000000001E-2</c:v>
                </c:pt>
                <c:pt idx="3">
                  <c:v>0</c:v>
                </c:pt>
                <c:pt idx="4">
                  <c:v>2E-3</c:v>
                </c:pt>
                <c:pt idx="5">
                  <c:v>0</c:v>
                </c:pt>
                <c:pt idx="6">
                  <c:v>4.8399999999999999E-2</c:v>
                </c:pt>
                <c:pt idx="7">
                  <c:v>7.51E-2</c:v>
                </c:pt>
                <c:pt idx="8">
                  <c:v>0.35049999999999998</c:v>
                </c:pt>
                <c:pt idx="9">
                  <c:v>0.47549999999999998</c:v>
                </c:pt>
                <c:pt idx="10">
                  <c:v>0.38100000000000001</c:v>
                </c:pt>
                <c:pt idx="11">
                  <c:v>6.8699999999999997E-2</c:v>
                </c:pt>
                <c:pt idx="12">
                  <c:v>0.28559999999999997</c:v>
                </c:pt>
                <c:pt idx="13">
                  <c:v>0.36570000000000003</c:v>
                </c:pt>
                <c:pt idx="14">
                  <c:v>0.28589999999999999</c:v>
                </c:pt>
                <c:pt idx="15">
                  <c:v>0.28160000000000002</c:v>
                </c:pt>
                <c:pt idx="16">
                  <c:v>0.18230000000000002</c:v>
                </c:pt>
                <c:pt idx="17">
                  <c:v>0.1353</c:v>
                </c:pt>
                <c:pt idx="18">
                  <c:v>0.18359999999999999</c:v>
                </c:pt>
                <c:pt idx="19">
                  <c:v>0.1807</c:v>
                </c:pt>
                <c:pt idx="20">
                  <c:v>0.15240000000000001</c:v>
                </c:pt>
              </c:numCache>
            </c:numRef>
          </c:val>
          <c:extLst>
            <c:ext xmlns:c16="http://schemas.microsoft.com/office/drawing/2014/chart" uri="{C3380CC4-5D6E-409C-BE32-E72D297353CC}">
              <c16:uniqueId val="{00000002-6FF1-4B23-93FD-06ABF1497A6F}"/>
            </c:ext>
          </c:extLst>
        </c:ser>
        <c:ser>
          <c:idx val="2"/>
          <c:order val="3"/>
          <c:tx>
            <c:strRef>
              <c:f>'Trends in Specific Power'!$A$28</c:f>
              <c:strCache>
                <c:ptCount val="1"/>
                <c:pt idx="0">
                  <c:v>≥300−350</c:v>
                </c:pt>
              </c:strCache>
            </c:strRef>
          </c:tx>
          <c:spPr>
            <a:solidFill>
              <a:schemeClr val="accent6">
                <a:lumMod val="40000"/>
                <a:lumOff val="60000"/>
              </a:schemeClr>
            </a:solidFill>
          </c:spPr>
          <c:invertIfNegative val="0"/>
          <c:cat>
            <c:strRef>
              <c:f>'Trends in Specific Power'!$B$24:$V$24</c:f>
              <c:strCache>
                <c:ptCount val="21"/>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'Trends in Specific Power'!$B$28:$V$28</c:f>
              <c:numCache>
                <c:formatCode>0%</c:formatCode>
                <c:ptCount val="21"/>
                <c:pt idx="0">
                  <c:v>6.0299999999999999E-2</c:v>
                </c:pt>
                <c:pt idx="1">
                  <c:v>2.0799999999999999E-2</c:v>
                </c:pt>
                <c:pt idx="2">
                  <c:v>0.14990000000000001</c:v>
                </c:pt>
                <c:pt idx="3">
                  <c:v>0.68909999999999993</c:v>
                </c:pt>
                <c:pt idx="4">
                  <c:v>0.83209999999999995</c:v>
                </c:pt>
                <c:pt idx="5">
                  <c:v>0.92480000000000007</c:v>
                </c:pt>
                <c:pt idx="6">
                  <c:v>0.86760000000000004</c:v>
                </c:pt>
                <c:pt idx="7">
                  <c:v>0.83550000000000002</c:v>
                </c:pt>
                <c:pt idx="8">
                  <c:v>0.58520000000000005</c:v>
                </c:pt>
                <c:pt idx="9">
                  <c:v>0.37459999999999999</c:v>
                </c:pt>
                <c:pt idx="10">
                  <c:v>0.34139999999999998</c:v>
                </c:pt>
                <c:pt idx="11">
                  <c:v>0.33509999999999995</c:v>
                </c:pt>
                <c:pt idx="12">
                  <c:v>0.22440000000000002</c:v>
                </c:pt>
                <c:pt idx="13">
                  <c:v>0.1401</c:v>
                </c:pt>
                <c:pt idx="14">
                  <c:v>8.2599999999999993E-2</c:v>
                </c:pt>
                <c:pt idx="15">
                  <c:v>2.4799999999999999E-2</c:v>
                </c:pt>
                <c:pt idx="16">
                  <c:v>2.1499999999999998E-2</c:v>
                </c:pt>
                <c:pt idx="17">
                  <c:v>2.5999999999999999E-3</c:v>
                </c:pt>
                <c:pt idx="18">
                  <c:v>3.0999999999999999E-3</c:v>
                </c:pt>
                <c:pt idx="19">
                  <c:v>2.8900000000000002E-2</c:v>
                </c:pt>
                <c:pt idx="20">
                  <c:v>4.1299999999999996E-2</c:v>
                </c:pt>
              </c:numCache>
            </c:numRef>
          </c:val>
          <c:extLst>
            <c:ext xmlns:c16="http://schemas.microsoft.com/office/drawing/2014/chart" uri="{C3380CC4-5D6E-409C-BE32-E72D297353CC}">
              <c16:uniqueId val="{00000003-6FF1-4B23-93FD-06ABF1497A6F}"/>
            </c:ext>
          </c:extLst>
        </c:ser>
        <c:ser>
          <c:idx val="3"/>
          <c:order val="4"/>
          <c:tx>
            <c:strRef>
              <c:f>'Trends in Specific Power'!$A$29</c:f>
              <c:strCache>
                <c:ptCount val="1"/>
                <c:pt idx="0">
                  <c:v>≥350</c:v>
                </c:pt>
              </c:strCache>
            </c:strRef>
          </c:tx>
          <c:spPr>
            <a:solidFill>
              <a:schemeClr val="accent6">
                <a:lumMod val="20000"/>
                <a:lumOff val="80000"/>
              </a:schemeClr>
            </a:solidFill>
          </c:spPr>
          <c:invertIfNegative val="0"/>
          <c:cat>
            <c:strRef>
              <c:f>'Trends in Specific Power'!$B$24:$V$24</c:f>
              <c:strCache>
                <c:ptCount val="21"/>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'Trends in Specific Power'!$B$29:$V$29</c:f>
              <c:numCache>
                <c:formatCode>0%</c:formatCode>
                <c:ptCount val="21"/>
                <c:pt idx="0">
                  <c:v>0.93969999999999998</c:v>
                </c:pt>
                <c:pt idx="1">
                  <c:v>0.97920000000000007</c:v>
                </c:pt>
                <c:pt idx="2">
                  <c:v>0.83939999999999992</c:v>
                </c:pt>
                <c:pt idx="3">
                  <c:v>0.31090000000000001</c:v>
                </c:pt>
                <c:pt idx="4">
                  <c:v>0.16589999999999999</c:v>
                </c:pt>
                <c:pt idx="5">
                  <c:v>7.5199999999999989E-2</c:v>
                </c:pt>
                <c:pt idx="6">
                  <c:v>8.3900000000000002E-2</c:v>
                </c:pt>
                <c:pt idx="7">
                  <c:v>8.9399999999999993E-2</c:v>
                </c:pt>
                <c:pt idx="8">
                  <c:v>6.3899999999999998E-2</c:v>
                </c:pt>
                <c:pt idx="9">
                  <c:v>9.8299999999999998E-2</c:v>
                </c:pt>
                <c:pt idx="10">
                  <c:v>5.3200000000000004E-2</c:v>
                </c:pt>
                <c:pt idx="11">
                  <c:v>1.37E-2</c:v>
                </c:pt>
                <c:pt idx="12">
                  <c:v>8.0000000000000004E-4</c:v>
                </c:pt>
                <c:pt idx="13">
                  <c:v>5.1000000000000004E-3</c:v>
                </c:pt>
                <c:pt idx="14">
                  <c:v>0</c:v>
                </c:pt>
                <c:pt idx="15">
                  <c:v>1.7000000000000001E-3</c:v>
                </c:pt>
                <c:pt idx="16">
                  <c:v>2.2000000000000001E-3</c:v>
                </c:pt>
                <c:pt idx="17">
                  <c:v>1.11E-2</c:v>
                </c:pt>
                <c:pt idx="18">
                  <c:v>2E-3</c:v>
                </c:pt>
                <c:pt idx="19">
                  <c:v>8.9999999999999998E-4</c:v>
                </c:pt>
                <c:pt idx="20">
                  <c:v>4.8999999999999998E-3</c:v>
                </c:pt>
              </c:numCache>
            </c:numRef>
          </c:val>
          <c:extLst>
            <c:ext xmlns:c16="http://schemas.microsoft.com/office/drawing/2014/chart" uri="{C3380CC4-5D6E-409C-BE32-E72D297353CC}">
              <c16:uniqueId val="{00000004-6FF1-4B23-93FD-06ABF1497A6F}"/>
            </c:ext>
          </c:extLst>
        </c:ser>
        <c:dLbls>
          <c:showLegendKey val="0"/>
          <c:showVal val="0"/>
          <c:showCatName val="0"/>
          <c:showSerName val="0"/>
          <c:showPercent val="0"/>
          <c:showBubbleSize val="0"/>
        </c:dLbls>
        <c:gapWidth val="50"/>
        <c:overlap val="100"/>
        <c:axId val="2110011016"/>
        <c:axId val="2110014408"/>
      </c:barChart>
      <c:lineChart>
        <c:grouping val="standard"/>
        <c:varyColors val="0"/>
        <c:ser>
          <c:idx val="6"/>
          <c:order val="5"/>
          <c:tx>
            <c:strRef>
              <c:f>'Trends in Specific Power'!$A$30</c:f>
              <c:strCache>
                <c:ptCount val="1"/>
                <c:pt idx="0">
                  <c:v>Average</c:v>
                </c:pt>
              </c:strCache>
            </c:strRef>
          </c:tx>
          <c:spPr>
            <a:ln w="25400">
              <a:solidFill>
                <a:schemeClr val="tx1"/>
              </a:solidFill>
            </a:ln>
          </c:spPr>
          <c:marker>
            <c:symbol val="none"/>
          </c:marker>
          <c:cat>
            <c:strRef>
              <c:f>'Trends in Specific Power'!$B$24:$V$24</c:f>
              <c:strCache>
                <c:ptCount val="21"/>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'Trends in Specific Power'!$B$30:$V$30</c:f>
              <c:numCache>
                <c:formatCode>0</c:formatCode>
                <c:ptCount val="21"/>
                <c:pt idx="0">
                  <c:v>392.83530000000002</c:v>
                </c:pt>
                <c:pt idx="1">
                  <c:v>389.87830000000002</c:v>
                </c:pt>
                <c:pt idx="2">
                  <c:v>377.03530000000001</c:v>
                </c:pt>
                <c:pt idx="3">
                  <c:v>340.0634</c:v>
                </c:pt>
                <c:pt idx="4">
                  <c:v>334.26620000000003</c:v>
                </c:pt>
                <c:pt idx="5">
                  <c:v>330.75029999999998</c:v>
                </c:pt>
                <c:pt idx="6">
                  <c:v>332.56200000000001</c:v>
                </c:pt>
                <c:pt idx="7">
                  <c:v>329.2824</c:v>
                </c:pt>
                <c:pt idx="8">
                  <c:v>319.18669999999997</c:v>
                </c:pt>
                <c:pt idx="9">
                  <c:v>314.91320000000002</c:v>
                </c:pt>
                <c:pt idx="10">
                  <c:v>285.90069999999997</c:v>
                </c:pt>
                <c:pt idx="11">
                  <c:v>255.25729999999999</c:v>
                </c:pt>
                <c:pt idx="12">
                  <c:v>250.62649999999999</c:v>
                </c:pt>
                <c:pt idx="13">
                  <c:v>245.0146</c:v>
                </c:pt>
                <c:pt idx="14">
                  <c:v>233.43469999999999</c:v>
                </c:pt>
                <c:pt idx="15">
                  <c:v>230.68279999999999</c:v>
                </c:pt>
                <c:pt idx="16">
                  <c:v>229.83539999999999</c:v>
                </c:pt>
                <c:pt idx="17">
                  <c:v>219.82759999999999</c:v>
                </c:pt>
                <c:pt idx="18">
                  <c:v>223.17599999999999</c:v>
                </c:pt>
                <c:pt idx="19">
                  <c:v>230.65610000000001</c:v>
                </c:pt>
                <c:pt idx="20">
                  <c:v>233.0121</c:v>
                </c:pt>
              </c:numCache>
            </c:numRef>
          </c:val>
          <c:smooth val="0"/>
          <c:extLst>
            <c:ext xmlns:c16="http://schemas.microsoft.com/office/drawing/2014/chart" uri="{C3380CC4-5D6E-409C-BE32-E72D297353CC}">
              <c16:uniqueId val="{00000005-6FF1-4B23-93FD-06ABF1497A6F}"/>
            </c:ext>
          </c:extLst>
        </c:ser>
        <c:dLbls>
          <c:showLegendKey val="0"/>
          <c:showVal val="0"/>
          <c:showCatName val="0"/>
          <c:showSerName val="0"/>
          <c:showPercent val="0"/>
          <c:showBubbleSize val="0"/>
        </c:dLbls>
        <c:marker val="1"/>
        <c:smooth val="0"/>
        <c:axId val="2110021336"/>
        <c:axId val="2110017992"/>
      </c:lineChart>
      <c:catAx>
        <c:axId val="2110011016"/>
        <c:scaling>
          <c:orientation val="minMax"/>
        </c:scaling>
        <c:delete val="0"/>
        <c:axPos val="b"/>
        <c:numFmt formatCode="General" sourceLinked="1"/>
        <c:majorTickMark val="none"/>
        <c:minorTickMark val="none"/>
        <c:tickLblPos val="nextTo"/>
        <c:spPr>
          <a:ln w="3175">
            <a:noFill/>
          </a:ln>
        </c:spPr>
        <c:txPr>
          <a:bodyPr rot="0" vert="horz"/>
          <a:lstStyle/>
          <a:p>
            <a:pPr>
              <a:defRPr sz="1000" b="0">
                <a:latin typeface="Arial" panose="020B0604020202020204" pitchFamily="34" charset="0"/>
                <a:cs typeface="Arial" panose="020B0604020202020204" pitchFamily="34" charset="0"/>
              </a:defRPr>
            </a:pPr>
            <a:endParaRPr lang="en-US"/>
          </a:p>
        </c:txPr>
        <c:crossAx val="2110014408"/>
        <c:crosses val="autoZero"/>
        <c:auto val="1"/>
        <c:lblAlgn val="ctr"/>
        <c:lblOffset val="100"/>
        <c:tickLblSkip val="2"/>
        <c:noMultiLvlLbl val="0"/>
      </c:catAx>
      <c:valAx>
        <c:axId val="2110014408"/>
        <c:scaling>
          <c:orientation val="minMax"/>
          <c:max val="1"/>
        </c:scaling>
        <c:delete val="0"/>
        <c:axPos val="l"/>
        <c:majorGridlines>
          <c:spPr>
            <a:ln w="3175">
              <a:noFill/>
            </a:ln>
          </c:spPr>
        </c:majorGridlines>
        <c:numFmt formatCode="0%" sourceLinked="1"/>
        <c:majorTickMark val="none"/>
        <c:minorTickMark val="none"/>
        <c:tickLblPos val="nextTo"/>
        <c:spPr>
          <a:ln w="3175">
            <a:noFill/>
          </a:ln>
        </c:spPr>
        <c:txPr>
          <a:bodyPr/>
          <a:lstStyle/>
          <a:p>
            <a:pPr>
              <a:defRPr sz="1000" b="0">
                <a:latin typeface="Arial" panose="020B0604020202020204" pitchFamily="34" charset="0"/>
                <a:cs typeface="Arial" panose="020B0604020202020204" pitchFamily="34" charset="0"/>
              </a:defRPr>
            </a:pPr>
            <a:endParaRPr lang="en-US"/>
          </a:p>
        </c:txPr>
        <c:crossAx val="2110011016"/>
        <c:crosses val="autoZero"/>
        <c:crossBetween val="between"/>
        <c:majorUnit val="0.2"/>
      </c:valAx>
      <c:valAx>
        <c:axId val="2110017992"/>
        <c:scaling>
          <c:orientation val="minMax"/>
          <c:max val="400"/>
          <c:min val="150"/>
        </c:scaling>
        <c:delete val="0"/>
        <c:axPos val="r"/>
        <c:numFmt formatCode="0" sourceLinked="1"/>
        <c:majorTickMark val="none"/>
        <c:minorTickMark val="none"/>
        <c:tickLblPos val="nextTo"/>
        <c:spPr>
          <a:ln w="3175">
            <a:noFill/>
          </a:ln>
        </c:spPr>
        <c:txPr>
          <a:bodyPr/>
          <a:lstStyle/>
          <a:p>
            <a:pPr>
              <a:defRPr sz="1000" b="0">
                <a:latin typeface="Arial" panose="020B0604020202020204" pitchFamily="34" charset="0"/>
                <a:cs typeface="Arial" panose="020B0604020202020204" pitchFamily="34" charset="0"/>
              </a:defRPr>
            </a:pPr>
            <a:endParaRPr lang="en-US"/>
          </a:p>
        </c:txPr>
        <c:crossAx val="2110021336"/>
        <c:crosses val="max"/>
        <c:crossBetween val="between"/>
      </c:valAx>
      <c:catAx>
        <c:axId val="2110021336"/>
        <c:scaling>
          <c:orientation val="minMax"/>
        </c:scaling>
        <c:delete val="1"/>
        <c:axPos val="b"/>
        <c:numFmt formatCode="General" sourceLinked="1"/>
        <c:majorTickMark val="out"/>
        <c:minorTickMark val="none"/>
        <c:tickLblPos val="nextTo"/>
        <c:crossAx val="2110017992"/>
        <c:crosses val="autoZero"/>
        <c:auto val="1"/>
        <c:lblAlgn val="ctr"/>
        <c:lblOffset val="100"/>
        <c:noMultiLvlLbl val="0"/>
      </c:catAx>
      <c:spPr>
        <a:ln w="3175">
          <a:noFill/>
        </a:ln>
      </c:spPr>
    </c:plotArea>
    <c:legend>
      <c:legendPos val="r"/>
      <c:legendEntry>
        <c:idx val="5"/>
        <c:delete val="1"/>
      </c:legendEntry>
      <c:layout>
        <c:manualLayout>
          <c:xMode val="edge"/>
          <c:yMode val="edge"/>
          <c:x val="0.10055853334598236"/>
          <c:y val="0.42234985088036736"/>
          <c:w val="0.14540671120929163"/>
          <c:h val="0.30318755980349699"/>
        </c:manualLayout>
      </c:layout>
      <c:overlay val="0"/>
      <c:spPr>
        <a:solidFill>
          <a:srgbClr val="FFFFFF">
            <a:alpha val="50196"/>
          </a:srgbClr>
        </a:solidFill>
        <a:ln w="3175">
          <a:solidFill>
            <a:schemeClr val="tx1"/>
          </a:solidFill>
        </a:ln>
      </c:spPr>
      <c:txPr>
        <a:bodyPr/>
        <a:lstStyle/>
        <a:p>
          <a:pPr>
            <a:defRPr sz="1000">
              <a:latin typeface="Arial" panose="020B0604020202020204" pitchFamily="34" charset="0"/>
              <a:cs typeface="Arial" panose="020B0604020202020204" pitchFamily="34" charset="0"/>
            </a:defRPr>
          </a:pPr>
          <a:endParaRPr lang="en-US"/>
        </a:p>
      </c:txPr>
    </c:legend>
    <c:plotVisOnly val="1"/>
    <c:dispBlanksAs val="gap"/>
    <c:showDLblsOverMax val="0"/>
  </c:chart>
  <c:spPr>
    <a:ln>
      <a:noFill/>
    </a:ln>
  </c:spPr>
  <c:txPr>
    <a:bodyPr/>
    <a:lstStyle/>
    <a:p>
      <a:pPr>
        <a:defRPr sz="1100" b="0">
          <a:latin typeface="+mn-lt"/>
          <a:cs typeface="Arial" panose="020B0604020202020204" pitchFamily="34" charset="0"/>
        </a:defRPr>
      </a:pPr>
      <a:endParaRPr lang="en-US"/>
    </a:p>
  </c:txPr>
  <c:printSettings>
    <c:headerFooter/>
    <c:pageMargins b="0.75" l="0.7" r="0.7" t="0.75" header="0.3" footer="0.3"/>
    <c:pageSetup/>
  </c:printSettings>
  <c:userShapes r:id="rId1"/>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65297126320748E-2"/>
          <c:y val="0.120135295588052"/>
          <c:w val="0.86133017026717795"/>
          <c:h val="0.79394388201474797"/>
        </c:manualLayout>
      </c:layout>
      <c:barChart>
        <c:barDir val="col"/>
        <c:grouping val="clustered"/>
        <c:varyColors val="0"/>
        <c:ser>
          <c:idx val="3"/>
          <c:order val="0"/>
          <c:tx>
            <c:v>Average Wind Resource at 100m (past projects, left scale)</c:v>
          </c:tx>
          <c:spPr>
            <a:solidFill>
              <a:schemeClr val="accent1">
                <a:lumMod val="60000"/>
                <a:lumOff val="40000"/>
              </a:schemeClr>
            </a:solidFill>
            <a:ln w="12700">
              <a:noFill/>
            </a:ln>
            <a:effectLst/>
          </c:spPr>
          <c:invertIfNegative val="0"/>
          <c:cat>
            <c:strRef>
              <c:f>'Wind Resource by Year'!$B$28:$B$54</c:f>
              <c:strCache>
                <c:ptCount val="22"/>
                <c:pt idx="1">
                  <c:v>00-01</c:v>
                </c:pt>
                <c:pt idx="3">
                  <c:v>04-05</c:v>
                </c:pt>
                <c:pt idx="5">
                  <c:v>2007</c:v>
                </c:pt>
                <c:pt idx="7">
                  <c:v>2009</c:v>
                </c:pt>
                <c:pt idx="9">
                  <c:v>2011</c:v>
                </c:pt>
                <c:pt idx="11">
                  <c:v>2013</c:v>
                </c:pt>
                <c:pt idx="13">
                  <c:v>2015</c:v>
                </c:pt>
                <c:pt idx="15">
                  <c:v>2017</c:v>
                </c:pt>
                <c:pt idx="17">
                  <c:v>2019</c:v>
                </c:pt>
                <c:pt idx="19">
                  <c:v>2021</c:v>
                </c:pt>
                <c:pt idx="21">
                  <c:v>2023</c:v>
                </c:pt>
              </c:strCache>
            </c:strRef>
          </c:cat>
          <c:val>
            <c:numRef>
              <c:f>'Wind Resource by Year'!$F$28:$F$54</c:f>
              <c:numCache>
                <c:formatCode>0.0</c:formatCode>
                <c:ptCount val="27"/>
                <c:pt idx="0">
                  <c:v>100</c:v>
                </c:pt>
                <c:pt idx="1">
                  <c:v>93.247716539570803</c:v>
                </c:pt>
                <c:pt idx="2">
                  <c:v>91.012846118324234</c:v>
                </c:pt>
                <c:pt idx="3">
                  <c:v>92.082564141509934</c:v>
                </c:pt>
                <c:pt idx="4">
                  <c:v>85.619787146971092</c:v>
                </c:pt>
                <c:pt idx="5">
                  <c:v>91.414577506281603</c:v>
                </c:pt>
                <c:pt idx="6">
                  <c:v>91.684809935684839</c:v>
                </c:pt>
                <c:pt idx="7">
                  <c:v>86.187732354718577</c:v>
                </c:pt>
                <c:pt idx="8">
                  <c:v>85.324467876425885</c:v>
                </c:pt>
                <c:pt idx="9">
                  <c:v>82.570170270185642</c:v>
                </c:pt>
                <c:pt idx="10">
                  <c:v>82.744230476444827</c:v>
                </c:pt>
                <c:pt idx="11">
                  <c:v>86.415511514212227</c:v>
                </c:pt>
                <c:pt idx="12">
                  <c:v>91.986859822146187</c:v>
                </c:pt>
                <c:pt idx="13">
                  <c:v>90.802703332086793</c:v>
                </c:pt>
                <c:pt idx="14">
                  <c:v>91.645578003339395</c:v>
                </c:pt>
                <c:pt idx="15">
                  <c:v>90.219209321795063</c:v>
                </c:pt>
                <c:pt idx="16">
                  <c:v>88.519044943597805</c:v>
                </c:pt>
                <c:pt idx="17">
                  <c:v>90.543574619315294</c:v>
                </c:pt>
                <c:pt idx="18">
                  <c:v>86.544275035281743</c:v>
                </c:pt>
                <c:pt idx="19">
                  <c:v>86.598947792375981</c:v>
                </c:pt>
                <c:pt idx="20">
                  <c:v>91.968737548810452</c:v>
                </c:pt>
                <c:pt idx="21">
                  <c:v>85.930511249666623</c:v>
                </c:pt>
              </c:numCache>
            </c:numRef>
          </c:val>
          <c:extLst>
            <c:ext xmlns:c16="http://schemas.microsoft.com/office/drawing/2014/chart" uri="{C3380CC4-5D6E-409C-BE32-E72D297353CC}">
              <c16:uniqueId val="{00000000-8E0D-4B5D-94EC-1B9383E03B63}"/>
            </c:ext>
          </c:extLst>
        </c:ser>
        <c:ser>
          <c:idx val="2"/>
          <c:order val="1"/>
          <c:tx>
            <c:v>Average Wind Resource at 100m (future projects, left scale)</c:v>
          </c:tx>
          <c:spPr>
            <a:solidFill>
              <a:schemeClr val="accent1">
                <a:lumMod val="60000"/>
                <a:lumOff val="40000"/>
              </a:schemeClr>
            </a:solidFill>
            <a:ln w="25400">
              <a:noFill/>
              <a:prstDash val="sysDash"/>
            </a:ln>
            <a:effectLst/>
          </c:spPr>
          <c:invertIfNegative val="0"/>
          <c:cat>
            <c:strRef>
              <c:f>'Wind Resource by Year'!$B$28:$B$54</c:f>
              <c:strCache>
                <c:ptCount val="22"/>
                <c:pt idx="1">
                  <c:v>00-01</c:v>
                </c:pt>
                <c:pt idx="3">
                  <c:v>04-05</c:v>
                </c:pt>
                <c:pt idx="5">
                  <c:v>2007</c:v>
                </c:pt>
                <c:pt idx="7">
                  <c:v>2009</c:v>
                </c:pt>
                <c:pt idx="9">
                  <c:v>2011</c:v>
                </c:pt>
                <c:pt idx="11">
                  <c:v>2013</c:v>
                </c:pt>
                <c:pt idx="13">
                  <c:v>2015</c:v>
                </c:pt>
                <c:pt idx="15">
                  <c:v>2017</c:v>
                </c:pt>
                <c:pt idx="17">
                  <c:v>2019</c:v>
                </c:pt>
                <c:pt idx="19">
                  <c:v>2021</c:v>
                </c:pt>
                <c:pt idx="21">
                  <c:v>2023</c:v>
                </c:pt>
              </c:strCache>
            </c:strRef>
          </c:cat>
          <c:val>
            <c:numRef>
              <c:f>'Wind Resource by Year'!$G$28:$G$54</c:f>
              <c:numCache>
                <c:formatCode>0.0</c:formatCode>
                <c:ptCount val="27"/>
                <c:pt idx="23">
                  <c:v>84.06359316270202</c:v>
                </c:pt>
                <c:pt idx="24">
                  <c:v>84.578791217374061</c:v>
                </c:pt>
                <c:pt idx="25">
                  <c:v>85.040396292906323</c:v>
                </c:pt>
                <c:pt idx="26">
                  <c:v>78.612082211414048</c:v>
                </c:pt>
              </c:numCache>
            </c:numRef>
          </c:val>
          <c:extLst>
            <c:ext xmlns:c16="http://schemas.microsoft.com/office/drawing/2014/chart" uri="{C3380CC4-5D6E-409C-BE32-E72D297353CC}">
              <c16:uniqueId val="{00000001-8E0D-4B5D-94EC-1B9383E03B63}"/>
            </c:ext>
          </c:extLst>
        </c:ser>
        <c:dLbls>
          <c:showLegendKey val="0"/>
          <c:showVal val="0"/>
          <c:showCatName val="0"/>
          <c:showSerName val="0"/>
          <c:showPercent val="0"/>
          <c:showBubbleSize val="0"/>
        </c:dLbls>
        <c:gapWidth val="40"/>
        <c:overlap val="100"/>
        <c:axId val="2110091272"/>
        <c:axId val="2110095112"/>
      </c:barChart>
      <c:lineChart>
        <c:grouping val="standard"/>
        <c:varyColors val="0"/>
        <c:ser>
          <c:idx val="1"/>
          <c:order val="2"/>
          <c:tx>
            <c:v>Average Wind Speed at 100m (future projects, right scale)</c:v>
          </c:tx>
          <c:spPr>
            <a:ln w="38100" cap="rnd">
              <a:solidFill>
                <a:srgbClr val="002060"/>
              </a:solidFill>
              <a:prstDash val="solid"/>
              <a:round/>
            </a:ln>
            <a:effectLst/>
          </c:spPr>
          <c:marker>
            <c:symbol val="none"/>
          </c:marker>
          <c:cat>
            <c:strRef>
              <c:f>'Wind Resource by Year'!$B$28:$B$54</c:f>
              <c:strCache>
                <c:ptCount val="22"/>
                <c:pt idx="1">
                  <c:v>00-01</c:v>
                </c:pt>
                <c:pt idx="3">
                  <c:v>04-05</c:v>
                </c:pt>
                <c:pt idx="5">
                  <c:v>2007</c:v>
                </c:pt>
                <c:pt idx="7">
                  <c:v>2009</c:v>
                </c:pt>
                <c:pt idx="9">
                  <c:v>2011</c:v>
                </c:pt>
                <c:pt idx="11">
                  <c:v>2013</c:v>
                </c:pt>
                <c:pt idx="13">
                  <c:v>2015</c:v>
                </c:pt>
                <c:pt idx="15">
                  <c:v>2017</c:v>
                </c:pt>
                <c:pt idx="17">
                  <c:v>2019</c:v>
                </c:pt>
                <c:pt idx="19">
                  <c:v>2021</c:v>
                </c:pt>
                <c:pt idx="21">
                  <c:v>2023</c:v>
                </c:pt>
              </c:strCache>
            </c:strRef>
          </c:cat>
          <c:val>
            <c:numRef>
              <c:f>'Wind Resource by Year'!$D$28:$D$54</c:f>
              <c:numCache>
                <c:formatCode>General</c:formatCode>
                <c:ptCount val="27"/>
                <c:pt idx="23" formatCode="0.00">
                  <c:v>7.8901729999999999</c:v>
                </c:pt>
                <c:pt idx="24" formatCode="0.00">
                  <c:v>7.9480370000000002</c:v>
                </c:pt>
                <c:pt idx="25" formatCode="0.00">
                  <c:v>7.939082</c:v>
                </c:pt>
                <c:pt idx="26" formatCode="0.00">
                  <c:v>7.6536780000000002</c:v>
                </c:pt>
              </c:numCache>
            </c:numRef>
          </c:val>
          <c:smooth val="0"/>
          <c:extLst>
            <c:ext xmlns:c16="http://schemas.microsoft.com/office/drawing/2014/chart" uri="{C3380CC4-5D6E-409C-BE32-E72D297353CC}">
              <c16:uniqueId val="{00000002-8E0D-4B5D-94EC-1B9383E03B63}"/>
            </c:ext>
          </c:extLst>
        </c:ser>
        <c:ser>
          <c:idx val="0"/>
          <c:order val="3"/>
          <c:tx>
            <c:v>Average Wind Speed at 100m (past projects, right scale)</c:v>
          </c:tx>
          <c:spPr>
            <a:ln w="38100" cap="rnd">
              <a:solidFill>
                <a:srgbClr val="002060"/>
              </a:solidFill>
              <a:prstDash val="solid"/>
              <a:round/>
            </a:ln>
            <a:effectLst/>
          </c:spPr>
          <c:marker>
            <c:symbol val="none"/>
          </c:marker>
          <c:cat>
            <c:strRef>
              <c:f>'Wind Resource by Year'!$B$28:$B$54</c:f>
              <c:strCache>
                <c:ptCount val="22"/>
                <c:pt idx="1">
                  <c:v>00-01</c:v>
                </c:pt>
                <c:pt idx="3">
                  <c:v>04-05</c:v>
                </c:pt>
                <c:pt idx="5">
                  <c:v>2007</c:v>
                </c:pt>
                <c:pt idx="7">
                  <c:v>2009</c:v>
                </c:pt>
                <c:pt idx="9">
                  <c:v>2011</c:v>
                </c:pt>
                <c:pt idx="11">
                  <c:v>2013</c:v>
                </c:pt>
                <c:pt idx="13">
                  <c:v>2015</c:v>
                </c:pt>
                <c:pt idx="15">
                  <c:v>2017</c:v>
                </c:pt>
                <c:pt idx="17">
                  <c:v>2019</c:v>
                </c:pt>
                <c:pt idx="19">
                  <c:v>2021</c:v>
                </c:pt>
                <c:pt idx="21">
                  <c:v>2023</c:v>
                </c:pt>
              </c:strCache>
            </c:strRef>
          </c:cat>
          <c:val>
            <c:numRef>
              <c:f>'Wind Resource by Year'!$C$28:$C$54</c:f>
              <c:numCache>
                <c:formatCode>0.00</c:formatCode>
                <c:ptCount val="27"/>
                <c:pt idx="0">
                  <c:v>8.7004479999999997</c:v>
                </c:pt>
                <c:pt idx="1">
                  <c:v>8.2814829999999997</c:v>
                </c:pt>
                <c:pt idx="2">
                  <c:v>8.191395</c:v>
                </c:pt>
                <c:pt idx="3">
                  <c:v>8.29115</c:v>
                </c:pt>
                <c:pt idx="4">
                  <c:v>7.8098380000000001</c:v>
                </c:pt>
                <c:pt idx="5">
                  <c:v>8.255058</c:v>
                </c:pt>
                <c:pt idx="6">
                  <c:v>8.2311979999999991</c:v>
                </c:pt>
                <c:pt idx="7">
                  <c:v>7.8979679999999997</c:v>
                </c:pt>
                <c:pt idx="8">
                  <c:v>7.8693080000000002</c:v>
                </c:pt>
                <c:pt idx="9">
                  <c:v>7.6492469999999999</c:v>
                </c:pt>
                <c:pt idx="10">
                  <c:v>7.692742</c:v>
                </c:pt>
                <c:pt idx="11">
                  <c:v>7.9831479999999999</c:v>
                </c:pt>
                <c:pt idx="12">
                  <c:v>8.3392929999999996</c:v>
                </c:pt>
                <c:pt idx="13">
                  <c:v>8.2643350000000009</c:v>
                </c:pt>
                <c:pt idx="14">
                  <c:v>8.269603</c:v>
                </c:pt>
                <c:pt idx="15">
                  <c:v>8.1871279999999995</c:v>
                </c:pt>
                <c:pt idx="16">
                  <c:v>8.1064520000000009</c:v>
                </c:pt>
                <c:pt idx="17">
                  <c:v>8.1747580000000006</c:v>
                </c:pt>
                <c:pt idx="18">
                  <c:v>8.027488</c:v>
                </c:pt>
                <c:pt idx="19">
                  <c:v>8.0158339999999999</c:v>
                </c:pt>
                <c:pt idx="20">
                  <c:v>8.3297860000000004</c:v>
                </c:pt>
                <c:pt idx="21">
                  <c:v>7.8990939999999998</c:v>
                </c:pt>
              </c:numCache>
            </c:numRef>
          </c:val>
          <c:smooth val="0"/>
          <c:extLst>
            <c:ext xmlns:c16="http://schemas.microsoft.com/office/drawing/2014/chart" uri="{C3380CC4-5D6E-409C-BE32-E72D297353CC}">
              <c16:uniqueId val="{00000003-8E0D-4B5D-94EC-1B9383E03B63}"/>
            </c:ext>
          </c:extLst>
        </c:ser>
        <c:ser>
          <c:idx val="4"/>
          <c:order val="4"/>
          <c:tx>
            <c:v>Average Wind Speed at Hub Height (past projects, right scale)</c:v>
          </c:tx>
          <c:spPr>
            <a:ln w="38100">
              <a:solidFill>
                <a:schemeClr val="accent2">
                  <a:lumMod val="75000"/>
                </a:schemeClr>
              </a:solidFill>
            </a:ln>
          </c:spPr>
          <c:marker>
            <c:symbol val="none"/>
          </c:marker>
          <c:cat>
            <c:strRef>
              <c:f>'Wind Resource by Year'!$B$28:$B$54</c:f>
              <c:strCache>
                <c:ptCount val="22"/>
                <c:pt idx="1">
                  <c:v>00-01</c:v>
                </c:pt>
                <c:pt idx="3">
                  <c:v>04-05</c:v>
                </c:pt>
                <c:pt idx="5">
                  <c:v>2007</c:v>
                </c:pt>
                <c:pt idx="7">
                  <c:v>2009</c:v>
                </c:pt>
                <c:pt idx="9">
                  <c:v>2011</c:v>
                </c:pt>
                <c:pt idx="11">
                  <c:v>2013</c:v>
                </c:pt>
                <c:pt idx="13">
                  <c:v>2015</c:v>
                </c:pt>
                <c:pt idx="15">
                  <c:v>2017</c:v>
                </c:pt>
                <c:pt idx="17">
                  <c:v>2019</c:v>
                </c:pt>
                <c:pt idx="19">
                  <c:v>2021</c:v>
                </c:pt>
                <c:pt idx="21">
                  <c:v>2023</c:v>
                </c:pt>
              </c:strCache>
            </c:strRef>
          </c:cat>
          <c:val>
            <c:numRef>
              <c:f>'Wind Resource by Year'!$E$28:$E$54</c:f>
              <c:numCache>
                <c:formatCode>0.00</c:formatCode>
                <c:ptCount val="27"/>
                <c:pt idx="0">
                  <c:v>8.0357570000000003</c:v>
                </c:pt>
                <c:pt idx="1">
                  <c:v>7.6157430000000002</c:v>
                </c:pt>
                <c:pt idx="2">
                  <c:v>7.7056040000000001</c:v>
                </c:pt>
                <c:pt idx="3">
                  <c:v>7.8266220000000004</c:v>
                </c:pt>
                <c:pt idx="4">
                  <c:v>7.4349220000000003</c:v>
                </c:pt>
                <c:pt idx="5">
                  <c:v>7.8813579999999996</c:v>
                </c:pt>
                <c:pt idx="6">
                  <c:v>7.8375199999999996</c:v>
                </c:pt>
                <c:pt idx="7">
                  <c:v>7.5395649999999996</c:v>
                </c:pt>
                <c:pt idx="8">
                  <c:v>7.5410950000000003</c:v>
                </c:pt>
                <c:pt idx="9">
                  <c:v>7.3467890000000002</c:v>
                </c:pt>
                <c:pt idx="10">
                  <c:v>7.4518690000000003</c:v>
                </c:pt>
                <c:pt idx="11">
                  <c:v>7.6486900000000002</c:v>
                </c:pt>
                <c:pt idx="12">
                  <c:v>8.0407259999999994</c:v>
                </c:pt>
                <c:pt idx="13">
                  <c:v>7.961087</c:v>
                </c:pt>
                <c:pt idx="14">
                  <c:v>7.9720300000000002</c:v>
                </c:pt>
                <c:pt idx="15">
                  <c:v>7.8875510000000002</c:v>
                </c:pt>
                <c:pt idx="16">
                  <c:v>7.9098139999999999</c:v>
                </c:pt>
                <c:pt idx="17">
                  <c:v>8.0021100000000001</c:v>
                </c:pt>
                <c:pt idx="18">
                  <c:v>7.8597619999999999</c:v>
                </c:pt>
                <c:pt idx="19">
                  <c:v>7.9237440000000001</c:v>
                </c:pt>
                <c:pt idx="20">
                  <c:v>8.3073069999999998</c:v>
                </c:pt>
                <c:pt idx="21">
                  <c:v>7.9573020000000003</c:v>
                </c:pt>
              </c:numCache>
            </c:numRef>
          </c:val>
          <c:smooth val="0"/>
          <c:extLst>
            <c:ext xmlns:c16="http://schemas.microsoft.com/office/drawing/2014/chart" uri="{C3380CC4-5D6E-409C-BE32-E72D297353CC}">
              <c16:uniqueId val="{00000004-8E0D-4B5D-94EC-1B9383E03B63}"/>
            </c:ext>
          </c:extLst>
        </c:ser>
        <c:dLbls>
          <c:showLegendKey val="0"/>
          <c:showVal val="0"/>
          <c:showCatName val="0"/>
          <c:showSerName val="0"/>
          <c:showPercent val="0"/>
          <c:showBubbleSize val="0"/>
        </c:dLbls>
        <c:marker val="1"/>
        <c:smooth val="0"/>
        <c:axId val="2110102328"/>
        <c:axId val="2110098808"/>
      </c:lineChart>
      <c:catAx>
        <c:axId val="2110091272"/>
        <c:scaling>
          <c:orientation val="minMax"/>
        </c:scaling>
        <c:delete val="0"/>
        <c:axPos val="b"/>
        <c:numFmt formatCode="General" sourceLinked="1"/>
        <c:majorTickMark val="out"/>
        <c:minorTickMark val="none"/>
        <c:tickLblPos val="nextTo"/>
        <c:spPr>
          <a:noFill/>
          <a:ln w="3175" cap="flat" cmpd="sng" algn="ctr">
            <a:noFill/>
            <a:round/>
          </a:ln>
          <a:effectLst/>
        </c:spPr>
        <c:txPr>
          <a:bodyPr rot="0" spcFirstLastPara="1" vertOverflow="ellipsis"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10095112"/>
        <c:crosses val="autoZero"/>
        <c:auto val="0"/>
        <c:lblAlgn val="ctr"/>
        <c:lblOffset val="100"/>
        <c:tickLblSkip val="1"/>
        <c:noMultiLvlLbl val="0"/>
      </c:catAx>
      <c:valAx>
        <c:axId val="2110095112"/>
        <c:scaling>
          <c:orientation val="minMax"/>
          <c:max val="100"/>
          <c:min val="65"/>
        </c:scaling>
        <c:delete val="0"/>
        <c:axPos val="l"/>
        <c:majorGridlines>
          <c:spPr>
            <a:ln w="3175" cap="flat" cmpd="sng" algn="ctr">
              <a:solidFill>
                <a:schemeClr val="bg1">
                  <a:lumMod val="75000"/>
                </a:schemeClr>
              </a:solidFill>
              <a:round/>
            </a:ln>
            <a:effectLst/>
          </c:spPr>
        </c:majorGridlines>
        <c:numFmt formatCode="0" sourceLinked="0"/>
        <c:majorTickMark val="out"/>
        <c:minorTickMark val="none"/>
        <c:tickLblPos val="nextTo"/>
        <c:spPr>
          <a:noFill/>
          <a:ln w="3175">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10091272"/>
        <c:crosses val="autoZero"/>
        <c:crossBetween val="between"/>
      </c:valAx>
      <c:valAx>
        <c:axId val="2110098808"/>
        <c:scaling>
          <c:orientation val="minMax"/>
          <c:max val="8.8000000000000007"/>
          <c:min val="7"/>
        </c:scaling>
        <c:delete val="0"/>
        <c:axPos val="r"/>
        <c:numFmt formatCode="_(* #,##0.0_);_(* \(#,##0.0\);_(* &quot;-&quot;?_);_(@_)"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10102328"/>
        <c:crosses val="max"/>
        <c:crossBetween val="between"/>
      </c:valAx>
      <c:catAx>
        <c:axId val="2110102328"/>
        <c:scaling>
          <c:orientation val="minMax"/>
        </c:scaling>
        <c:delete val="1"/>
        <c:axPos val="b"/>
        <c:numFmt formatCode="General" sourceLinked="1"/>
        <c:majorTickMark val="out"/>
        <c:minorTickMark val="none"/>
        <c:tickLblPos val="nextTo"/>
        <c:crossAx val="2110098808"/>
        <c:crosses val="autoZero"/>
        <c:auto val="0"/>
        <c:lblAlgn val="ctr"/>
        <c:lblOffset val="100"/>
        <c:noMultiLvlLbl val="0"/>
      </c:catAx>
    </c:plotArea>
    <c:plotVisOnly val="1"/>
    <c:dispBlanksAs val="gap"/>
    <c:showDLblsOverMax val="0"/>
  </c:chart>
  <c:spPr>
    <a:solidFill>
      <a:schemeClr val="bg1"/>
    </a:solidFill>
    <a:ln w="9525" cap="flat" cmpd="sng" algn="ctr">
      <a:noFill/>
      <a:round/>
    </a:ln>
    <a:effectLst/>
  </c:spPr>
  <c:txPr>
    <a:bodyPr/>
    <a:lstStyle/>
    <a:p>
      <a:pPr>
        <a:defRPr sz="1000">
          <a:solidFill>
            <a:schemeClr val="tx1"/>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4"/>
    </mc:Choice>
    <mc:Fallback>
      <c:style val="4"/>
    </mc:Fallback>
  </mc:AlternateContent>
  <c:chart>
    <c:autoTitleDeleted val="1"/>
    <c:plotArea>
      <c:layout>
        <c:manualLayout>
          <c:layoutTarget val="inner"/>
          <c:xMode val="edge"/>
          <c:yMode val="edge"/>
          <c:x val="8.7241907261592297E-2"/>
          <c:y val="0.111032058492688"/>
          <c:w val="0.66503886533414103"/>
          <c:h val="0.80699343878888097"/>
        </c:manualLayout>
      </c:layout>
      <c:barChart>
        <c:barDir val="col"/>
        <c:grouping val="percentStacked"/>
        <c:varyColors val="0"/>
        <c:ser>
          <c:idx val="3"/>
          <c:order val="0"/>
          <c:tx>
            <c:strRef>
              <c:f>'Future Total Height Trends'!$A$25</c:f>
              <c:strCache>
                <c:ptCount val="1"/>
                <c:pt idx="0">
                  <c:v>&lt;150 m</c:v>
                </c:pt>
              </c:strCache>
            </c:strRef>
          </c:tx>
          <c:spPr>
            <a:solidFill>
              <a:schemeClr val="accent1">
                <a:lumMod val="20000"/>
                <a:lumOff val="80000"/>
              </a:schemeClr>
            </a:solidFill>
            <a:ln>
              <a:noFill/>
            </a:ln>
            <a:effectLst/>
          </c:spPr>
          <c:invertIfNegative val="0"/>
          <c:cat>
            <c:strRef>
              <c:f>'Future Total Height Trends'!$B$24:$F$24</c:f>
              <c:strCache>
                <c:ptCount val="5"/>
                <c:pt idx="0">
                  <c:v>2023 projects</c:v>
                </c:pt>
                <c:pt idx="1">
                  <c:v>Under const.</c:v>
                </c:pt>
                <c:pt idx="2">
                  <c:v>Adv. dev.</c:v>
                </c:pt>
                <c:pt idx="3">
                  <c:v>Pending</c:v>
                </c:pt>
                <c:pt idx="4">
                  <c:v>Proposed</c:v>
                </c:pt>
              </c:strCache>
            </c:strRef>
          </c:cat>
          <c:val>
            <c:numRef>
              <c:f>'Future Total Height Trends'!$B$25:$F$25</c:f>
              <c:numCache>
                <c:formatCode>#,##0</c:formatCode>
                <c:ptCount val="5"/>
                <c:pt idx="0" formatCode="General">
                  <c:v>98</c:v>
                </c:pt>
                <c:pt idx="1">
                  <c:v>0</c:v>
                </c:pt>
                <c:pt idx="2">
                  <c:v>310</c:v>
                </c:pt>
                <c:pt idx="3">
                  <c:v>226</c:v>
                </c:pt>
                <c:pt idx="4">
                  <c:v>117</c:v>
                </c:pt>
              </c:numCache>
            </c:numRef>
          </c:val>
          <c:extLst>
            <c:ext xmlns:c16="http://schemas.microsoft.com/office/drawing/2014/chart" uri="{C3380CC4-5D6E-409C-BE32-E72D297353CC}">
              <c16:uniqueId val="{00000000-8EEE-4168-9400-519EBCF3C389}"/>
            </c:ext>
          </c:extLst>
        </c:ser>
        <c:ser>
          <c:idx val="0"/>
          <c:order val="1"/>
          <c:tx>
            <c:strRef>
              <c:f>'Future Total Height Trends'!$A$26</c:f>
              <c:strCache>
                <c:ptCount val="1"/>
                <c:pt idx="0">
                  <c:v>150-175 m</c:v>
                </c:pt>
              </c:strCache>
            </c:strRef>
          </c:tx>
          <c:spPr>
            <a:solidFill>
              <a:schemeClr val="accent1">
                <a:lumMod val="40000"/>
                <a:lumOff val="60000"/>
              </a:schemeClr>
            </a:solidFill>
            <a:ln>
              <a:noFill/>
            </a:ln>
            <a:effectLst/>
          </c:spPr>
          <c:invertIfNegative val="0"/>
          <c:cat>
            <c:strRef>
              <c:f>'Future Total Height Trends'!$B$24:$F$24</c:f>
              <c:strCache>
                <c:ptCount val="5"/>
                <c:pt idx="0">
                  <c:v>2023 projects</c:v>
                </c:pt>
                <c:pt idx="1">
                  <c:v>Under const.</c:v>
                </c:pt>
                <c:pt idx="2">
                  <c:v>Adv. dev.</c:v>
                </c:pt>
                <c:pt idx="3">
                  <c:v>Pending</c:v>
                </c:pt>
                <c:pt idx="4">
                  <c:v>Proposed</c:v>
                </c:pt>
              </c:strCache>
            </c:strRef>
          </c:cat>
          <c:val>
            <c:numRef>
              <c:f>'Future Total Height Trends'!$B$26:$F$26</c:f>
              <c:numCache>
                <c:formatCode>#,##0</c:formatCode>
                <c:ptCount val="5"/>
                <c:pt idx="0">
                  <c:v>702</c:v>
                </c:pt>
                <c:pt idx="1">
                  <c:v>430</c:v>
                </c:pt>
                <c:pt idx="2">
                  <c:v>1220</c:v>
                </c:pt>
                <c:pt idx="3">
                  <c:v>2533</c:v>
                </c:pt>
                <c:pt idx="4">
                  <c:v>198</c:v>
                </c:pt>
              </c:numCache>
            </c:numRef>
          </c:val>
          <c:extLst>
            <c:ext xmlns:c16="http://schemas.microsoft.com/office/drawing/2014/chart" uri="{C3380CC4-5D6E-409C-BE32-E72D297353CC}">
              <c16:uniqueId val="{00000001-8EEE-4168-9400-519EBCF3C389}"/>
            </c:ext>
          </c:extLst>
        </c:ser>
        <c:ser>
          <c:idx val="1"/>
          <c:order val="2"/>
          <c:tx>
            <c:strRef>
              <c:f>'Future Total Height Trends'!$A$27</c:f>
              <c:strCache>
                <c:ptCount val="1"/>
                <c:pt idx="0">
                  <c:v>175-200 m</c:v>
                </c:pt>
              </c:strCache>
            </c:strRef>
          </c:tx>
          <c:spPr>
            <a:solidFill>
              <a:schemeClr val="accent1">
                <a:lumMod val="60000"/>
                <a:lumOff val="40000"/>
              </a:schemeClr>
            </a:solidFill>
            <a:ln>
              <a:noFill/>
            </a:ln>
            <a:effectLst/>
          </c:spPr>
          <c:invertIfNegative val="0"/>
          <c:cat>
            <c:strRef>
              <c:f>'Future Total Height Trends'!$B$24:$F$24</c:f>
              <c:strCache>
                <c:ptCount val="5"/>
                <c:pt idx="0">
                  <c:v>2023 projects</c:v>
                </c:pt>
                <c:pt idx="1">
                  <c:v>Under const.</c:v>
                </c:pt>
                <c:pt idx="2">
                  <c:v>Adv. dev.</c:v>
                </c:pt>
                <c:pt idx="3">
                  <c:v>Pending</c:v>
                </c:pt>
                <c:pt idx="4">
                  <c:v>Proposed</c:v>
                </c:pt>
              </c:strCache>
            </c:strRef>
          </c:cat>
          <c:val>
            <c:numRef>
              <c:f>'Future Total Height Trends'!$B$27:$F$27</c:f>
              <c:numCache>
                <c:formatCode>#,##0</c:formatCode>
                <c:ptCount val="5"/>
                <c:pt idx="0">
                  <c:v>1110</c:v>
                </c:pt>
                <c:pt idx="1">
                  <c:v>353</c:v>
                </c:pt>
                <c:pt idx="2">
                  <c:v>515</c:v>
                </c:pt>
                <c:pt idx="3">
                  <c:v>6215</c:v>
                </c:pt>
                <c:pt idx="4">
                  <c:v>2779</c:v>
                </c:pt>
              </c:numCache>
            </c:numRef>
          </c:val>
          <c:extLst>
            <c:ext xmlns:c16="http://schemas.microsoft.com/office/drawing/2014/chart" uri="{C3380CC4-5D6E-409C-BE32-E72D297353CC}">
              <c16:uniqueId val="{00000002-8EEE-4168-9400-519EBCF3C389}"/>
            </c:ext>
          </c:extLst>
        </c:ser>
        <c:ser>
          <c:idx val="2"/>
          <c:order val="3"/>
          <c:tx>
            <c:strRef>
              <c:f>'Future Total Height Trends'!$A$28</c:f>
              <c:strCache>
                <c:ptCount val="1"/>
                <c:pt idx="0">
                  <c:v>200-225 m</c:v>
                </c:pt>
              </c:strCache>
            </c:strRef>
          </c:tx>
          <c:spPr>
            <a:solidFill>
              <a:schemeClr val="accent1"/>
            </a:solidFill>
            <a:ln>
              <a:noFill/>
            </a:ln>
            <a:effectLst/>
          </c:spPr>
          <c:invertIfNegative val="0"/>
          <c:cat>
            <c:strRef>
              <c:f>'Future Total Height Trends'!$B$24:$F$24</c:f>
              <c:strCache>
                <c:ptCount val="5"/>
                <c:pt idx="0">
                  <c:v>2023 projects</c:v>
                </c:pt>
                <c:pt idx="1">
                  <c:v>Under const.</c:v>
                </c:pt>
                <c:pt idx="2">
                  <c:v>Adv. dev.</c:v>
                </c:pt>
                <c:pt idx="3">
                  <c:v>Pending</c:v>
                </c:pt>
                <c:pt idx="4">
                  <c:v>Proposed</c:v>
                </c:pt>
              </c:strCache>
            </c:strRef>
          </c:cat>
          <c:val>
            <c:numRef>
              <c:f>'Future Total Height Trends'!$B$28:$F$28</c:f>
              <c:numCache>
                <c:formatCode>#,##0</c:formatCode>
                <c:ptCount val="5"/>
                <c:pt idx="0" formatCode="General">
                  <c:v>0</c:v>
                </c:pt>
                <c:pt idx="1">
                  <c:v>487</c:v>
                </c:pt>
                <c:pt idx="2">
                  <c:v>354</c:v>
                </c:pt>
                <c:pt idx="3">
                  <c:v>5603</c:v>
                </c:pt>
                <c:pt idx="4">
                  <c:v>9161</c:v>
                </c:pt>
              </c:numCache>
            </c:numRef>
          </c:val>
          <c:extLst>
            <c:ext xmlns:c16="http://schemas.microsoft.com/office/drawing/2014/chart" uri="{C3380CC4-5D6E-409C-BE32-E72D297353CC}">
              <c16:uniqueId val="{00000003-8EEE-4168-9400-519EBCF3C389}"/>
            </c:ext>
          </c:extLst>
        </c:ser>
        <c:ser>
          <c:idx val="4"/>
          <c:order val="4"/>
          <c:tx>
            <c:strRef>
              <c:f>'Future Total Height Trends'!$A$29</c:f>
              <c:strCache>
                <c:ptCount val="1"/>
                <c:pt idx="0">
                  <c:v>&gt;225 m</c:v>
                </c:pt>
              </c:strCache>
            </c:strRef>
          </c:tx>
          <c:spPr>
            <a:solidFill>
              <a:schemeClr val="accent1">
                <a:lumMod val="75000"/>
              </a:schemeClr>
            </a:solidFill>
            <a:ln>
              <a:noFill/>
            </a:ln>
            <a:effectLst/>
          </c:spPr>
          <c:invertIfNegative val="0"/>
          <c:cat>
            <c:strRef>
              <c:f>'Future Total Height Trends'!$B$24:$F$24</c:f>
              <c:strCache>
                <c:ptCount val="5"/>
                <c:pt idx="0">
                  <c:v>2023 projects</c:v>
                </c:pt>
                <c:pt idx="1">
                  <c:v>Under const.</c:v>
                </c:pt>
                <c:pt idx="2">
                  <c:v>Adv. dev.</c:v>
                </c:pt>
                <c:pt idx="3">
                  <c:v>Pending</c:v>
                </c:pt>
                <c:pt idx="4">
                  <c:v>Proposed</c:v>
                </c:pt>
              </c:strCache>
            </c:strRef>
          </c:cat>
          <c:val>
            <c:numRef>
              <c:f>'Future Total Height Trends'!$B$29:$F$29</c:f>
              <c:numCache>
                <c:formatCode>#,##0</c:formatCode>
                <c:ptCount val="5"/>
                <c:pt idx="0" formatCode="General">
                  <c:v>0</c:v>
                </c:pt>
                <c:pt idx="1">
                  <c:v>0</c:v>
                </c:pt>
                <c:pt idx="2">
                  <c:v>104</c:v>
                </c:pt>
                <c:pt idx="3">
                  <c:v>1085</c:v>
                </c:pt>
                <c:pt idx="4">
                  <c:v>923</c:v>
                </c:pt>
              </c:numCache>
            </c:numRef>
          </c:val>
          <c:extLst>
            <c:ext xmlns:c16="http://schemas.microsoft.com/office/drawing/2014/chart" uri="{C3380CC4-5D6E-409C-BE32-E72D297353CC}">
              <c16:uniqueId val="{00000004-8EEE-4168-9400-519EBCF3C389}"/>
            </c:ext>
          </c:extLst>
        </c:ser>
        <c:dLbls>
          <c:showLegendKey val="0"/>
          <c:showVal val="0"/>
          <c:showCatName val="0"/>
          <c:showSerName val="0"/>
          <c:showPercent val="0"/>
          <c:showBubbleSize val="0"/>
        </c:dLbls>
        <c:gapWidth val="50"/>
        <c:overlap val="100"/>
        <c:axId val="2109566440"/>
        <c:axId val="2109572104"/>
      </c:barChart>
      <c:lineChart>
        <c:grouping val="stacked"/>
        <c:varyColors val="0"/>
        <c:ser>
          <c:idx val="5"/>
          <c:order val="5"/>
          <c:tx>
            <c:strRef>
              <c:f>'Future Total Height Trends'!$A$30</c:f>
              <c:strCache>
                <c:ptCount val="1"/>
                <c:pt idx="0">
                  <c:v>Average:
right axis</c:v>
                </c:pt>
              </c:strCache>
            </c:strRef>
          </c:tx>
          <c:spPr>
            <a:ln w="28575" cap="rnd">
              <a:noFill/>
              <a:round/>
            </a:ln>
            <a:effectLst/>
          </c:spPr>
          <c:marker>
            <c:symbol val="diamond"/>
            <c:size val="13"/>
            <c:spPr>
              <a:solidFill>
                <a:schemeClr val="accent3"/>
              </a:solidFill>
              <a:ln w="9525">
                <a:solidFill>
                  <a:schemeClr val="tx1"/>
                </a:solidFill>
              </a:ln>
              <a:effectLst/>
            </c:spPr>
          </c:marker>
          <c:cat>
            <c:strRef>
              <c:f>'Future Total Height Trends'!$B$24:$F$24</c:f>
              <c:strCache>
                <c:ptCount val="5"/>
                <c:pt idx="0">
                  <c:v>2023 projects</c:v>
                </c:pt>
                <c:pt idx="1">
                  <c:v>Under const.</c:v>
                </c:pt>
                <c:pt idx="2">
                  <c:v>Adv. dev.</c:v>
                </c:pt>
                <c:pt idx="3">
                  <c:v>Pending</c:v>
                </c:pt>
                <c:pt idx="4">
                  <c:v>Proposed</c:v>
                </c:pt>
              </c:strCache>
            </c:strRef>
          </c:cat>
          <c:val>
            <c:numRef>
              <c:f>'Future Total Height Trends'!$B$30:$F$30</c:f>
              <c:numCache>
                <c:formatCode>0</c:formatCode>
                <c:ptCount val="5"/>
                <c:pt idx="0">
                  <c:v>170.26300000000001</c:v>
                </c:pt>
                <c:pt idx="1">
                  <c:v>184.63329999999999</c:v>
                </c:pt>
                <c:pt idx="2">
                  <c:v>169.66139999999999</c:v>
                </c:pt>
                <c:pt idx="3">
                  <c:v>194.31190000000001</c:v>
                </c:pt>
                <c:pt idx="4">
                  <c:v>206.435</c:v>
                </c:pt>
              </c:numCache>
            </c:numRef>
          </c:val>
          <c:smooth val="0"/>
          <c:extLst>
            <c:ext xmlns:c16="http://schemas.microsoft.com/office/drawing/2014/chart" uri="{C3380CC4-5D6E-409C-BE32-E72D297353CC}">
              <c16:uniqueId val="{00000005-8EEE-4168-9400-519EBCF3C389}"/>
            </c:ext>
          </c:extLst>
        </c:ser>
        <c:dLbls>
          <c:showLegendKey val="0"/>
          <c:showVal val="0"/>
          <c:showCatName val="0"/>
          <c:showSerName val="0"/>
          <c:showPercent val="0"/>
          <c:showBubbleSize val="0"/>
        </c:dLbls>
        <c:marker val="1"/>
        <c:smooth val="0"/>
        <c:axId val="2109579416"/>
        <c:axId val="2109575896"/>
      </c:lineChart>
      <c:catAx>
        <c:axId val="2109566440"/>
        <c:scaling>
          <c:orientation val="minMax"/>
        </c:scaling>
        <c:delete val="0"/>
        <c:axPos val="b"/>
        <c:numFmt formatCode="General" sourceLinked="1"/>
        <c:majorTickMark val="none"/>
        <c:minorTickMark val="none"/>
        <c:tickLblPos val="nextTo"/>
        <c:spPr>
          <a:noFill/>
          <a:ln w="3175" cap="flat" cmpd="sng" algn="ctr">
            <a:noFill/>
            <a:round/>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572104"/>
        <c:crosses val="autoZero"/>
        <c:auto val="1"/>
        <c:lblAlgn val="ctr"/>
        <c:lblOffset val="100"/>
        <c:noMultiLvlLbl val="0"/>
      </c:catAx>
      <c:valAx>
        <c:axId val="2109572104"/>
        <c:scaling>
          <c:orientation val="minMax"/>
          <c:max val="1"/>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w="3175">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566440"/>
        <c:crosses val="autoZero"/>
        <c:crossBetween val="between"/>
        <c:majorUnit val="0.2"/>
      </c:valAx>
      <c:valAx>
        <c:axId val="2109575896"/>
        <c:scaling>
          <c:orientation val="minMax"/>
          <c:max val="225"/>
          <c:min val="125"/>
        </c:scaling>
        <c:delete val="0"/>
        <c:axPos val="r"/>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579416"/>
        <c:crosses val="max"/>
        <c:crossBetween val="between"/>
        <c:majorUnit val="25"/>
      </c:valAx>
      <c:catAx>
        <c:axId val="2109579416"/>
        <c:scaling>
          <c:orientation val="minMax"/>
        </c:scaling>
        <c:delete val="1"/>
        <c:axPos val="b"/>
        <c:numFmt formatCode="General" sourceLinked="1"/>
        <c:majorTickMark val="out"/>
        <c:minorTickMark val="none"/>
        <c:tickLblPos val="nextTo"/>
        <c:crossAx val="2109575896"/>
        <c:crosses val="autoZero"/>
        <c:auto val="1"/>
        <c:lblAlgn val="ctr"/>
        <c:lblOffset val="100"/>
        <c:noMultiLvlLbl val="0"/>
      </c:catAx>
      <c:spPr>
        <a:noFill/>
        <a:ln w="3175">
          <a:noFill/>
        </a:ln>
        <a:effectLst/>
      </c:spPr>
    </c:plotArea>
    <c:legend>
      <c:legendPos val="r"/>
      <c:layout>
        <c:manualLayout>
          <c:xMode val="edge"/>
          <c:yMode val="edge"/>
          <c:x val="0.84274042667743454"/>
          <c:y val="0.29289807524059491"/>
          <c:w val="0.13589205195504409"/>
          <c:h val="0.49507436570428687"/>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12700" cap="flat" cmpd="sng" algn="ctr">
      <a:noFill/>
      <a:round/>
    </a:ln>
    <a:effectLst/>
  </c:spPr>
  <c:txPr>
    <a:bodyPr/>
    <a:lstStyle/>
    <a:p>
      <a:pPr>
        <a:defRPr>
          <a:solidFill>
            <a:schemeClr val="tx1"/>
          </a:solidFill>
        </a:defRPr>
      </a:pPr>
      <a:endParaRPr lang="en-US"/>
    </a:p>
  </c:txPr>
  <c:printSettings>
    <c:headerFooter/>
    <c:pageMargins b="0.75" l="0.7" r="0.7" t="0.75" header="0.3" footer="0.3"/>
    <c:pageSetup/>
  </c:printSettings>
  <c:userShapes r:id="rId3"/>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1467226136206656E-2"/>
          <c:y val="0.11618391451068615"/>
          <c:w val="0.89218676612791825"/>
          <c:h val="0.79308336457942752"/>
        </c:manualLayout>
      </c:layout>
      <c:barChart>
        <c:barDir val="col"/>
        <c:grouping val="stacked"/>
        <c:varyColors val="0"/>
        <c:ser>
          <c:idx val="0"/>
          <c:order val="0"/>
          <c:tx>
            <c:strRef>
              <c:f>'Partial Repowering Over Time'!$B$27</c:f>
              <c:strCache>
                <c:ptCount val="1"/>
                <c:pt idx="0">
                  <c:v>Original capacity (MW)</c:v>
                </c:pt>
              </c:strCache>
            </c:strRef>
          </c:tx>
          <c:spPr>
            <a:solidFill>
              <a:schemeClr val="accent1">
                <a:lumMod val="60000"/>
                <a:lumOff val="40000"/>
              </a:schemeClr>
            </a:solidFill>
            <a:ln>
              <a:noFill/>
            </a:ln>
            <a:effectLst/>
          </c:spPr>
          <c:invertIfNegative val="0"/>
          <c:cat>
            <c:numRef>
              <c:f>'Partial Repowering Over Time'!$A$30:$A$36</c:f>
              <c:numCache>
                <c:formatCode>General</c:formatCode>
                <c:ptCount val="7"/>
                <c:pt idx="0">
                  <c:v>2017</c:v>
                </c:pt>
                <c:pt idx="1">
                  <c:v>2018</c:v>
                </c:pt>
                <c:pt idx="2">
                  <c:v>2019</c:v>
                </c:pt>
                <c:pt idx="3">
                  <c:v>2020</c:v>
                </c:pt>
                <c:pt idx="4">
                  <c:v>2021</c:v>
                </c:pt>
                <c:pt idx="5">
                  <c:v>2022</c:v>
                </c:pt>
                <c:pt idx="6">
                  <c:v>2023</c:v>
                </c:pt>
              </c:numCache>
            </c:numRef>
          </c:cat>
          <c:val>
            <c:numRef>
              <c:f>'Partial Repowering Over Time'!$B$30:$B$36</c:f>
              <c:numCache>
                <c:formatCode>0</c:formatCode>
                <c:ptCount val="7"/>
                <c:pt idx="0">
                  <c:v>2130.6999999999998</c:v>
                </c:pt>
                <c:pt idx="1">
                  <c:v>1311.76</c:v>
                </c:pt>
                <c:pt idx="2">
                  <c:v>2863.58</c:v>
                </c:pt>
                <c:pt idx="3">
                  <c:v>3036.08</c:v>
                </c:pt>
                <c:pt idx="4">
                  <c:v>1583.3</c:v>
                </c:pt>
                <c:pt idx="5">
                  <c:v>1698</c:v>
                </c:pt>
                <c:pt idx="6">
                  <c:v>630</c:v>
                </c:pt>
              </c:numCache>
            </c:numRef>
          </c:val>
          <c:extLst>
            <c:ext xmlns:c16="http://schemas.microsoft.com/office/drawing/2014/chart" uri="{C3380CC4-5D6E-409C-BE32-E72D297353CC}">
              <c16:uniqueId val="{00000000-4630-44F8-ADA2-6FF16522035A}"/>
            </c:ext>
          </c:extLst>
        </c:ser>
        <c:ser>
          <c:idx val="1"/>
          <c:order val="1"/>
          <c:tx>
            <c:strRef>
              <c:f>'Partial Repowering Over Time'!$C$27</c:f>
              <c:strCache>
                <c:ptCount val="1"/>
                <c:pt idx="0">
                  <c:v>Added capacity (MW)</c:v>
                </c:pt>
              </c:strCache>
            </c:strRef>
          </c:tx>
          <c:spPr>
            <a:solidFill>
              <a:schemeClr val="accent3">
                <a:lumMod val="75000"/>
              </a:schemeClr>
            </a:solidFill>
            <a:ln>
              <a:noFill/>
            </a:ln>
            <a:effectLst/>
          </c:spPr>
          <c:invertIfNegative val="0"/>
          <c:cat>
            <c:numRef>
              <c:f>'Partial Repowering Over Time'!$A$30:$A$36</c:f>
              <c:numCache>
                <c:formatCode>General</c:formatCode>
                <c:ptCount val="7"/>
                <c:pt idx="0">
                  <c:v>2017</c:v>
                </c:pt>
                <c:pt idx="1">
                  <c:v>2018</c:v>
                </c:pt>
                <c:pt idx="2">
                  <c:v>2019</c:v>
                </c:pt>
                <c:pt idx="3">
                  <c:v>2020</c:v>
                </c:pt>
                <c:pt idx="4">
                  <c:v>2021</c:v>
                </c:pt>
                <c:pt idx="5">
                  <c:v>2022</c:v>
                </c:pt>
                <c:pt idx="6">
                  <c:v>2023</c:v>
                </c:pt>
              </c:numCache>
            </c:numRef>
          </c:cat>
          <c:val>
            <c:numRef>
              <c:f>'Partial Repowering Over Time'!$C$30:$C$36</c:f>
              <c:numCache>
                <c:formatCode>0</c:formatCode>
                <c:ptCount val="7"/>
                <c:pt idx="0">
                  <c:v>12.52</c:v>
                </c:pt>
                <c:pt idx="1">
                  <c:v>11.16</c:v>
                </c:pt>
                <c:pt idx="2">
                  <c:v>181.56800000000001</c:v>
                </c:pt>
                <c:pt idx="3">
                  <c:v>74.328000000000003</c:v>
                </c:pt>
                <c:pt idx="4">
                  <c:v>144.93</c:v>
                </c:pt>
                <c:pt idx="5">
                  <c:v>101.91</c:v>
                </c:pt>
                <c:pt idx="6">
                  <c:v>10</c:v>
                </c:pt>
              </c:numCache>
            </c:numRef>
          </c:val>
          <c:extLst>
            <c:ext xmlns:c16="http://schemas.microsoft.com/office/drawing/2014/chart" uri="{C3380CC4-5D6E-409C-BE32-E72D297353CC}">
              <c16:uniqueId val="{00000001-4630-44F8-ADA2-6FF16522035A}"/>
            </c:ext>
          </c:extLst>
        </c:ser>
        <c:dLbls>
          <c:showLegendKey val="0"/>
          <c:showVal val="0"/>
          <c:showCatName val="0"/>
          <c:showSerName val="0"/>
          <c:showPercent val="0"/>
          <c:showBubbleSize val="0"/>
        </c:dLbls>
        <c:gapWidth val="106"/>
        <c:overlap val="100"/>
        <c:axId val="490816352"/>
        <c:axId val="490808808"/>
      </c:barChart>
      <c:lineChart>
        <c:grouping val="standard"/>
        <c:varyColors val="0"/>
        <c:ser>
          <c:idx val="2"/>
          <c:order val="2"/>
          <c:tx>
            <c:strRef>
              <c:f>'Partial Repowering Over Time'!$D$27</c:f>
              <c:strCache>
                <c:ptCount val="1"/>
                <c:pt idx="0">
                  <c:v>Number of turbines (#)</c:v>
                </c:pt>
              </c:strCache>
            </c:strRef>
          </c:tx>
          <c:spPr>
            <a:ln w="25400" cap="rnd">
              <a:solidFill>
                <a:schemeClr val="tx2"/>
              </a:solidFill>
              <a:prstDash val="solid"/>
              <a:round/>
            </a:ln>
            <a:effectLst/>
          </c:spPr>
          <c:marker>
            <c:symbol val="none"/>
          </c:marker>
          <c:cat>
            <c:numRef>
              <c:f>'Partial Repowering Over Time'!$A$30:$A$36</c:f>
              <c:numCache>
                <c:formatCode>General</c:formatCode>
                <c:ptCount val="7"/>
                <c:pt idx="0">
                  <c:v>2017</c:v>
                </c:pt>
                <c:pt idx="1">
                  <c:v>2018</c:v>
                </c:pt>
                <c:pt idx="2">
                  <c:v>2019</c:v>
                </c:pt>
                <c:pt idx="3">
                  <c:v>2020</c:v>
                </c:pt>
                <c:pt idx="4">
                  <c:v>2021</c:v>
                </c:pt>
                <c:pt idx="5">
                  <c:v>2022</c:v>
                </c:pt>
                <c:pt idx="6">
                  <c:v>2023</c:v>
                </c:pt>
              </c:numCache>
            </c:numRef>
          </c:cat>
          <c:val>
            <c:numRef>
              <c:f>'Partial Repowering Over Time'!$D$30:$D$36</c:f>
              <c:numCache>
                <c:formatCode>General</c:formatCode>
                <c:ptCount val="7"/>
                <c:pt idx="0">
                  <c:v>1317</c:v>
                </c:pt>
                <c:pt idx="1">
                  <c:v>1106</c:v>
                </c:pt>
                <c:pt idx="2">
                  <c:v>1828</c:v>
                </c:pt>
                <c:pt idx="3">
                  <c:v>1807</c:v>
                </c:pt>
                <c:pt idx="4">
                  <c:v>769</c:v>
                </c:pt>
                <c:pt idx="5">
                  <c:v>838</c:v>
                </c:pt>
                <c:pt idx="6">
                  <c:v>348</c:v>
                </c:pt>
              </c:numCache>
            </c:numRef>
          </c:val>
          <c:smooth val="0"/>
          <c:extLst>
            <c:ext xmlns:c16="http://schemas.microsoft.com/office/drawing/2014/chart" uri="{C3380CC4-5D6E-409C-BE32-E72D297353CC}">
              <c16:uniqueId val="{00000002-4630-44F8-ADA2-6FF16522035A}"/>
            </c:ext>
          </c:extLst>
        </c:ser>
        <c:dLbls>
          <c:showLegendKey val="0"/>
          <c:showVal val="0"/>
          <c:showCatName val="0"/>
          <c:showSerName val="0"/>
          <c:showPercent val="0"/>
          <c:showBubbleSize val="0"/>
        </c:dLbls>
        <c:marker val="1"/>
        <c:smooth val="0"/>
        <c:axId val="490816352"/>
        <c:axId val="490808808"/>
      </c:lineChart>
      <c:catAx>
        <c:axId val="4908163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90808808"/>
        <c:crosses val="autoZero"/>
        <c:auto val="1"/>
        <c:lblAlgn val="ctr"/>
        <c:lblOffset val="100"/>
        <c:noMultiLvlLbl val="0"/>
      </c:catAx>
      <c:valAx>
        <c:axId val="490808808"/>
        <c:scaling>
          <c:orientation val="minMax"/>
          <c:max val="4000"/>
        </c:scaling>
        <c:delete val="0"/>
        <c:axPos val="l"/>
        <c:majorGridlines>
          <c:spPr>
            <a:ln w="317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90816352"/>
        <c:crosses val="autoZero"/>
        <c:crossBetween val="between"/>
        <c:majorUnit val="1000"/>
      </c:valAx>
      <c:spPr>
        <a:noFill/>
        <a:ln>
          <a:noFill/>
        </a:ln>
        <a:effectLst/>
      </c:spPr>
    </c:plotArea>
    <c:legend>
      <c:legendPos val="b"/>
      <c:layout>
        <c:manualLayout>
          <c:xMode val="edge"/>
          <c:yMode val="edge"/>
          <c:x val="0.6757684072385689"/>
          <c:y val="7.2962991484255182E-2"/>
          <c:w val="0.31091577495120803"/>
          <c:h val="0.17216566679165105"/>
        </c:manualLayout>
      </c:layout>
      <c:overlay val="0"/>
      <c:spPr>
        <a:solidFill>
          <a:schemeClr val="bg1"/>
        </a:solid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6057060906099421"/>
          <c:y val="0.11716097987751531"/>
          <c:w val="0.75765632199252331"/>
          <c:h val="0.69257217847769015"/>
        </c:manualLayout>
      </c:layout>
      <c:barChart>
        <c:barDir val="col"/>
        <c:grouping val="clustered"/>
        <c:varyColors val="0"/>
        <c:ser>
          <c:idx val="0"/>
          <c:order val="0"/>
          <c:tx>
            <c:strRef>
              <c:f>'Average Retrofit Tech Change'!$D$26</c:f>
              <c:strCache>
                <c:ptCount val="1"/>
                <c:pt idx="0">
                  <c:v>average</c:v>
                </c:pt>
              </c:strCache>
            </c:strRef>
          </c:tx>
          <c:spPr>
            <a:solidFill>
              <a:schemeClr val="accent1"/>
            </a:solidFill>
            <a:ln>
              <a:noFill/>
            </a:ln>
            <a:effectLst/>
          </c:spPr>
          <c:invertIfNegative val="0"/>
          <c:dPt>
            <c:idx val="0"/>
            <c:invertIfNegative val="0"/>
            <c:bubble3D val="0"/>
            <c:spPr>
              <a:solidFill>
                <a:schemeClr val="accent1">
                  <a:lumMod val="40000"/>
                  <a:lumOff val="60000"/>
                </a:schemeClr>
              </a:solidFill>
              <a:ln>
                <a:noFill/>
              </a:ln>
              <a:effectLst/>
            </c:spPr>
            <c:extLst>
              <c:ext xmlns:c16="http://schemas.microsoft.com/office/drawing/2014/chart" uri="{C3380CC4-5D6E-409C-BE32-E72D297353CC}">
                <c16:uniqueId val="{00000001-9358-48B2-8071-6F9DE337B0C0}"/>
              </c:ext>
            </c:extLst>
          </c:dPt>
          <c:dPt>
            <c:idx val="1"/>
            <c:invertIfNegative val="0"/>
            <c:bubble3D val="0"/>
            <c:spPr>
              <a:solidFill>
                <a:schemeClr val="accent1">
                  <a:lumMod val="75000"/>
                </a:schemeClr>
              </a:solidFill>
              <a:ln>
                <a:noFill/>
              </a:ln>
              <a:effectLst/>
            </c:spPr>
            <c:extLst>
              <c:ext xmlns:c16="http://schemas.microsoft.com/office/drawing/2014/chart" uri="{C3380CC4-5D6E-409C-BE32-E72D297353CC}">
                <c16:uniqueId val="{00000003-9358-48B2-8071-6F9DE337B0C0}"/>
              </c:ext>
            </c:extLst>
          </c:dPt>
          <c:dPt>
            <c:idx val="2"/>
            <c:invertIfNegative val="0"/>
            <c:bubble3D val="0"/>
            <c:spPr>
              <a:solidFill>
                <a:schemeClr val="accent3">
                  <a:lumMod val="40000"/>
                  <a:lumOff val="60000"/>
                </a:schemeClr>
              </a:solidFill>
              <a:ln>
                <a:noFill/>
              </a:ln>
              <a:effectLst/>
            </c:spPr>
            <c:extLst>
              <c:ext xmlns:c16="http://schemas.microsoft.com/office/drawing/2014/chart" uri="{C3380CC4-5D6E-409C-BE32-E72D297353CC}">
                <c16:uniqueId val="{00000005-9358-48B2-8071-6F9DE337B0C0}"/>
              </c:ext>
            </c:extLst>
          </c:dPt>
          <c:dPt>
            <c:idx val="3"/>
            <c:invertIfNegative val="0"/>
            <c:bubble3D val="0"/>
            <c:spPr>
              <a:solidFill>
                <a:schemeClr val="accent3">
                  <a:lumMod val="75000"/>
                </a:schemeClr>
              </a:solidFill>
              <a:ln>
                <a:noFill/>
              </a:ln>
              <a:effectLst/>
            </c:spPr>
            <c:extLst>
              <c:ext xmlns:c16="http://schemas.microsoft.com/office/drawing/2014/chart" uri="{C3380CC4-5D6E-409C-BE32-E72D297353CC}">
                <c16:uniqueId val="{00000007-9358-48B2-8071-6F9DE337B0C0}"/>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solidFill>
                    <a:latin typeface="+mn-lt"/>
                    <a:ea typeface="+mn-ea"/>
                    <a:cs typeface="+mn-cs"/>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'Average Retrofit Tech Change'!$B$33:$C$38</c:f>
              <c:multiLvlStrCache>
                <c:ptCount val="6"/>
                <c:lvl>
                  <c:pt idx="0">
                    <c:v>Original</c:v>
                  </c:pt>
                  <c:pt idx="1">
                    <c:v>Retrofitted</c:v>
                  </c:pt>
                  <c:pt idx="2">
                    <c:v>Original</c:v>
                  </c:pt>
                  <c:pt idx="3">
                    <c:v>Retrofitted</c:v>
                  </c:pt>
                  <c:pt idx="4">
                    <c:v>Original</c:v>
                  </c:pt>
                  <c:pt idx="5">
                    <c:v>Retrofitted</c:v>
                  </c:pt>
                </c:lvl>
                <c:lvl>
                  <c:pt idx="0">
                    <c:v>Hub Height</c:v>
                  </c:pt>
                  <c:pt idx="2">
                    <c:v>Rotor Diameter</c:v>
                  </c:pt>
                  <c:pt idx="4">
                    <c:v>Specific Power</c:v>
                  </c:pt>
                </c:lvl>
              </c:multiLvlStrCache>
            </c:multiLvlStrRef>
          </c:cat>
          <c:val>
            <c:numRef>
              <c:f>'Average Retrofit Tech Change'!$D$27:$D$32</c:f>
              <c:numCache>
                <c:formatCode>0.0</c:formatCode>
                <c:ptCount val="6"/>
                <c:pt idx="0">
                  <c:v>82.7</c:v>
                </c:pt>
                <c:pt idx="1">
                  <c:v>82.7</c:v>
                </c:pt>
                <c:pt idx="2">
                  <c:v>83.5</c:v>
                </c:pt>
                <c:pt idx="3">
                  <c:v>104.5</c:v>
                </c:pt>
              </c:numCache>
            </c:numRef>
          </c:val>
          <c:extLst>
            <c:ext xmlns:c16="http://schemas.microsoft.com/office/drawing/2014/chart" uri="{C3380CC4-5D6E-409C-BE32-E72D297353CC}">
              <c16:uniqueId val="{00000008-9358-48B2-8071-6F9DE337B0C0}"/>
            </c:ext>
          </c:extLst>
        </c:ser>
        <c:dLbls>
          <c:showLegendKey val="0"/>
          <c:showVal val="0"/>
          <c:showCatName val="0"/>
          <c:showSerName val="0"/>
          <c:showPercent val="0"/>
          <c:showBubbleSize val="0"/>
        </c:dLbls>
        <c:gapWidth val="50"/>
        <c:overlap val="-27"/>
        <c:axId val="541623744"/>
        <c:axId val="541617864"/>
      </c:barChart>
      <c:barChart>
        <c:barDir val="col"/>
        <c:grouping val="clustered"/>
        <c:varyColors val="0"/>
        <c:ser>
          <c:idx val="1"/>
          <c:order val="1"/>
          <c:tx>
            <c:strRef>
              <c:f>'Average Retrofit Tech Change'!$D$26</c:f>
              <c:strCache>
                <c:ptCount val="1"/>
                <c:pt idx="0">
                  <c:v>average</c:v>
                </c:pt>
              </c:strCache>
            </c:strRef>
          </c:tx>
          <c:spPr>
            <a:solidFill>
              <a:schemeClr val="accent2"/>
            </a:solidFill>
            <a:ln>
              <a:noFill/>
            </a:ln>
            <a:effectLst/>
          </c:spPr>
          <c:invertIfNegative val="0"/>
          <c:dPt>
            <c:idx val="4"/>
            <c:invertIfNegative val="0"/>
            <c:bubble3D val="0"/>
            <c:spPr>
              <a:solidFill>
                <a:schemeClr val="accent6">
                  <a:lumMod val="40000"/>
                  <a:lumOff val="60000"/>
                </a:schemeClr>
              </a:solidFill>
              <a:ln>
                <a:noFill/>
              </a:ln>
              <a:effectLst/>
            </c:spPr>
            <c:extLst>
              <c:ext xmlns:c16="http://schemas.microsoft.com/office/drawing/2014/chart" uri="{C3380CC4-5D6E-409C-BE32-E72D297353CC}">
                <c16:uniqueId val="{0000000A-9358-48B2-8071-6F9DE337B0C0}"/>
              </c:ext>
            </c:extLst>
          </c:dPt>
          <c:dPt>
            <c:idx val="5"/>
            <c:invertIfNegative val="0"/>
            <c:bubble3D val="0"/>
            <c:spPr>
              <a:solidFill>
                <a:schemeClr val="accent6">
                  <a:lumMod val="75000"/>
                </a:schemeClr>
              </a:solidFill>
              <a:ln>
                <a:noFill/>
              </a:ln>
              <a:effectLst/>
            </c:spPr>
            <c:extLst>
              <c:ext xmlns:c16="http://schemas.microsoft.com/office/drawing/2014/chart" uri="{C3380CC4-5D6E-409C-BE32-E72D297353CC}">
                <c16:uniqueId val="{0000000C-9358-48B2-8071-6F9DE337B0C0}"/>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'Average Retrofit Tech Change'!$B$33:$C$38</c:f>
              <c:multiLvlStrCache>
                <c:ptCount val="6"/>
                <c:lvl>
                  <c:pt idx="0">
                    <c:v>Original</c:v>
                  </c:pt>
                  <c:pt idx="1">
                    <c:v>Retrofitted</c:v>
                  </c:pt>
                  <c:pt idx="2">
                    <c:v>Original</c:v>
                  </c:pt>
                  <c:pt idx="3">
                    <c:v>Retrofitted</c:v>
                  </c:pt>
                  <c:pt idx="4">
                    <c:v>Original</c:v>
                  </c:pt>
                  <c:pt idx="5">
                    <c:v>Retrofitted</c:v>
                  </c:pt>
                </c:lvl>
                <c:lvl>
                  <c:pt idx="0">
                    <c:v>Hub Height</c:v>
                  </c:pt>
                  <c:pt idx="2">
                    <c:v>Rotor Diameter</c:v>
                  </c:pt>
                  <c:pt idx="4">
                    <c:v>Specific Power</c:v>
                  </c:pt>
                </c:lvl>
              </c:multiLvlStrCache>
            </c:multiLvlStrRef>
          </c:cat>
          <c:val>
            <c:numRef>
              <c:f>'Average Retrofit Tech Change'!$D$33:$D$38</c:f>
              <c:numCache>
                <c:formatCode>General</c:formatCode>
                <c:ptCount val="6"/>
                <c:pt idx="4" formatCode="0">
                  <c:v>325</c:v>
                </c:pt>
                <c:pt idx="5" formatCode="0">
                  <c:v>213</c:v>
                </c:pt>
              </c:numCache>
            </c:numRef>
          </c:val>
          <c:extLst>
            <c:ext xmlns:c16="http://schemas.microsoft.com/office/drawing/2014/chart" uri="{C3380CC4-5D6E-409C-BE32-E72D297353CC}">
              <c16:uniqueId val="{0000000D-9358-48B2-8071-6F9DE337B0C0}"/>
            </c:ext>
          </c:extLst>
        </c:ser>
        <c:dLbls>
          <c:showLegendKey val="0"/>
          <c:showVal val="0"/>
          <c:showCatName val="0"/>
          <c:showSerName val="0"/>
          <c:showPercent val="0"/>
          <c:showBubbleSize val="0"/>
        </c:dLbls>
        <c:gapWidth val="50"/>
        <c:overlap val="-27"/>
        <c:axId val="541615120"/>
        <c:axId val="541617472"/>
      </c:barChart>
      <c:catAx>
        <c:axId val="541623744"/>
        <c:scaling>
          <c:orientation val="minMax"/>
        </c:scaling>
        <c:delete val="0"/>
        <c:axPos val="b"/>
        <c:numFmt formatCode="General" sourceLinked="1"/>
        <c:majorTickMark val="none"/>
        <c:minorTickMark val="none"/>
        <c:tickLblPos val="nextTo"/>
        <c:spPr>
          <a:noFill/>
          <a:ln w="317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41617864"/>
        <c:crosses val="autoZero"/>
        <c:auto val="1"/>
        <c:lblAlgn val="ctr"/>
        <c:lblOffset val="100"/>
        <c:noMultiLvlLbl val="0"/>
      </c:catAx>
      <c:valAx>
        <c:axId val="541617864"/>
        <c:scaling>
          <c:orientation val="minMax"/>
          <c:max val="100"/>
          <c:min val="0"/>
        </c:scaling>
        <c:delete val="0"/>
        <c:axPos val="l"/>
        <c:numFmt formatCode="0" sourceLinked="0"/>
        <c:majorTickMark val="out"/>
        <c:minorTickMark val="none"/>
        <c:tickLblPos val="nextTo"/>
        <c:spPr>
          <a:noFill/>
          <a:ln w="3175">
            <a:solidFill>
              <a:schemeClr val="tx1"/>
            </a:solidFill>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en-US"/>
          </a:p>
        </c:txPr>
        <c:crossAx val="541623744"/>
        <c:crosses val="autoZero"/>
        <c:crossBetween val="between"/>
        <c:majorUnit val="20"/>
      </c:valAx>
      <c:valAx>
        <c:axId val="541617472"/>
        <c:scaling>
          <c:orientation val="minMax"/>
          <c:max val="350"/>
          <c:min val="0"/>
        </c:scaling>
        <c:delete val="0"/>
        <c:axPos val="r"/>
        <c:majorGridlines>
          <c:spPr>
            <a:ln w="9525" cap="flat" cmpd="sng" algn="ctr">
              <a:solidFill>
                <a:schemeClr val="tx1">
                  <a:lumMod val="15000"/>
                  <a:lumOff val="85000"/>
                </a:schemeClr>
              </a:solidFill>
              <a:round/>
            </a:ln>
            <a:effectLst/>
          </c:spPr>
        </c:majorGridlines>
        <c:numFmt formatCode="#,##0" sourceLinked="0"/>
        <c:majorTickMark val="out"/>
        <c:minorTickMark val="none"/>
        <c:tickLblPos val="nextTo"/>
        <c:spPr>
          <a:noFill/>
          <a:ln w="3175">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41615120"/>
        <c:crosses val="max"/>
        <c:crossBetween val="between"/>
        <c:majorUnit val="50"/>
      </c:valAx>
      <c:catAx>
        <c:axId val="541615120"/>
        <c:scaling>
          <c:orientation val="minMax"/>
        </c:scaling>
        <c:delete val="1"/>
        <c:axPos val="b"/>
        <c:numFmt formatCode="General" sourceLinked="1"/>
        <c:majorTickMark val="out"/>
        <c:minorTickMark val="none"/>
        <c:tickLblPos val="nextTo"/>
        <c:crossAx val="541617472"/>
        <c:crosses val="autoZero"/>
        <c:auto val="1"/>
        <c:lblAlgn val="ctr"/>
        <c:lblOffset val="100"/>
        <c:noMultiLvlLbl val="0"/>
      </c:cat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0725909261342335E-2"/>
          <c:y val="0.11713035870516185"/>
          <c:w val="0.8135293088363954"/>
          <c:h val="0.69257217847769015"/>
        </c:manualLayout>
      </c:layout>
      <c:barChart>
        <c:barDir val="col"/>
        <c:grouping val="clustered"/>
        <c:varyColors val="0"/>
        <c:ser>
          <c:idx val="0"/>
          <c:order val="0"/>
          <c:tx>
            <c:strRef>
              <c:f>'Average Retrofit Tech Change'!$D$26</c:f>
              <c:strCache>
                <c:ptCount val="1"/>
                <c:pt idx="0">
                  <c:v>average</c:v>
                </c:pt>
              </c:strCache>
            </c:strRef>
          </c:tx>
          <c:spPr>
            <a:solidFill>
              <a:schemeClr val="accent1"/>
            </a:solidFill>
            <a:ln>
              <a:noFill/>
            </a:ln>
            <a:effectLst/>
          </c:spPr>
          <c:invertIfNegative val="0"/>
          <c:dPt>
            <c:idx val="0"/>
            <c:invertIfNegative val="0"/>
            <c:bubble3D val="0"/>
            <c:spPr>
              <a:solidFill>
                <a:schemeClr val="accent1">
                  <a:lumMod val="40000"/>
                  <a:lumOff val="60000"/>
                </a:schemeClr>
              </a:solidFill>
              <a:ln>
                <a:noFill/>
              </a:ln>
              <a:effectLst/>
            </c:spPr>
            <c:extLst>
              <c:ext xmlns:c16="http://schemas.microsoft.com/office/drawing/2014/chart" uri="{C3380CC4-5D6E-409C-BE32-E72D297353CC}">
                <c16:uniqueId val="{00000001-23FF-49E7-8F5D-DA43B9E4EE3D}"/>
              </c:ext>
            </c:extLst>
          </c:dPt>
          <c:dPt>
            <c:idx val="1"/>
            <c:invertIfNegative val="0"/>
            <c:bubble3D val="0"/>
            <c:spPr>
              <a:solidFill>
                <a:schemeClr val="accent1">
                  <a:lumMod val="75000"/>
                </a:schemeClr>
              </a:solidFill>
              <a:ln>
                <a:noFill/>
              </a:ln>
              <a:effectLst/>
            </c:spPr>
            <c:extLst>
              <c:ext xmlns:c16="http://schemas.microsoft.com/office/drawing/2014/chart" uri="{C3380CC4-5D6E-409C-BE32-E72D297353CC}">
                <c16:uniqueId val="{00000003-23FF-49E7-8F5D-DA43B9E4EE3D}"/>
              </c:ext>
            </c:extLst>
          </c:dPt>
          <c:dPt>
            <c:idx val="2"/>
            <c:invertIfNegative val="0"/>
            <c:bubble3D val="0"/>
            <c:spPr>
              <a:solidFill>
                <a:schemeClr val="accent3">
                  <a:lumMod val="40000"/>
                  <a:lumOff val="60000"/>
                </a:schemeClr>
              </a:solidFill>
              <a:ln>
                <a:noFill/>
              </a:ln>
              <a:effectLst/>
            </c:spPr>
            <c:extLst>
              <c:ext xmlns:c16="http://schemas.microsoft.com/office/drawing/2014/chart" uri="{C3380CC4-5D6E-409C-BE32-E72D297353CC}">
                <c16:uniqueId val="{00000005-23FF-49E7-8F5D-DA43B9E4EE3D}"/>
              </c:ext>
            </c:extLst>
          </c:dPt>
          <c:dPt>
            <c:idx val="3"/>
            <c:invertIfNegative val="0"/>
            <c:bubble3D val="0"/>
            <c:spPr>
              <a:solidFill>
                <a:schemeClr val="accent3">
                  <a:lumMod val="75000"/>
                </a:schemeClr>
              </a:solidFill>
              <a:ln>
                <a:noFill/>
              </a:ln>
              <a:effectLst/>
            </c:spPr>
            <c:extLst>
              <c:ext xmlns:c16="http://schemas.microsoft.com/office/drawing/2014/chart" uri="{C3380CC4-5D6E-409C-BE32-E72D297353CC}">
                <c16:uniqueId val="{00000007-23FF-49E7-8F5D-DA43B9E4EE3D}"/>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'Average Retrofit Tech Change'!$B$27:$C$32</c:f>
              <c:multiLvlStrCache>
                <c:ptCount val="6"/>
                <c:lvl>
                  <c:pt idx="0">
                    <c:v>Original</c:v>
                  </c:pt>
                  <c:pt idx="1">
                    <c:v>Retrofitted</c:v>
                  </c:pt>
                  <c:pt idx="2">
                    <c:v>Original</c:v>
                  </c:pt>
                  <c:pt idx="3">
                    <c:v>Retrofitted</c:v>
                  </c:pt>
                  <c:pt idx="4">
                    <c:v>Original</c:v>
                  </c:pt>
                  <c:pt idx="5">
                    <c:v>Retrofitted</c:v>
                  </c:pt>
                </c:lvl>
                <c:lvl>
                  <c:pt idx="0">
                    <c:v>Hub Height</c:v>
                  </c:pt>
                  <c:pt idx="2">
                    <c:v>Rotor Diameter</c:v>
                  </c:pt>
                  <c:pt idx="4">
                    <c:v>Capacity</c:v>
                  </c:pt>
                </c:lvl>
              </c:multiLvlStrCache>
            </c:multiLvlStrRef>
          </c:cat>
          <c:val>
            <c:numRef>
              <c:f>'Average Retrofit Tech Change'!$D$27:$D$32</c:f>
              <c:numCache>
                <c:formatCode>0.0</c:formatCode>
                <c:ptCount val="6"/>
                <c:pt idx="0">
                  <c:v>82.7</c:v>
                </c:pt>
                <c:pt idx="1">
                  <c:v>82.7</c:v>
                </c:pt>
                <c:pt idx="2">
                  <c:v>83.5</c:v>
                </c:pt>
                <c:pt idx="3">
                  <c:v>104.5</c:v>
                </c:pt>
              </c:numCache>
            </c:numRef>
          </c:val>
          <c:extLst>
            <c:ext xmlns:c16="http://schemas.microsoft.com/office/drawing/2014/chart" uri="{C3380CC4-5D6E-409C-BE32-E72D297353CC}">
              <c16:uniqueId val="{00000008-23FF-49E7-8F5D-DA43B9E4EE3D}"/>
            </c:ext>
          </c:extLst>
        </c:ser>
        <c:dLbls>
          <c:showLegendKey val="0"/>
          <c:showVal val="0"/>
          <c:showCatName val="0"/>
          <c:showSerName val="0"/>
          <c:showPercent val="0"/>
          <c:showBubbleSize val="0"/>
        </c:dLbls>
        <c:gapWidth val="50"/>
        <c:overlap val="-27"/>
        <c:axId val="541623744"/>
        <c:axId val="541617864"/>
      </c:barChart>
      <c:barChart>
        <c:barDir val="col"/>
        <c:grouping val="clustered"/>
        <c:varyColors val="0"/>
        <c:ser>
          <c:idx val="1"/>
          <c:order val="1"/>
          <c:tx>
            <c:strRef>
              <c:f>'Average Retrofit Tech Change'!$B$31:$B$32</c:f>
              <c:strCache>
                <c:ptCount val="2"/>
                <c:pt idx="0">
                  <c:v>Capacity</c:v>
                </c:pt>
              </c:strCache>
            </c:strRef>
          </c:tx>
          <c:spPr>
            <a:solidFill>
              <a:schemeClr val="bg1">
                <a:lumMod val="75000"/>
              </a:schemeClr>
            </a:solidFill>
            <a:ln>
              <a:noFill/>
            </a:ln>
            <a:effectLst/>
          </c:spPr>
          <c:invertIfNegative val="0"/>
          <c:dPt>
            <c:idx val="4"/>
            <c:invertIfNegative val="0"/>
            <c:bubble3D val="0"/>
            <c:extLst>
              <c:ext xmlns:c16="http://schemas.microsoft.com/office/drawing/2014/chart" uri="{C3380CC4-5D6E-409C-BE32-E72D297353CC}">
                <c16:uniqueId val="{00000009-23FF-49E7-8F5D-DA43B9E4EE3D}"/>
              </c:ext>
            </c:extLst>
          </c:dPt>
          <c:dPt>
            <c:idx val="5"/>
            <c:invertIfNegative val="0"/>
            <c:bubble3D val="0"/>
            <c:spPr>
              <a:solidFill>
                <a:schemeClr val="tx1">
                  <a:lumMod val="50000"/>
                  <a:lumOff val="50000"/>
                </a:schemeClr>
              </a:solidFill>
              <a:ln>
                <a:noFill/>
              </a:ln>
              <a:effectLst/>
            </c:spPr>
            <c:extLst>
              <c:ext xmlns:c16="http://schemas.microsoft.com/office/drawing/2014/chart" uri="{C3380CC4-5D6E-409C-BE32-E72D297353CC}">
                <c16:uniqueId val="{0000000B-23FF-49E7-8F5D-DA43B9E4EE3D}"/>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'Average Retrofit Tech Change'!$B$27:$C$32</c:f>
              <c:multiLvlStrCache>
                <c:ptCount val="6"/>
                <c:lvl>
                  <c:pt idx="0">
                    <c:v>Original</c:v>
                  </c:pt>
                  <c:pt idx="1">
                    <c:v>Retrofitted</c:v>
                  </c:pt>
                  <c:pt idx="2">
                    <c:v>Original</c:v>
                  </c:pt>
                  <c:pt idx="3">
                    <c:v>Retrofitted</c:v>
                  </c:pt>
                  <c:pt idx="4">
                    <c:v>Original</c:v>
                  </c:pt>
                  <c:pt idx="5">
                    <c:v>Retrofitted</c:v>
                  </c:pt>
                </c:lvl>
                <c:lvl>
                  <c:pt idx="0">
                    <c:v>Hub Height</c:v>
                  </c:pt>
                  <c:pt idx="2">
                    <c:v>Rotor Diameter</c:v>
                  </c:pt>
                  <c:pt idx="4">
                    <c:v>Capacity</c:v>
                  </c:pt>
                </c:lvl>
              </c:multiLvlStrCache>
            </c:multiLvlStrRef>
          </c:cat>
          <c:val>
            <c:numRef>
              <c:f>'Average Retrofit Tech Change'!$E$27:$E$32</c:f>
              <c:numCache>
                <c:formatCode>0.0</c:formatCode>
                <c:ptCount val="6"/>
                <c:pt idx="4" formatCode="0.00">
                  <c:v>1.81</c:v>
                </c:pt>
                <c:pt idx="5" formatCode="0.00">
                  <c:v>1.84</c:v>
                </c:pt>
              </c:numCache>
            </c:numRef>
          </c:val>
          <c:extLst>
            <c:ext xmlns:c16="http://schemas.microsoft.com/office/drawing/2014/chart" uri="{C3380CC4-5D6E-409C-BE32-E72D297353CC}">
              <c16:uniqueId val="{0000000C-23FF-49E7-8F5D-DA43B9E4EE3D}"/>
            </c:ext>
          </c:extLst>
        </c:ser>
        <c:dLbls>
          <c:showLegendKey val="0"/>
          <c:showVal val="0"/>
          <c:showCatName val="0"/>
          <c:showSerName val="0"/>
          <c:showPercent val="0"/>
          <c:showBubbleSize val="0"/>
        </c:dLbls>
        <c:gapWidth val="50"/>
        <c:overlap val="-27"/>
        <c:axId val="541615120"/>
        <c:axId val="541617472"/>
      </c:barChart>
      <c:catAx>
        <c:axId val="541623744"/>
        <c:scaling>
          <c:orientation val="minMax"/>
        </c:scaling>
        <c:delete val="0"/>
        <c:axPos val="b"/>
        <c:numFmt formatCode="General" sourceLinked="1"/>
        <c:majorTickMark val="none"/>
        <c:minorTickMark val="none"/>
        <c:tickLblPos val="nextTo"/>
        <c:spPr>
          <a:noFill/>
          <a:ln w="317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41617864"/>
        <c:crosses val="autoZero"/>
        <c:auto val="1"/>
        <c:lblAlgn val="ctr"/>
        <c:lblOffset val="100"/>
        <c:noMultiLvlLbl val="0"/>
      </c:catAx>
      <c:valAx>
        <c:axId val="541617864"/>
        <c:scaling>
          <c:orientation val="minMax"/>
          <c:max val="140"/>
          <c:min val="0"/>
        </c:scaling>
        <c:delete val="0"/>
        <c:axPos val="l"/>
        <c:majorGridlines>
          <c:spPr>
            <a:ln w="3175" cap="flat" cmpd="sng" algn="ctr">
              <a:solidFill>
                <a:schemeClr val="tx1">
                  <a:lumMod val="15000"/>
                  <a:lumOff val="85000"/>
                </a:schemeClr>
              </a:solidFill>
              <a:round/>
            </a:ln>
            <a:effectLst/>
          </c:spPr>
        </c:majorGridlines>
        <c:numFmt formatCode="0" sourceLinked="0"/>
        <c:majorTickMark val="out"/>
        <c:minorTickMark val="none"/>
        <c:tickLblPos val="nextTo"/>
        <c:spPr>
          <a:noFill/>
          <a:ln w="3175">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41623744"/>
        <c:crosses val="autoZero"/>
        <c:crossBetween val="between"/>
        <c:majorUnit val="20"/>
      </c:valAx>
      <c:valAx>
        <c:axId val="541617472"/>
        <c:scaling>
          <c:orientation val="minMax"/>
          <c:max val="2.8"/>
          <c:min val="0"/>
        </c:scaling>
        <c:delete val="0"/>
        <c:axPos val="r"/>
        <c:numFmt formatCode="#,##0.0" sourceLinked="0"/>
        <c:majorTickMark val="out"/>
        <c:minorTickMark val="none"/>
        <c:tickLblPos val="nextTo"/>
        <c:spPr>
          <a:noFill/>
          <a:ln w="3175">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41615120"/>
        <c:crosses val="max"/>
        <c:crossBetween val="between"/>
        <c:majorUnit val="0.4"/>
      </c:valAx>
      <c:catAx>
        <c:axId val="541615120"/>
        <c:scaling>
          <c:orientation val="minMax"/>
        </c:scaling>
        <c:delete val="1"/>
        <c:axPos val="b"/>
        <c:numFmt formatCode="General" sourceLinked="1"/>
        <c:majorTickMark val="out"/>
        <c:minorTickMark val="none"/>
        <c:tickLblPos val="nextTo"/>
        <c:crossAx val="541617472"/>
        <c:crosses val="autoZero"/>
        <c:auto val="1"/>
        <c:lblAlgn val="ctr"/>
        <c:lblOffset val="100"/>
        <c:noMultiLvlLbl val="0"/>
      </c:cat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0624032572851464E-2"/>
          <c:y val="9.4394206583552062E-2"/>
          <c:w val="0.91917793929604952"/>
          <c:h val="0.69623172103487063"/>
        </c:manualLayout>
      </c:layout>
      <c:barChart>
        <c:barDir val="col"/>
        <c:grouping val="clustered"/>
        <c:varyColors val="0"/>
        <c:ser>
          <c:idx val="1"/>
          <c:order val="0"/>
          <c:tx>
            <c:v> Generation-Weighted Average</c:v>
          </c:tx>
          <c:spPr>
            <a:solidFill>
              <a:schemeClr val="accent1">
                <a:lumMod val="60000"/>
                <a:lumOff val="40000"/>
              </a:schemeClr>
            </a:solidFill>
            <a:ln w="3175">
              <a:noFill/>
              <a:prstDash val="solid"/>
            </a:ln>
          </c:spPr>
          <c:invertIfNegative val="0"/>
          <c:cat>
            <c:strRef>
              <c:f>'Capacity Factor in 2023 by COD'!$A$30:$A$50</c:f>
              <c:strCache>
                <c:ptCount val="21"/>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'Capacity Factor in 2023 by COD'!$D$30:$D$50</c:f>
              <c:numCache>
                <c:formatCode>0.0%</c:formatCode>
                <c:ptCount val="21"/>
                <c:pt idx="0">
                  <c:v>0.157493800240987</c:v>
                </c:pt>
                <c:pt idx="1">
                  <c:v>0.20864330749219201</c:v>
                </c:pt>
                <c:pt idx="2">
                  <c:v>0.20450617101594801</c:v>
                </c:pt>
                <c:pt idx="3">
                  <c:v>0.232822219510293</c:v>
                </c:pt>
                <c:pt idx="4">
                  <c:v>0.26440881988024001</c:v>
                </c:pt>
                <c:pt idx="5">
                  <c:v>0.25841868134200102</c:v>
                </c:pt>
                <c:pt idx="6">
                  <c:v>0.21722834263505</c:v>
                </c:pt>
                <c:pt idx="7">
                  <c:v>0.235448990844499</c:v>
                </c:pt>
                <c:pt idx="8">
                  <c:v>0.24342026909134001</c:v>
                </c:pt>
                <c:pt idx="9">
                  <c:v>0.25149106914335501</c:v>
                </c:pt>
                <c:pt idx="10">
                  <c:v>0.27034337744709203</c:v>
                </c:pt>
                <c:pt idx="11">
                  <c:v>0.35768452518289601</c:v>
                </c:pt>
                <c:pt idx="12">
                  <c:v>0.36848834002630199</c:v>
                </c:pt>
                <c:pt idx="13">
                  <c:v>0.35396257609559201</c:v>
                </c:pt>
                <c:pt idx="14">
                  <c:v>0.38049258009937897</c:v>
                </c:pt>
                <c:pt idx="15">
                  <c:v>0.382593181522278</c:v>
                </c:pt>
                <c:pt idx="16">
                  <c:v>0.38909378488077101</c:v>
                </c:pt>
                <c:pt idx="17">
                  <c:v>0.37865195166284099</c:v>
                </c:pt>
                <c:pt idx="18">
                  <c:v>0.364928967090492</c:v>
                </c:pt>
                <c:pt idx="19">
                  <c:v>0.34372361171094301</c:v>
                </c:pt>
                <c:pt idx="20">
                  <c:v>0.382081555395137</c:v>
                </c:pt>
              </c:numCache>
            </c:numRef>
          </c:val>
          <c:extLst>
            <c:ext xmlns:c16="http://schemas.microsoft.com/office/drawing/2014/chart" uri="{C3380CC4-5D6E-409C-BE32-E72D297353CC}">
              <c16:uniqueId val="{00000000-D3AC-4476-941D-E7A7146422C7}"/>
            </c:ext>
          </c:extLst>
        </c:ser>
        <c:dLbls>
          <c:showLegendKey val="0"/>
          <c:showVal val="0"/>
          <c:showCatName val="0"/>
          <c:showSerName val="0"/>
          <c:showPercent val="0"/>
          <c:showBubbleSize val="0"/>
        </c:dLbls>
        <c:gapWidth val="40"/>
        <c:axId val="1286001368"/>
        <c:axId val="1"/>
      </c:barChart>
      <c:scatterChart>
        <c:scatterStyle val="lineMarker"/>
        <c:varyColors val="0"/>
        <c:ser>
          <c:idx val="0"/>
          <c:order val="1"/>
          <c:tx>
            <c:v> Individual Project</c:v>
          </c:tx>
          <c:spPr>
            <a:ln w="28575">
              <a:noFill/>
            </a:ln>
          </c:spPr>
          <c:marker>
            <c:symbol val="circle"/>
            <c:size val="5"/>
            <c:spPr>
              <a:solidFill>
                <a:schemeClr val="accent6">
                  <a:lumMod val="20000"/>
                  <a:lumOff val="80000"/>
                </a:schemeClr>
              </a:solidFill>
              <a:ln w="1270">
                <a:solidFill>
                  <a:schemeClr val="accent6">
                    <a:lumMod val="50000"/>
                  </a:schemeClr>
                </a:solidFill>
                <a:prstDash val="solid"/>
              </a:ln>
            </c:spPr>
          </c:marker>
          <c:xVal>
            <c:numRef>
              <c:f>'Capacity Factor in 2023 by COD'!$M$29:$M$1211</c:f>
              <c:numCache>
                <c:formatCode>General</c:formatCode>
                <c:ptCount val="1183"/>
                <c:pt idx="0">
                  <c:v>1</c:v>
                </c:pt>
                <c:pt idx="1">
                  <c:v>1</c:v>
                </c:pt>
                <c:pt idx="2">
                  <c:v>1</c:v>
                </c:pt>
                <c:pt idx="3">
                  <c:v>1</c:v>
                </c:pt>
                <c:pt idx="4">
                  <c:v>1</c:v>
                </c:pt>
                <c:pt idx="5">
                  <c:v>1</c:v>
                </c:pt>
                <c:pt idx="6">
                  <c:v>1</c:v>
                </c:pt>
                <c:pt idx="7">
                  <c:v>1</c:v>
                </c:pt>
                <c:pt idx="8">
                  <c:v>1</c:v>
                </c:pt>
                <c:pt idx="9">
                  <c:v>1</c:v>
                </c:pt>
                <c:pt idx="10">
                  <c:v>1</c:v>
                </c:pt>
                <c:pt idx="11">
                  <c:v>2</c:v>
                </c:pt>
                <c:pt idx="12">
                  <c:v>2</c:v>
                </c:pt>
                <c:pt idx="13">
                  <c:v>2</c:v>
                </c:pt>
                <c:pt idx="14">
                  <c:v>2</c:v>
                </c:pt>
                <c:pt idx="15">
                  <c:v>2</c:v>
                </c:pt>
                <c:pt idx="16">
                  <c:v>2</c:v>
                </c:pt>
                <c:pt idx="17">
                  <c:v>2</c:v>
                </c:pt>
                <c:pt idx="18">
                  <c:v>2</c:v>
                </c:pt>
                <c:pt idx="19">
                  <c:v>2</c:v>
                </c:pt>
                <c:pt idx="20">
                  <c:v>2</c:v>
                </c:pt>
                <c:pt idx="21">
                  <c:v>2</c:v>
                </c:pt>
                <c:pt idx="22">
                  <c:v>2</c:v>
                </c:pt>
                <c:pt idx="23">
                  <c:v>2</c:v>
                </c:pt>
                <c:pt idx="24">
                  <c:v>2</c:v>
                </c:pt>
                <c:pt idx="25">
                  <c:v>2</c:v>
                </c:pt>
                <c:pt idx="26">
                  <c:v>2</c:v>
                </c:pt>
                <c:pt idx="27">
                  <c:v>2</c:v>
                </c:pt>
                <c:pt idx="28">
                  <c:v>2</c:v>
                </c:pt>
                <c:pt idx="29">
                  <c:v>2</c:v>
                </c:pt>
                <c:pt idx="30">
                  <c:v>2</c:v>
                </c:pt>
                <c:pt idx="31">
                  <c:v>2</c:v>
                </c:pt>
                <c:pt idx="32">
                  <c:v>2</c:v>
                </c:pt>
                <c:pt idx="33">
                  <c:v>2</c:v>
                </c:pt>
                <c:pt idx="34">
                  <c:v>2</c:v>
                </c:pt>
                <c:pt idx="35">
                  <c:v>2</c:v>
                </c:pt>
                <c:pt idx="36">
                  <c:v>3</c:v>
                </c:pt>
                <c:pt idx="37">
                  <c:v>3</c:v>
                </c:pt>
                <c:pt idx="38">
                  <c:v>3</c:v>
                </c:pt>
                <c:pt idx="39">
                  <c:v>3</c:v>
                </c:pt>
                <c:pt idx="40">
                  <c:v>3</c:v>
                </c:pt>
                <c:pt idx="41">
                  <c:v>3</c:v>
                </c:pt>
                <c:pt idx="42">
                  <c:v>3</c:v>
                </c:pt>
                <c:pt idx="43">
                  <c:v>3</c:v>
                </c:pt>
                <c:pt idx="44">
                  <c:v>3</c:v>
                </c:pt>
                <c:pt idx="45">
                  <c:v>3</c:v>
                </c:pt>
                <c:pt idx="46">
                  <c:v>3</c:v>
                </c:pt>
                <c:pt idx="47">
                  <c:v>3</c:v>
                </c:pt>
                <c:pt idx="48">
                  <c:v>3</c:v>
                </c:pt>
                <c:pt idx="49">
                  <c:v>3</c:v>
                </c:pt>
                <c:pt idx="50">
                  <c:v>3</c:v>
                </c:pt>
                <c:pt idx="51">
                  <c:v>3</c:v>
                </c:pt>
                <c:pt idx="52">
                  <c:v>3</c:v>
                </c:pt>
                <c:pt idx="53">
                  <c:v>3</c:v>
                </c:pt>
                <c:pt idx="54">
                  <c:v>3</c:v>
                </c:pt>
                <c:pt idx="55">
                  <c:v>3</c:v>
                </c:pt>
                <c:pt idx="56">
                  <c:v>3</c:v>
                </c:pt>
                <c:pt idx="57">
                  <c:v>3</c:v>
                </c:pt>
                <c:pt idx="58">
                  <c:v>3</c:v>
                </c:pt>
                <c:pt idx="59">
                  <c:v>3</c:v>
                </c:pt>
                <c:pt idx="60">
                  <c:v>3</c:v>
                </c:pt>
                <c:pt idx="61">
                  <c:v>3</c:v>
                </c:pt>
                <c:pt idx="62">
                  <c:v>3</c:v>
                </c:pt>
                <c:pt idx="63">
                  <c:v>3</c:v>
                </c:pt>
                <c:pt idx="64">
                  <c:v>3</c:v>
                </c:pt>
                <c:pt idx="65">
                  <c:v>4</c:v>
                </c:pt>
                <c:pt idx="66">
                  <c:v>4</c:v>
                </c:pt>
                <c:pt idx="67">
                  <c:v>4</c:v>
                </c:pt>
                <c:pt idx="68">
                  <c:v>4</c:v>
                </c:pt>
                <c:pt idx="69">
                  <c:v>4</c:v>
                </c:pt>
                <c:pt idx="70">
                  <c:v>4</c:v>
                </c:pt>
                <c:pt idx="71">
                  <c:v>4</c:v>
                </c:pt>
                <c:pt idx="72">
                  <c:v>4</c:v>
                </c:pt>
                <c:pt idx="73">
                  <c:v>4</c:v>
                </c:pt>
                <c:pt idx="74">
                  <c:v>4</c:v>
                </c:pt>
                <c:pt idx="75">
                  <c:v>4</c:v>
                </c:pt>
                <c:pt idx="76">
                  <c:v>4</c:v>
                </c:pt>
                <c:pt idx="77">
                  <c:v>4</c:v>
                </c:pt>
                <c:pt idx="78">
                  <c:v>4</c:v>
                </c:pt>
                <c:pt idx="79">
                  <c:v>4</c:v>
                </c:pt>
                <c:pt idx="80">
                  <c:v>4</c:v>
                </c:pt>
                <c:pt idx="81">
                  <c:v>4</c:v>
                </c:pt>
                <c:pt idx="82">
                  <c:v>4</c:v>
                </c:pt>
                <c:pt idx="83">
                  <c:v>4</c:v>
                </c:pt>
                <c:pt idx="84">
                  <c:v>4</c:v>
                </c:pt>
                <c:pt idx="85">
                  <c:v>4</c:v>
                </c:pt>
                <c:pt idx="86">
                  <c:v>4</c:v>
                </c:pt>
                <c:pt idx="87">
                  <c:v>5</c:v>
                </c:pt>
                <c:pt idx="88">
                  <c:v>5</c:v>
                </c:pt>
                <c:pt idx="89">
                  <c:v>5</c:v>
                </c:pt>
                <c:pt idx="90">
                  <c:v>5</c:v>
                </c:pt>
                <c:pt idx="91">
                  <c:v>5</c:v>
                </c:pt>
                <c:pt idx="92">
                  <c:v>5</c:v>
                </c:pt>
                <c:pt idx="93">
                  <c:v>5</c:v>
                </c:pt>
                <c:pt idx="94">
                  <c:v>5</c:v>
                </c:pt>
                <c:pt idx="95">
                  <c:v>5</c:v>
                </c:pt>
                <c:pt idx="96">
                  <c:v>5</c:v>
                </c:pt>
                <c:pt idx="97">
                  <c:v>5</c:v>
                </c:pt>
                <c:pt idx="98">
                  <c:v>5</c:v>
                </c:pt>
                <c:pt idx="99">
                  <c:v>5</c:v>
                </c:pt>
                <c:pt idx="100">
                  <c:v>5</c:v>
                </c:pt>
                <c:pt idx="101">
                  <c:v>5</c:v>
                </c:pt>
                <c:pt idx="102">
                  <c:v>5</c:v>
                </c:pt>
                <c:pt idx="103">
                  <c:v>5</c:v>
                </c:pt>
                <c:pt idx="104">
                  <c:v>5</c:v>
                </c:pt>
                <c:pt idx="105">
                  <c:v>5</c:v>
                </c:pt>
                <c:pt idx="106">
                  <c:v>5</c:v>
                </c:pt>
                <c:pt idx="107">
                  <c:v>5</c:v>
                </c:pt>
                <c:pt idx="108">
                  <c:v>5</c:v>
                </c:pt>
                <c:pt idx="109">
                  <c:v>5</c:v>
                </c:pt>
                <c:pt idx="110">
                  <c:v>5</c:v>
                </c:pt>
                <c:pt idx="111">
                  <c:v>5</c:v>
                </c:pt>
                <c:pt idx="112">
                  <c:v>6</c:v>
                </c:pt>
                <c:pt idx="113">
                  <c:v>6</c:v>
                </c:pt>
                <c:pt idx="114">
                  <c:v>6</c:v>
                </c:pt>
                <c:pt idx="115">
                  <c:v>6</c:v>
                </c:pt>
                <c:pt idx="116">
                  <c:v>6</c:v>
                </c:pt>
                <c:pt idx="117">
                  <c:v>6</c:v>
                </c:pt>
                <c:pt idx="118">
                  <c:v>6</c:v>
                </c:pt>
                <c:pt idx="119">
                  <c:v>6</c:v>
                </c:pt>
                <c:pt idx="120">
                  <c:v>6</c:v>
                </c:pt>
                <c:pt idx="121">
                  <c:v>6</c:v>
                </c:pt>
                <c:pt idx="122">
                  <c:v>6</c:v>
                </c:pt>
                <c:pt idx="123">
                  <c:v>6</c:v>
                </c:pt>
                <c:pt idx="124">
                  <c:v>6</c:v>
                </c:pt>
                <c:pt idx="125">
                  <c:v>6</c:v>
                </c:pt>
                <c:pt idx="126">
                  <c:v>6</c:v>
                </c:pt>
                <c:pt idx="127">
                  <c:v>6</c:v>
                </c:pt>
                <c:pt idx="128">
                  <c:v>6</c:v>
                </c:pt>
                <c:pt idx="129">
                  <c:v>6</c:v>
                </c:pt>
                <c:pt idx="130">
                  <c:v>6</c:v>
                </c:pt>
                <c:pt idx="131">
                  <c:v>6</c:v>
                </c:pt>
                <c:pt idx="132">
                  <c:v>6</c:v>
                </c:pt>
                <c:pt idx="133">
                  <c:v>6</c:v>
                </c:pt>
                <c:pt idx="134">
                  <c:v>6</c:v>
                </c:pt>
                <c:pt idx="135">
                  <c:v>6</c:v>
                </c:pt>
                <c:pt idx="136">
                  <c:v>6</c:v>
                </c:pt>
                <c:pt idx="137">
                  <c:v>6</c:v>
                </c:pt>
                <c:pt idx="138">
                  <c:v>6</c:v>
                </c:pt>
                <c:pt idx="139">
                  <c:v>6</c:v>
                </c:pt>
                <c:pt idx="140">
                  <c:v>6</c:v>
                </c:pt>
                <c:pt idx="141">
                  <c:v>6</c:v>
                </c:pt>
                <c:pt idx="142">
                  <c:v>7</c:v>
                </c:pt>
                <c:pt idx="143">
                  <c:v>7</c:v>
                </c:pt>
                <c:pt idx="144">
                  <c:v>7</c:v>
                </c:pt>
                <c:pt idx="145">
                  <c:v>7</c:v>
                </c:pt>
                <c:pt idx="146">
                  <c:v>7</c:v>
                </c:pt>
                <c:pt idx="147">
                  <c:v>7</c:v>
                </c:pt>
                <c:pt idx="148">
                  <c:v>7</c:v>
                </c:pt>
                <c:pt idx="149">
                  <c:v>7</c:v>
                </c:pt>
                <c:pt idx="150">
                  <c:v>7</c:v>
                </c:pt>
                <c:pt idx="151">
                  <c:v>7</c:v>
                </c:pt>
                <c:pt idx="152">
                  <c:v>7</c:v>
                </c:pt>
                <c:pt idx="153">
                  <c:v>7</c:v>
                </c:pt>
                <c:pt idx="154">
                  <c:v>7</c:v>
                </c:pt>
                <c:pt idx="155">
                  <c:v>7</c:v>
                </c:pt>
                <c:pt idx="156">
                  <c:v>7</c:v>
                </c:pt>
                <c:pt idx="157">
                  <c:v>7</c:v>
                </c:pt>
                <c:pt idx="158">
                  <c:v>7</c:v>
                </c:pt>
                <c:pt idx="159">
                  <c:v>7</c:v>
                </c:pt>
                <c:pt idx="160">
                  <c:v>7</c:v>
                </c:pt>
                <c:pt idx="161">
                  <c:v>7</c:v>
                </c:pt>
                <c:pt idx="162">
                  <c:v>7</c:v>
                </c:pt>
                <c:pt idx="163">
                  <c:v>7</c:v>
                </c:pt>
                <c:pt idx="164">
                  <c:v>7</c:v>
                </c:pt>
                <c:pt idx="165">
                  <c:v>7</c:v>
                </c:pt>
                <c:pt idx="166">
                  <c:v>7</c:v>
                </c:pt>
                <c:pt idx="167">
                  <c:v>7</c:v>
                </c:pt>
                <c:pt idx="168">
                  <c:v>7</c:v>
                </c:pt>
                <c:pt idx="169">
                  <c:v>7</c:v>
                </c:pt>
                <c:pt idx="170">
                  <c:v>7</c:v>
                </c:pt>
                <c:pt idx="171">
                  <c:v>7</c:v>
                </c:pt>
                <c:pt idx="172">
                  <c:v>7</c:v>
                </c:pt>
                <c:pt idx="173">
                  <c:v>7</c:v>
                </c:pt>
                <c:pt idx="174">
                  <c:v>7</c:v>
                </c:pt>
                <c:pt idx="175">
                  <c:v>7</c:v>
                </c:pt>
                <c:pt idx="176">
                  <c:v>7</c:v>
                </c:pt>
                <c:pt idx="177">
                  <c:v>7</c:v>
                </c:pt>
                <c:pt idx="178">
                  <c:v>7</c:v>
                </c:pt>
                <c:pt idx="179">
                  <c:v>7</c:v>
                </c:pt>
                <c:pt idx="180">
                  <c:v>7</c:v>
                </c:pt>
                <c:pt idx="181">
                  <c:v>7</c:v>
                </c:pt>
                <c:pt idx="182">
                  <c:v>7</c:v>
                </c:pt>
                <c:pt idx="183">
                  <c:v>7</c:v>
                </c:pt>
                <c:pt idx="184">
                  <c:v>7</c:v>
                </c:pt>
                <c:pt idx="185">
                  <c:v>7</c:v>
                </c:pt>
                <c:pt idx="186">
                  <c:v>7</c:v>
                </c:pt>
                <c:pt idx="187">
                  <c:v>7</c:v>
                </c:pt>
                <c:pt idx="188">
                  <c:v>7</c:v>
                </c:pt>
                <c:pt idx="189">
                  <c:v>7</c:v>
                </c:pt>
                <c:pt idx="190">
                  <c:v>7</c:v>
                </c:pt>
                <c:pt idx="191">
                  <c:v>7</c:v>
                </c:pt>
                <c:pt idx="192">
                  <c:v>7</c:v>
                </c:pt>
                <c:pt idx="193">
                  <c:v>7</c:v>
                </c:pt>
                <c:pt idx="194">
                  <c:v>7</c:v>
                </c:pt>
                <c:pt idx="195">
                  <c:v>7</c:v>
                </c:pt>
                <c:pt idx="196">
                  <c:v>7</c:v>
                </c:pt>
                <c:pt idx="197">
                  <c:v>7</c:v>
                </c:pt>
                <c:pt idx="198">
                  <c:v>8</c:v>
                </c:pt>
                <c:pt idx="199">
                  <c:v>8</c:v>
                </c:pt>
                <c:pt idx="200">
                  <c:v>8</c:v>
                </c:pt>
                <c:pt idx="201">
                  <c:v>8</c:v>
                </c:pt>
                <c:pt idx="202">
                  <c:v>8</c:v>
                </c:pt>
                <c:pt idx="203">
                  <c:v>8</c:v>
                </c:pt>
                <c:pt idx="204">
                  <c:v>8</c:v>
                </c:pt>
                <c:pt idx="205">
                  <c:v>8</c:v>
                </c:pt>
                <c:pt idx="206">
                  <c:v>8</c:v>
                </c:pt>
                <c:pt idx="207">
                  <c:v>8</c:v>
                </c:pt>
                <c:pt idx="208">
                  <c:v>8</c:v>
                </c:pt>
                <c:pt idx="209">
                  <c:v>8</c:v>
                </c:pt>
                <c:pt idx="210">
                  <c:v>8</c:v>
                </c:pt>
                <c:pt idx="211">
                  <c:v>8</c:v>
                </c:pt>
                <c:pt idx="212">
                  <c:v>8</c:v>
                </c:pt>
                <c:pt idx="213">
                  <c:v>8</c:v>
                </c:pt>
                <c:pt idx="214">
                  <c:v>8</c:v>
                </c:pt>
                <c:pt idx="215">
                  <c:v>8</c:v>
                </c:pt>
                <c:pt idx="216">
                  <c:v>8</c:v>
                </c:pt>
                <c:pt idx="217">
                  <c:v>8</c:v>
                </c:pt>
                <c:pt idx="218">
                  <c:v>8</c:v>
                </c:pt>
                <c:pt idx="219">
                  <c:v>8</c:v>
                </c:pt>
                <c:pt idx="220">
                  <c:v>8</c:v>
                </c:pt>
                <c:pt idx="221">
                  <c:v>8</c:v>
                </c:pt>
                <c:pt idx="222">
                  <c:v>8</c:v>
                </c:pt>
                <c:pt idx="223">
                  <c:v>8</c:v>
                </c:pt>
                <c:pt idx="224">
                  <c:v>8</c:v>
                </c:pt>
                <c:pt idx="225">
                  <c:v>8</c:v>
                </c:pt>
                <c:pt idx="226">
                  <c:v>8</c:v>
                </c:pt>
                <c:pt idx="227">
                  <c:v>8</c:v>
                </c:pt>
                <c:pt idx="228">
                  <c:v>8</c:v>
                </c:pt>
                <c:pt idx="229">
                  <c:v>8</c:v>
                </c:pt>
                <c:pt idx="230">
                  <c:v>8</c:v>
                </c:pt>
                <c:pt idx="231">
                  <c:v>8</c:v>
                </c:pt>
                <c:pt idx="232">
                  <c:v>8</c:v>
                </c:pt>
                <c:pt idx="233">
                  <c:v>8</c:v>
                </c:pt>
                <c:pt idx="234">
                  <c:v>8</c:v>
                </c:pt>
                <c:pt idx="235">
                  <c:v>8</c:v>
                </c:pt>
                <c:pt idx="236">
                  <c:v>8</c:v>
                </c:pt>
                <c:pt idx="237">
                  <c:v>8</c:v>
                </c:pt>
                <c:pt idx="238">
                  <c:v>8</c:v>
                </c:pt>
                <c:pt idx="239">
                  <c:v>8</c:v>
                </c:pt>
                <c:pt idx="240">
                  <c:v>8</c:v>
                </c:pt>
                <c:pt idx="241">
                  <c:v>8</c:v>
                </c:pt>
                <c:pt idx="242">
                  <c:v>8</c:v>
                </c:pt>
                <c:pt idx="243">
                  <c:v>8</c:v>
                </c:pt>
                <c:pt idx="244">
                  <c:v>8</c:v>
                </c:pt>
                <c:pt idx="245">
                  <c:v>8</c:v>
                </c:pt>
                <c:pt idx="246">
                  <c:v>8</c:v>
                </c:pt>
                <c:pt idx="247">
                  <c:v>8</c:v>
                </c:pt>
                <c:pt idx="248">
                  <c:v>8</c:v>
                </c:pt>
                <c:pt idx="249">
                  <c:v>8</c:v>
                </c:pt>
                <c:pt idx="250">
                  <c:v>8</c:v>
                </c:pt>
                <c:pt idx="251">
                  <c:v>8</c:v>
                </c:pt>
                <c:pt idx="252">
                  <c:v>8</c:v>
                </c:pt>
                <c:pt idx="253">
                  <c:v>8</c:v>
                </c:pt>
                <c:pt idx="254">
                  <c:v>8</c:v>
                </c:pt>
                <c:pt idx="255">
                  <c:v>8</c:v>
                </c:pt>
                <c:pt idx="256">
                  <c:v>8</c:v>
                </c:pt>
                <c:pt idx="257">
                  <c:v>8</c:v>
                </c:pt>
                <c:pt idx="258">
                  <c:v>8</c:v>
                </c:pt>
                <c:pt idx="259">
                  <c:v>8</c:v>
                </c:pt>
                <c:pt idx="260">
                  <c:v>8</c:v>
                </c:pt>
                <c:pt idx="261">
                  <c:v>8</c:v>
                </c:pt>
                <c:pt idx="262">
                  <c:v>8</c:v>
                </c:pt>
                <c:pt idx="263">
                  <c:v>8</c:v>
                </c:pt>
                <c:pt idx="264">
                  <c:v>8</c:v>
                </c:pt>
                <c:pt idx="265">
                  <c:v>8</c:v>
                </c:pt>
                <c:pt idx="266">
                  <c:v>8</c:v>
                </c:pt>
                <c:pt idx="267">
                  <c:v>8</c:v>
                </c:pt>
                <c:pt idx="268">
                  <c:v>8</c:v>
                </c:pt>
                <c:pt idx="269">
                  <c:v>9</c:v>
                </c:pt>
                <c:pt idx="270">
                  <c:v>9</c:v>
                </c:pt>
                <c:pt idx="271">
                  <c:v>9</c:v>
                </c:pt>
                <c:pt idx="272">
                  <c:v>9</c:v>
                </c:pt>
                <c:pt idx="273">
                  <c:v>9</c:v>
                </c:pt>
                <c:pt idx="274">
                  <c:v>9</c:v>
                </c:pt>
                <c:pt idx="275">
                  <c:v>9</c:v>
                </c:pt>
                <c:pt idx="276">
                  <c:v>9</c:v>
                </c:pt>
                <c:pt idx="277">
                  <c:v>9</c:v>
                </c:pt>
                <c:pt idx="278">
                  <c:v>9</c:v>
                </c:pt>
                <c:pt idx="279">
                  <c:v>9</c:v>
                </c:pt>
                <c:pt idx="280">
                  <c:v>9</c:v>
                </c:pt>
                <c:pt idx="281">
                  <c:v>9</c:v>
                </c:pt>
                <c:pt idx="282">
                  <c:v>9</c:v>
                </c:pt>
                <c:pt idx="283">
                  <c:v>9</c:v>
                </c:pt>
                <c:pt idx="284">
                  <c:v>9</c:v>
                </c:pt>
                <c:pt idx="285">
                  <c:v>9</c:v>
                </c:pt>
                <c:pt idx="286">
                  <c:v>9</c:v>
                </c:pt>
                <c:pt idx="287">
                  <c:v>9</c:v>
                </c:pt>
                <c:pt idx="288">
                  <c:v>9</c:v>
                </c:pt>
                <c:pt idx="289">
                  <c:v>9</c:v>
                </c:pt>
                <c:pt idx="290">
                  <c:v>9</c:v>
                </c:pt>
                <c:pt idx="291">
                  <c:v>9</c:v>
                </c:pt>
                <c:pt idx="292">
                  <c:v>9</c:v>
                </c:pt>
                <c:pt idx="293">
                  <c:v>9</c:v>
                </c:pt>
                <c:pt idx="294">
                  <c:v>9</c:v>
                </c:pt>
                <c:pt idx="295">
                  <c:v>9</c:v>
                </c:pt>
                <c:pt idx="296">
                  <c:v>9</c:v>
                </c:pt>
                <c:pt idx="297">
                  <c:v>9</c:v>
                </c:pt>
                <c:pt idx="298">
                  <c:v>9</c:v>
                </c:pt>
                <c:pt idx="299">
                  <c:v>9</c:v>
                </c:pt>
                <c:pt idx="300">
                  <c:v>9</c:v>
                </c:pt>
                <c:pt idx="301">
                  <c:v>9</c:v>
                </c:pt>
                <c:pt idx="302">
                  <c:v>9</c:v>
                </c:pt>
                <c:pt idx="303">
                  <c:v>9</c:v>
                </c:pt>
                <c:pt idx="304">
                  <c:v>9</c:v>
                </c:pt>
                <c:pt idx="305">
                  <c:v>9</c:v>
                </c:pt>
                <c:pt idx="306">
                  <c:v>9</c:v>
                </c:pt>
                <c:pt idx="307">
                  <c:v>9</c:v>
                </c:pt>
                <c:pt idx="308">
                  <c:v>9</c:v>
                </c:pt>
                <c:pt idx="309">
                  <c:v>10</c:v>
                </c:pt>
                <c:pt idx="310">
                  <c:v>10</c:v>
                </c:pt>
                <c:pt idx="311">
                  <c:v>10</c:v>
                </c:pt>
                <c:pt idx="312">
                  <c:v>10</c:v>
                </c:pt>
                <c:pt idx="313">
                  <c:v>10</c:v>
                </c:pt>
                <c:pt idx="314">
                  <c:v>10</c:v>
                </c:pt>
                <c:pt idx="315">
                  <c:v>10</c:v>
                </c:pt>
                <c:pt idx="316">
                  <c:v>10</c:v>
                </c:pt>
                <c:pt idx="317">
                  <c:v>10</c:v>
                </c:pt>
                <c:pt idx="318">
                  <c:v>10</c:v>
                </c:pt>
                <c:pt idx="319">
                  <c:v>10</c:v>
                </c:pt>
                <c:pt idx="320">
                  <c:v>10</c:v>
                </c:pt>
                <c:pt idx="321">
                  <c:v>10</c:v>
                </c:pt>
                <c:pt idx="322">
                  <c:v>10</c:v>
                </c:pt>
                <c:pt idx="323">
                  <c:v>10</c:v>
                </c:pt>
                <c:pt idx="324">
                  <c:v>10</c:v>
                </c:pt>
                <c:pt idx="325">
                  <c:v>10</c:v>
                </c:pt>
                <c:pt idx="326">
                  <c:v>10</c:v>
                </c:pt>
                <c:pt idx="327">
                  <c:v>10</c:v>
                </c:pt>
                <c:pt idx="328">
                  <c:v>10</c:v>
                </c:pt>
                <c:pt idx="329">
                  <c:v>10</c:v>
                </c:pt>
                <c:pt idx="330">
                  <c:v>10</c:v>
                </c:pt>
                <c:pt idx="331">
                  <c:v>10</c:v>
                </c:pt>
                <c:pt idx="332">
                  <c:v>10</c:v>
                </c:pt>
                <c:pt idx="333">
                  <c:v>10</c:v>
                </c:pt>
                <c:pt idx="334">
                  <c:v>10</c:v>
                </c:pt>
                <c:pt idx="335">
                  <c:v>10</c:v>
                </c:pt>
                <c:pt idx="336">
                  <c:v>10</c:v>
                </c:pt>
                <c:pt idx="337">
                  <c:v>10</c:v>
                </c:pt>
                <c:pt idx="338">
                  <c:v>10</c:v>
                </c:pt>
                <c:pt idx="339">
                  <c:v>10</c:v>
                </c:pt>
                <c:pt idx="340">
                  <c:v>10</c:v>
                </c:pt>
                <c:pt idx="341">
                  <c:v>10</c:v>
                </c:pt>
                <c:pt idx="342">
                  <c:v>10</c:v>
                </c:pt>
                <c:pt idx="343">
                  <c:v>10</c:v>
                </c:pt>
                <c:pt idx="344">
                  <c:v>10</c:v>
                </c:pt>
                <c:pt idx="345">
                  <c:v>10</c:v>
                </c:pt>
                <c:pt idx="346">
                  <c:v>10</c:v>
                </c:pt>
                <c:pt idx="347">
                  <c:v>10</c:v>
                </c:pt>
                <c:pt idx="348">
                  <c:v>10</c:v>
                </c:pt>
                <c:pt idx="349">
                  <c:v>10</c:v>
                </c:pt>
                <c:pt idx="350">
                  <c:v>10</c:v>
                </c:pt>
                <c:pt idx="351">
                  <c:v>10</c:v>
                </c:pt>
                <c:pt idx="352">
                  <c:v>10</c:v>
                </c:pt>
                <c:pt idx="353">
                  <c:v>10</c:v>
                </c:pt>
                <c:pt idx="354">
                  <c:v>10</c:v>
                </c:pt>
                <c:pt idx="355">
                  <c:v>10</c:v>
                </c:pt>
                <c:pt idx="356">
                  <c:v>10</c:v>
                </c:pt>
                <c:pt idx="357">
                  <c:v>10</c:v>
                </c:pt>
                <c:pt idx="358">
                  <c:v>10</c:v>
                </c:pt>
                <c:pt idx="359">
                  <c:v>10</c:v>
                </c:pt>
                <c:pt idx="360">
                  <c:v>10</c:v>
                </c:pt>
                <c:pt idx="361">
                  <c:v>10</c:v>
                </c:pt>
                <c:pt idx="362">
                  <c:v>10</c:v>
                </c:pt>
                <c:pt idx="363">
                  <c:v>10</c:v>
                </c:pt>
                <c:pt idx="364">
                  <c:v>10</c:v>
                </c:pt>
                <c:pt idx="365">
                  <c:v>10</c:v>
                </c:pt>
                <c:pt idx="366">
                  <c:v>10</c:v>
                </c:pt>
                <c:pt idx="367">
                  <c:v>10</c:v>
                </c:pt>
                <c:pt idx="368">
                  <c:v>10</c:v>
                </c:pt>
                <c:pt idx="369">
                  <c:v>10</c:v>
                </c:pt>
                <c:pt idx="370">
                  <c:v>10</c:v>
                </c:pt>
                <c:pt idx="371">
                  <c:v>10</c:v>
                </c:pt>
                <c:pt idx="372">
                  <c:v>10</c:v>
                </c:pt>
                <c:pt idx="373">
                  <c:v>11</c:v>
                </c:pt>
                <c:pt idx="374">
                  <c:v>11</c:v>
                </c:pt>
                <c:pt idx="375">
                  <c:v>11</c:v>
                </c:pt>
                <c:pt idx="376">
                  <c:v>11</c:v>
                </c:pt>
                <c:pt idx="377">
                  <c:v>11</c:v>
                </c:pt>
                <c:pt idx="378">
                  <c:v>11</c:v>
                </c:pt>
                <c:pt idx="379">
                  <c:v>11</c:v>
                </c:pt>
                <c:pt idx="380">
                  <c:v>11</c:v>
                </c:pt>
                <c:pt idx="381">
                  <c:v>11</c:v>
                </c:pt>
                <c:pt idx="382">
                  <c:v>11</c:v>
                </c:pt>
                <c:pt idx="383">
                  <c:v>11</c:v>
                </c:pt>
                <c:pt idx="384">
                  <c:v>11</c:v>
                </c:pt>
                <c:pt idx="385">
                  <c:v>11</c:v>
                </c:pt>
                <c:pt idx="386">
                  <c:v>11</c:v>
                </c:pt>
                <c:pt idx="387">
                  <c:v>11</c:v>
                </c:pt>
                <c:pt idx="388">
                  <c:v>11</c:v>
                </c:pt>
                <c:pt idx="389">
                  <c:v>11</c:v>
                </c:pt>
                <c:pt idx="390">
                  <c:v>11</c:v>
                </c:pt>
                <c:pt idx="391">
                  <c:v>11</c:v>
                </c:pt>
                <c:pt idx="392">
                  <c:v>11</c:v>
                </c:pt>
                <c:pt idx="393">
                  <c:v>11</c:v>
                </c:pt>
                <c:pt idx="394">
                  <c:v>11</c:v>
                </c:pt>
                <c:pt idx="395">
                  <c:v>11</c:v>
                </c:pt>
                <c:pt idx="396">
                  <c:v>11</c:v>
                </c:pt>
                <c:pt idx="397">
                  <c:v>11</c:v>
                </c:pt>
                <c:pt idx="398">
                  <c:v>11</c:v>
                </c:pt>
                <c:pt idx="399">
                  <c:v>11</c:v>
                </c:pt>
                <c:pt idx="400">
                  <c:v>11</c:v>
                </c:pt>
                <c:pt idx="401">
                  <c:v>11</c:v>
                </c:pt>
                <c:pt idx="402">
                  <c:v>11</c:v>
                </c:pt>
                <c:pt idx="403">
                  <c:v>11</c:v>
                </c:pt>
                <c:pt idx="404">
                  <c:v>11</c:v>
                </c:pt>
                <c:pt idx="405">
                  <c:v>11</c:v>
                </c:pt>
                <c:pt idx="406">
                  <c:v>11</c:v>
                </c:pt>
                <c:pt idx="407">
                  <c:v>11</c:v>
                </c:pt>
                <c:pt idx="408">
                  <c:v>11</c:v>
                </c:pt>
                <c:pt idx="409">
                  <c:v>11</c:v>
                </c:pt>
                <c:pt idx="410">
                  <c:v>11</c:v>
                </c:pt>
                <c:pt idx="411">
                  <c:v>11</c:v>
                </c:pt>
                <c:pt idx="412">
                  <c:v>11</c:v>
                </c:pt>
                <c:pt idx="413">
                  <c:v>11</c:v>
                </c:pt>
                <c:pt idx="414">
                  <c:v>11</c:v>
                </c:pt>
                <c:pt idx="415">
                  <c:v>11</c:v>
                </c:pt>
                <c:pt idx="416">
                  <c:v>11</c:v>
                </c:pt>
                <c:pt idx="417">
                  <c:v>11</c:v>
                </c:pt>
                <c:pt idx="418">
                  <c:v>11</c:v>
                </c:pt>
                <c:pt idx="419">
                  <c:v>11</c:v>
                </c:pt>
                <c:pt idx="420">
                  <c:v>11</c:v>
                </c:pt>
                <c:pt idx="421">
                  <c:v>11</c:v>
                </c:pt>
                <c:pt idx="422">
                  <c:v>11</c:v>
                </c:pt>
                <c:pt idx="423">
                  <c:v>11</c:v>
                </c:pt>
                <c:pt idx="424">
                  <c:v>11</c:v>
                </c:pt>
                <c:pt idx="425">
                  <c:v>11</c:v>
                </c:pt>
                <c:pt idx="426">
                  <c:v>11</c:v>
                </c:pt>
                <c:pt idx="427">
                  <c:v>11</c:v>
                </c:pt>
                <c:pt idx="428">
                  <c:v>11</c:v>
                </c:pt>
                <c:pt idx="429">
                  <c:v>11</c:v>
                </c:pt>
                <c:pt idx="430">
                  <c:v>11</c:v>
                </c:pt>
                <c:pt idx="431">
                  <c:v>11</c:v>
                </c:pt>
                <c:pt idx="432">
                  <c:v>11</c:v>
                </c:pt>
                <c:pt idx="433">
                  <c:v>11</c:v>
                </c:pt>
                <c:pt idx="434">
                  <c:v>11</c:v>
                </c:pt>
                <c:pt idx="435">
                  <c:v>11</c:v>
                </c:pt>
                <c:pt idx="436">
                  <c:v>11</c:v>
                </c:pt>
                <c:pt idx="437">
                  <c:v>11</c:v>
                </c:pt>
                <c:pt idx="438">
                  <c:v>11</c:v>
                </c:pt>
                <c:pt idx="439">
                  <c:v>11</c:v>
                </c:pt>
                <c:pt idx="440">
                  <c:v>11</c:v>
                </c:pt>
                <c:pt idx="441">
                  <c:v>11</c:v>
                </c:pt>
                <c:pt idx="442">
                  <c:v>11</c:v>
                </c:pt>
                <c:pt idx="443">
                  <c:v>11</c:v>
                </c:pt>
                <c:pt idx="444">
                  <c:v>11</c:v>
                </c:pt>
                <c:pt idx="445">
                  <c:v>11</c:v>
                </c:pt>
                <c:pt idx="446">
                  <c:v>11</c:v>
                </c:pt>
                <c:pt idx="447">
                  <c:v>11</c:v>
                </c:pt>
                <c:pt idx="448">
                  <c:v>11</c:v>
                </c:pt>
                <c:pt idx="449">
                  <c:v>11</c:v>
                </c:pt>
                <c:pt idx="450">
                  <c:v>11</c:v>
                </c:pt>
                <c:pt idx="451">
                  <c:v>11</c:v>
                </c:pt>
                <c:pt idx="452">
                  <c:v>11</c:v>
                </c:pt>
                <c:pt idx="453">
                  <c:v>11</c:v>
                </c:pt>
                <c:pt idx="454">
                  <c:v>11</c:v>
                </c:pt>
                <c:pt idx="455">
                  <c:v>11</c:v>
                </c:pt>
                <c:pt idx="456">
                  <c:v>11</c:v>
                </c:pt>
                <c:pt idx="457">
                  <c:v>11</c:v>
                </c:pt>
                <c:pt idx="458">
                  <c:v>11</c:v>
                </c:pt>
                <c:pt idx="459">
                  <c:v>11</c:v>
                </c:pt>
                <c:pt idx="460">
                  <c:v>11</c:v>
                </c:pt>
                <c:pt idx="461">
                  <c:v>11</c:v>
                </c:pt>
                <c:pt idx="462">
                  <c:v>11</c:v>
                </c:pt>
                <c:pt idx="463">
                  <c:v>11</c:v>
                </c:pt>
                <c:pt idx="464">
                  <c:v>11</c:v>
                </c:pt>
                <c:pt idx="465">
                  <c:v>11</c:v>
                </c:pt>
                <c:pt idx="466">
                  <c:v>11</c:v>
                </c:pt>
                <c:pt idx="467">
                  <c:v>11</c:v>
                </c:pt>
                <c:pt idx="468">
                  <c:v>11</c:v>
                </c:pt>
                <c:pt idx="469">
                  <c:v>11</c:v>
                </c:pt>
                <c:pt idx="470">
                  <c:v>11</c:v>
                </c:pt>
                <c:pt idx="471">
                  <c:v>11</c:v>
                </c:pt>
                <c:pt idx="472">
                  <c:v>11</c:v>
                </c:pt>
                <c:pt idx="473">
                  <c:v>11</c:v>
                </c:pt>
                <c:pt idx="474">
                  <c:v>11</c:v>
                </c:pt>
                <c:pt idx="475">
                  <c:v>11</c:v>
                </c:pt>
                <c:pt idx="476">
                  <c:v>11</c:v>
                </c:pt>
                <c:pt idx="477">
                  <c:v>11</c:v>
                </c:pt>
                <c:pt idx="478">
                  <c:v>11</c:v>
                </c:pt>
                <c:pt idx="479">
                  <c:v>11</c:v>
                </c:pt>
                <c:pt idx="480">
                  <c:v>11</c:v>
                </c:pt>
                <c:pt idx="481">
                  <c:v>11</c:v>
                </c:pt>
                <c:pt idx="482">
                  <c:v>11</c:v>
                </c:pt>
                <c:pt idx="483">
                  <c:v>11</c:v>
                </c:pt>
                <c:pt idx="484">
                  <c:v>11</c:v>
                </c:pt>
                <c:pt idx="485">
                  <c:v>11</c:v>
                </c:pt>
                <c:pt idx="486">
                  <c:v>11</c:v>
                </c:pt>
                <c:pt idx="487">
                  <c:v>11</c:v>
                </c:pt>
                <c:pt idx="488">
                  <c:v>11</c:v>
                </c:pt>
                <c:pt idx="489">
                  <c:v>11</c:v>
                </c:pt>
                <c:pt idx="490">
                  <c:v>11</c:v>
                </c:pt>
                <c:pt idx="491">
                  <c:v>12</c:v>
                </c:pt>
                <c:pt idx="492">
                  <c:v>12</c:v>
                </c:pt>
                <c:pt idx="493">
                  <c:v>12</c:v>
                </c:pt>
                <c:pt idx="494">
                  <c:v>12</c:v>
                </c:pt>
                <c:pt idx="495">
                  <c:v>12</c:v>
                </c:pt>
                <c:pt idx="496">
                  <c:v>12</c:v>
                </c:pt>
                <c:pt idx="497">
                  <c:v>12</c:v>
                </c:pt>
                <c:pt idx="498">
                  <c:v>12</c:v>
                </c:pt>
                <c:pt idx="499">
                  <c:v>12</c:v>
                </c:pt>
                <c:pt idx="500">
                  <c:v>12</c:v>
                </c:pt>
                <c:pt idx="501">
                  <c:v>13</c:v>
                </c:pt>
                <c:pt idx="502">
                  <c:v>13</c:v>
                </c:pt>
                <c:pt idx="503">
                  <c:v>13</c:v>
                </c:pt>
                <c:pt idx="504">
                  <c:v>13</c:v>
                </c:pt>
                <c:pt idx="505">
                  <c:v>13</c:v>
                </c:pt>
                <c:pt idx="506">
                  <c:v>13</c:v>
                </c:pt>
                <c:pt idx="507">
                  <c:v>13</c:v>
                </c:pt>
                <c:pt idx="508">
                  <c:v>13</c:v>
                </c:pt>
                <c:pt idx="509">
                  <c:v>13</c:v>
                </c:pt>
                <c:pt idx="510">
                  <c:v>13</c:v>
                </c:pt>
                <c:pt idx="511">
                  <c:v>13</c:v>
                </c:pt>
                <c:pt idx="512">
                  <c:v>13</c:v>
                </c:pt>
                <c:pt idx="513">
                  <c:v>13</c:v>
                </c:pt>
                <c:pt idx="514">
                  <c:v>13</c:v>
                </c:pt>
                <c:pt idx="515">
                  <c:v>13</c:v>
                </c:pt>
                <c:pt idx="516">
                  <c:v>13</c:v>
                </c:pt>
                <c:pt idx="517">
                  <c:v>13</c:v>
                </c:pt>
                <c:pt idx="518">
                  <c:v>13</c:v>
                </c:pt>
                <c:pt idx="519">
                  <c:v>13</c:v>
                </c:pt>
                <c:pt idx="520">
                  <c:v>13</c:v>
                </c:pt>
                <c:pt idx="521">
                  <c:v>13</c:v>
                </c:pt>
                <c:pt idx="522">
                  <c:v>13</c:v>
                </c:pt>
                <c:pt idx="523">
                  <c:v>13</c:v>
                </c:pt>
                <c:pt idx="524">
                  <c:v>13</c:v>
                </c:pt>
                <c:pt idx="525">
                  <c:v>13</c:v>
                </c:pt>
                <c:pt idx="526">
                  <c:v>13</c:v>
                </c:pt>
                <c:pt idx="527">
                  <c:v>13</c:v>
                </c:pt>
                <c:pt idx="528">
                  <c:v>13</c:v>
                </c:pt>
                <c:pt idx="529">
                  <c:v>13</c:v>
                </c:pt>
                <c:pt idx="530">
                  <c:v>13</c:v>
                </c:pt>
                <c:pt idx="531">
                  <c:v>13</c:v>
                </c:pt>
                <c:pt idx="532">
                  <c:v>13</c:v>
                </c:pt>
                <c:pt idx="533">
                  <c:v>13</c:v>
                </c:pt>
                <c:pt idx="534">
                  <c:v>13</c:v>
                </c:pt>
                <c:pt idx="535">
                  <c:v>13</c:v>
                </c:pt>
                <c:pt idx="536">
                  <c:v>14</c:v>
                </c:pt>
                <c:pt idx="537">
                  <c:v>14</c:v>
                </c:pt>
                <c:pt idx="538">
                  <c:v>14</c:v>
                </c:pt>
                <c:pt idx="539">
                  <c:v>14</c:v>
                </c:pt>
                <c:pt idx="540">
                  <c:v>14</c:v>
                </c:pt>
                <c:pt idx="541">
                  <c:v>14</c:v>
                </c:pt>
                <c:pt idx="542">
                  <c:v>14</c:v>
                </c:pt>
                <c:pt idx="543">
                  <c:v>14</c:v>
                </c:pt>
                <c:pt idx="544">
                  <c:v>14</c:v>
                </c:pt>
                <c:pt idx="545">
                  <c:v>14</c:v>
                </c:pt>
                <c:pt idx="546">
                  <c:v>14</c:v>
                </c:pt>
                <c:pt idx="547">
                  <c:v>14</c:v>
                </c:pt>
                <c:pt idx="548">
                  <c:v>14</c:v>
                </c:pt>
                <c:pt idx="549">
                  <c:v>14</c:v>
                </c:pt>
                <c:pt idx="550">
                  <c:v>14</c:v>
                </c:pt>
                <c:pt idx="551">
                  <c:v>14</c:v>
                </c:pt>
                <c:pt idx="552">
                  <c:v>14</c:v>
                </c:pt>
                <c:pt idx="553">
                  <c:v>14</c:v>
                </c:pt>
                <c:pt idx="554">
                  <c:v>14</c:v>
                </c:pt>
                <c:pt idx="555">
                  <c:v>14</c:v>
                </c:pt>
                <c:pt idx="556">
                  <c:v>14</c:v>
                </c:pt>
                <c:pt idx="557">
                  <c:v>14</c:v>
                </c:pt>
                <c:pt idx="558">
                  <c:v>14</c:v>
                </c:pt>
                <c:pt idx="559">
                  <c:v>14</c:v>
                </c:pt>
                <c:pt idx="560">
                  <c:v>14</c:v>
                </c:pt>
                <c:pt idx="561">
                  <c:v>14</c:v>
                </c:pt>
                <c:pt idx="562">
                  <c:v>14</c:v>
                </c:pt>
                <c:pt idx="563">
                  <c:v>14</c:v>
                </c:pt>
                <c:pt idx="564">
                  <c:v>14</c:v>
                </c:pt>
                <c:pt idx="565">
                  <c:v>14</c:v>
                </c:pt>
                <c:pt idx="566">
                  <c:v>14</c:v>
                </c:pt>
                <c:pt idx="567">
                  <c:v>14</c:v>
                </c:pt>
                <c:pt idx="568">
                  <c:v>14</c:v>
                </c:pt>
                <c:pt idx="569">
                  <c:v>14</c:v>
                </c:pt>
                <c:pt idx="570">
                  <c:v>14</c:v>
                </c:pt>
                <c:pt idx="571">
                  <c:v>14</c:v>
                </c:pt>
                <c:pt idx="572">
                  <c:v>14</c:v>
                </c:pt>
                <c:pt idx="573">
                  <c:v>14</c:v>
                </c:pt>
                <c:pt idx="574">
                  <c:v>14</c:v>
                </c:pt>
                <c:pt idx="575">
                  <c:v>14</c:v>
                </c:pt>
                <c:pt idx="576">
                  <c:v>14</c:v>
                </c:pt>
                <c:pt idx="577">
                  <c:v>14</c:v>
                </c:pt>
                <c:pt idx="578">
                  <c:v>14</c:v>
                </c:pt>
                <c:pt idx="579">
                  <c:v>14</c:v>
                </c:pt>
                <c:pt idx="580">
                  <c:v>14</c:v>
                </c:pt>
                <c:pt idx="581">
                  <c:v>14</c:v>
                </c:pt>
                <c:pt idx="582">
                  <c:v>14</c:v>
                </c:pt>
                <c:pt idx="583">
                  <c:v>14</c:v>
                </c:pt>
                <c:pt idx="584">
                  <c:v>15</c:v>
                </c:pt>
                <c:pt idx="585">
                  <c:v>15</c:v>
                </c:pt>
                <c:pt idx="586">
                  <c:v>15</c:v>
                </c:pt>
                <c:pt idx="587">
                  <c:v>15</c:v>
                </c:pt>
                <c:pt idx="588">
                  <c:v>15</c:v>
                </c:pt>
                <c:pt idx="589">
                  <c:v>15</c:v>
                </c:pt>
                <c:pt idx="590">
                  <c:v>15</c:v>
                </c:pt>
                <c:pt idx="591">
                  <c:v>15</c:v>
                </c:pt>
                <c:pt idx="592">
                  <c:v>15</c:v>
                </c:pt>
                <c:pt idx="593">
                  <c:v>15</c:v>
                </c:pt>
                <c:pt idx="594">
                  <c:v>15</c:v>
                </c:pt>
                <c:pt idx="595">
                  <c:v>15</c:v>
                </c:pt>
                <c:pt idx="596">
                  <c:v>15</c:v>
                </c:pt>
                <c:pt idx="597">
                  <c:v>15</c:v>
                </c:pt>
                <c:pt idx="598">
                  <c:v>15</c:v>
                </c:pt>
                <c:pt idx="599">
                  <c:v>15</c:v>
                </c:pt>
                <c:pt idx="600">
                  <c:v>15</c:v>
                </c:pt>
                <c:pt idx="601">
                  <c:v>15</c:v>
                </c:pt>
                <c:pt idx="602">
                  <c:v>15</c:v>
                </c:pt>
                <c:pt idx="603">
                  <c:v>15</c:v>
                </c:pt>
                <c:pt idx="604">
                  <c:v>15</c:v>
                </c:pt>
                <c:pt idx="605">
                  <c:v>15</c:v>
                </c:pt>
                <c:pt idx="606">
                  <c:v>15</c:v>
                </c:pt>
                <c:pt idx="607">
                  <c:v>15</c:v>
                </c:pt>
                <c:pt idx="608">
                  <c:v>15</c:v>
                </c:pt>
                <c:pt idx="609">
                  <c:v>15</c:v>
                </c:pt>
                <c:pt idx="610">
                  <c:v>15</c:v>
                </c:pt>
                <c:pt idx="611">
                  <c:v>15</c:v>
                </c:pt>
                <c:pt idx="612">
                  <c:v>15</c:v>
                </c:pt>
                <c:pt idx="613">
                  <c:v>15</c:v>
                </c:pt>
                <c:pt idx="614">
                  <c:v>15</c:v>
                </c:pt>
                <c:pt idx="615">
                  <c:v>15</c:v>
                </c:pt>
                <c:pt idx="616">
                  <c:v>15</c:v>
                </c:pt>
                <c:pt idx="617">
                  <c:v>15</c:v>
                </c:pt>
                <c:pt idx="618">
                  <c:v>15</c:v>
                </c:pt>
                <c:pt idx="619">
                  <c:v>15</c:v>
                </c:pt>
                <c:pt idx="620">
                  <c:v>15</c:v>
                </c:pt>
                <c:pt idx="621">
                  <c:v>15</c:v>
                </c:pt>
                <c:pt idx="622">
                  <c:v>15</c:v>
                </c:pt>
                <c:pt idx="623">
                  <c:v>15</c:v>
                </c:pt>
                <c:pt idx="624">
                  <c:v>15</c:v>
                </c:pt>
                <c:pt idx="625">
                  <c:v>15</c:v>
                </c:pt>
                <c:pt idx="626">
                  <c:v>15</c:v>
                </c:pt>
                <c:pt idx="627">
                  <c:v>15</c:v>
                </c:pt>
                <c:pt idx="628">
                  <c:v>15</c:v>
                </c:pt>
                <c:pt idx="629">
                  <c:v>15</c:v>
                </c:pt>
                <c:pt idx="630">
                  <c:v>15</c:v>
                </c:pt>
                <c:pt idx="631">
                  <c:v>15</c:v>
                </c:pt>
                <c:pt idx="632">
                  <c:v>15</c:v>
                </c:pt>
                <c:pt idx="633">
                  <c:v>15</c:v>
                </c:pt>
                <c:pt idx="634">
                  <c:v>15</c:v>
                </c:pt>
                <c:pt idx="635">
                  <c:v>15</c:v>
                </c:pt>
                <c:pt idx="636">
                  <c:v>15</c:v>
                </c:pt>
                <c:pt idx="637">
                  <c:v>15</c:v>
                </c:pt>
                <c:pt idx="638">
                  <c:v>15</c:v>
                </c:pt>
                <c:pt idx="639">
                  <c:v>15</c:v>
                </c:pt>
                <c:pt idx="640">
                  <c:v>15</c:v>
                </c:pt>
                <c:pt idx="641">
                  <c:v>15</c:v>
                </c:pt>
                <c:pt idx="642">
                  <c:v>15</c:v>
                </c:pt>
                <c:pt idx="643">
                  <c:v>16</c:v>
                </c:pt>
                <c:pt idx="644">
                  <c:v>16</c:v>
                </c:pt>
                <c:pt idx="645">
                  <c:v>16</c:v>
                </c:pt>
                <c:pt idx="646">
                  <c:v>16</c:v>
                </c:pt>
                <c:pt idx="647">
                  <c:v>16</c:v>
                </c:pt>
                <c:pt idx="648">
                  <c:v>16</c:v>
                </c:pt>
                <c:pt idx="649">
                  <c:v>16</c:v>
                </c:pt>
                <c:pt idx="650">
                  <c:v>16</c:v>
                </c:pt>
                <c:pt idx="651">
                  <c:v>16</c:v>
                </c:pt>
                <c:pt idx="652">
                  <c:v>16</c:v>
                </c:pt>
                <c:pt idx="653">
                  <c:v>16</c:v>
                </c:pt>
                <c:pt idx="654">
                  <c:v>16</c:v>
                </c:pt>
                <c:pt idx="655">
                  <c:v>16</c:v>
                </c:pt>
                <c:pt idx="656">
                  <c:v>16</c:v>
                </c:pt>
                <c:pt idx="657">
                  <c:v>16</c:v>
                </c:pt>
                <c:pt idx="658">
                  <c:v>16</c:v>
                </c:pt>
                <c:pt idx="659">
                  <c:v>16</c:v>
                </c:pt>
                <c:pt idx="660">
                  <c:v>16</c:v>
                </c:pt>
                <c:pt idx="661">
                  <c:v>16</c:v>
                </c:pt>
                <c:pt idx="662">
                  <c:v>16</c:v>
                </c:pt>
                <c:pt idx="663">
                  <c:v>16</c:v>
                </c:pt>
                <c:pt idx="664">
                  <c:v>16</c:v>
                </c:pt>
                <c:pt idx="665">
                  <c:v>16</c:v>
                </c:pt>
                <c:pt idx="666">
                  <c:v>16</c:v>
                </c:pt>
                <c:pt idx="667">
                  <c:v>16</c:v>
                </c:pt>
                <c:pt idx="668">
                  <c:v>16</c:v>
                </c:pt>
                <c:pt idx="669">
                  <c:v>16</c:v>
                </c:pt>
                <c:pt idx="670">
                  <c:v>16</c:v>
                </c:pt>
                <c:pt idx="671">
                  <c:v>16</c:v>
                </c:pt>
                <c:pt idx="672">
                  <c:v>16</c:v>
                </c:pt>
                <c:pt idx="673">
                  <c:v>16</c:v>
                </c:pt>
                <c:pt idx="674">
                  <c:v>16</c:v>
                </c:pt>
                <c:pt idx="675">
                  <c:v>16</c:v>
                </c:pt>
                <c:pt idx="676">
                  <c:v>16</c:v>
                </c:pt>
                <c:pt idx="677">
                  <c:v>16</c:v>
                </c:pt>
                <c:pt idx="678">
                  <c:v>16</c:v>
                </c:pt>
                <c:pt idx="679">
                  <c:v>16</c:v>
                </c:pt>
                <c:pt idx="680">
                  <c:v>16</c:v>
                </c:pt>
                <c:pt idx="681">
                  <c:v>16</c:v>
                </c:pt>
                <c:pt idx="682">
                  <c:v>16</c:v>
                </c:pt>
                <c:pt idx="683">
                  <c:v>16</c:v>
                </c:pt>
                <c:pt idx="684">
                  <c:v>16</c:v>
                </c:pt>
                <c:pt idx="685">
                  <c:v>16</c:v>
                </c:pt>
                <c:pt idx="686">
                  <c:v>16</c:v>
                </c:pt>
                <c:pt idx="687">
                  <c:v>16</c:v>
                </c:pt>
                <c:pt idx="688">
                  <c:v>16</c:v>
                </c:pt>
                <c:pt idx="689">
                  <c:v>16</c:v>
                </c:pt>
                <c:pt idx="690">
                  <c:v>16</c:v>
                </c:pt>
                <c:pt idx="691">
                  <c:v>16</c:v>
                </c:pt>
                <c:pt idx="692">
                  <c:v>16</c:v>
                </c:pt>
                <c:pt idx="693">
                  <c:v>16</c:v>
                </c:pt>
                <c:pt idx="694">
                  <c:v>16</c:v>
                </c:pt>
                <c:pt idx="695">
                  <c:v>16</c:v>
                </c:pt>
                <c:pt idx="696">
                  <c:v>16</c:v>
                </c:pt>
                <c:pt idx="697">
                  <c:v>16</c:v>
                </c:pt>
                <c:pt idx="698">
                  <c:v>16</c:v>
                </c:pt>
                <c:pt idx="699">
                  <c:v>16</c:v>
                </c:pt>
                <c:pt idx="700">
                  <c:v>16</c:v>
                </c:pt>
                <c:pt idx="701">
                  <c:v>16</c:v>
                </c:pt>
                <c:pt idx="702">
                  <c:v>16</c:v>
                </c:pt>
                <c:pt idx="703">
                  <c:v>16</c:v>
                </c:pt>
                <c:pt idx="704">
                  <c:v>16</c:v>
                </c:pt>
                <c:pt idx="705">
                  <c:v>16</c:v>
                </c:pt>
                <c:pt idx="706">
                  <c:v>16</c:v>
                </c:pt>
                <c:pt idx="707">
                  <c:v>16</c:v>
                </c:pt>
                <c:pt idx="708">
                  <c:v>16</c:v>
                </c:pt>
                <c:pt idx="709">
                  <c:v>16</c:v>
                </c:pt>
                <c:pt idx="710">
                  <c:v>16</c:v>
                </c:pt>
                <c:pt idx="711">
                  <c:v>16</c:v>
                </c:pt>
                <c:pt idx="712">
                  <c:v>16</c:v>
                </c:pt>
                <c:pt idx="713">
                  <c:v>16</c:v>
                </c:pt>
                <c:pt idx="714">
                  <c:v>16</c:v>
                </c:pt>
                <c:pt idx="715">
                  <c:v>16</c:v>
                </c:pt>
                <c:pt idx="716">
                  <c:v>17</c:v>
                </c:pt>
                <c:pt idx="717">
                  <c:v>17</c:v>
                </c:pt>
                <c:pt idx="718">
                  <c:v>17</c:v>
                </c:pt>
                <c:pt idx="719">
                  <c:v>17</c:v>
                </c:pt>
                <c:pt idx="720">
                  <c:v>17</c:v>
                </c:pt>
                <c:pt idx="721">
                  <c:v>17</c:v>
                </c:pt>
                <c:pt idx="722">
                  <c:v>17</c:v>
                </c:pt>
                <c:pt idx="723">
                  <c:v>17</c:v>
                </c:pt>
                <c:pt idx="724">
                  <c:v>17</c:v>
                </c:pt>
                <c:pt idx="725">
                  <c:v>17</c:v>
                </c:pt>
                <c:pt idx="726">
                  <c:v>17</c:v>
                </c:pt>
                <c:pt idx="727">
                  <c:v>17</c:v>
                </c:pt>
                <c:pt idx="728">
                  <c:v>17</c:v>
                </c:pt>
                <c:pt idx="729">
                  <c:v>17</c:v>
                </c:pt>
                <c:pt idx="730">
                  <c:v>17</c:v>
                </c:pt>
                <c:pt idx="731">
                  <c:v>17</c:v>
                </c:pt>
                <c:pt idx="732">
                  <c:v>17</c:v>
                </c:pt>
                <c:pt idx="733">
                  <c:v>17</c:v>
                </c:pt>
                <c:pt idx="734">
                  <c:v>17</c:v>
                </c:pt>
                <c:pt idx="735">
                  <c:v>17</c:v>
                </c:pt>
                <c:pt idx="736">
                  <c:v>17</c:v>
                </c:pt>
                <c:pt idx="737">
                  <c:v>17</c:v>
                </c:pt>
                <c:pt idx="738">
                  <c:v>17</c:v>
                </c:pt>
                <c:pt idx="739">
                  <c:v>17</c:v>
                </c:pt>
                <c:pt idx="740">
                  <c:v>17</c:v>
                </c:pt>
                <c:pt idx="741">
                  <c:v>17</c:v>
                </c:pt>
                <c:pt idx="742">
                  <c:v>17</c:v>
                </c:pt>
                <c:pt idx="743">
                  <c:v>17</c:v>
                </c:pt>
                <c:pt idx="744">
                  <c:v>17</c:v>
                </c:pt>
                <c:pt idx="745">
                  <c:v>17</c:v>
                </c:pt>
                <c:pt idx="746">
                  <c:v>17</c:v>
                </c:pt>
                <c:pt idx="747">
                  <c:v>17</c:v>
                </c:pt>
                <c:pt idx="748">
                  <c:v>17</c:v>
                </c:pt>
                <c:pt idx="749">
                  <c:v>17</c:v>
                </c:pt>
                <c:pt idx="750">
                  <c:v>17</c:v>
                </c:pt>
                <c:pt idx="751">
                  <c:v>17</c:v>
                </c:pt>
                <c:pt idx="752">
                  <c:v>17</c:v>
                </c:pt>
                <c:pt idx="753">
                  <c:v>17</c:v>
                </c:pt>
                <c:pt idx="754">
                  <c:v>17</c:v>
                </c:pt>
                <c:pt idx="755">
                  <c:v>17</c:v>
                </c:pt>
                <c:pt idx="756">
                  <c:v>17</c:v>
                </c:pt>
                <c:pt idx="757">
                  <c:v>17</c:v>
                </c:pt>
                <c:pt idx="758">
                  <c:v>17</c:v>
                </c:pt>
                <c:pt idx="759">
                  <c:v>17</c:v>
                </c:pt>
                <c:pt idx="760">
                  <c:v>17</c:v>
                </c:pt>
                <c:pt idx="761">
                  <c:v>17</c:v>
                </c:pt>
                <c:pt idx="762">
                  <c:v>17</c:v>
                </c:pt>
                <c:pt idx="763">
                  <c:v>17</c:v>
                </c:pt>
                <c:pt idx="764">
                  <c:v>17</c:v>
                </c:pt>
                <c:pt idx="765">
                  <c:v>17</c:v>
                </c:pt>
                <c:pt idx="766">
                  <c:v>17</c:v>
                </c:pt>
                <c:pt idx="767">
                  <c:v>17</c:v>
                </c:pt>
                <c:pt idx="768">
                  <c:v>17</c:v>
                </c:pt>
                <c:pt idx="769">
                  <c:v>17</c:v>
                </c:pt>
                <c:pt idx="770">
                  <c:v>17</c:v>
                </c:pt>
                <c:pt idx="771">
                  <c:v>17</c:v>
                </c:pt>
                <c:pt idx="772">
                  <c:v>17</c:v>
                </c:pt>
                <c:pt idx="773">
                  <c:v>17</c:v>
                </c:pt>
                <c:pt idx="774">
                  <c:v>17</c:v>
                </c:pt>
                <c:pt idx="775">
                  <c:v>17</c:v>
                </c:pt>
                <c:pt idx="776">
                  <c:v>17</c:v>
                </c:pt>
                <c:pt idx="777">
                  <c:v>17</c:v>
                </c:pt>
                <c:pt idx="778">
                  <c:v>17</c:v>
                </c:pt>
                <c:pt idx="779">
                  <c:v>17</c:v>
                </c:pt>
                <c:pt idx="780">
                  <c:v>17</c:v>
                </c:pt>
                <c:pt idx="781">
                  <c:v>17</c:v>
                </c:pt>
                <c:pt idx="782">
                  <c:v>17</c:v>
                </c:pt>
                <c:pt idx="783">
                  <c:v>17</c:v>
                </c:pt>
                <c:pt idx="784">
                  <c:v>17</c:v>
                </c:pt>
                <c:pt idx="785">
                  <c:v>17</c:v>
                </c:pt>
                <c:pt idx="786">
                  <c:v>18</c:v>
                </c:pt>
                <c:pt idx="787">
                  <c:v>18</c:v>
                </c:pt>
                <c:pt idx="788">
                  <c:v>18</c:v>
                </c:pt>
                <c:pt idx="789">
                  <c:v>18</c:v>
                </c:pt>
                <c:pt idx="790">
                  <c:v>18</c:v>
                </c:pt>
                <c:pt idx="791">
                  <c:v>18</c:v>
                </c:pt>
                <c:pt idx="792">
                  <c:v>18</c:v>
                </c:pt>
                <c:pt idx="793">
                  <c:v>18</c:v>
                </c:pt>
                <c:pt idx="794">
                  <c:v>18</c:v>
                </c:pt>
                <c:pt idx="795">
                  <c:v>18</c:v>
                </c:pt>
                <c:pt idx="796">
                  <c:v>18</c:v>
                </c:pt>
                <c:pt idx="797">
                  <c:v>18</c:v>
                </c:pt>
                <c:pt idx="798">
                  <c:v>18</c:v>
                </c:pt>
                <c:pt idx="799">
                  <c:v>18</c:v>
                </c:pt>
                <c:pt idx="800">
                  <c:v>18</c:v>
                </c:pt>
                <c:pt idx="801">
                  <c:v>18</c:v>
                </c:pt>
                <c:pt idx="802">
                  <c:v>18</c:v>
                </c:pt>
                <c:pt idx="803">
                  <c:v>18</c:v>
                </c:pt>
                <c:pt idx="804">
                  <c:v>18</c:v>
                </c:pt>
                <c:pt idx="805">
                  <c:v>18</c:v>
                </c:pt>
                <c:pt idx="806">
                  <c:v>18</c:v>
                </c:pt>
                <c:pt idx="807">
                  <c:v>18</c:v>
                </c:pt>
                <c:pt idx="808">
                  <c:v>18</c:v>
                </c:pt>
                <c:pt idx="809">
                  <c:v>18</c:v>
                </c:pt>
                <c:pt idx="810">
                  <c:v>18</c:v>
                </c:pt>
                <c:pt idx="811">
                  <c:v>18</c:v>
                </c:pt>
                <c:pt idx="812">
                  <c:v>18</c:v>
                </c:pt>
                <c:pt idx="813">
                  <c:v>18</c:v>
                </c:pt>
                <c:pt idx="814">
                  <c:v>18</c:v>
                </c:pt>
                <c:pt idx="815">
                  <c:v>18</c:v>
                </c:pt>
                <c:pt idx="816">
                  <c:v>18</c:v>
                </c:pt>
                <c:pt idx="817">
                  <c:v>18</c:v>
                </c:pt>
                <c:pt idx="818">
                  <c:v>18</c:v>
                </c:pt>
                <c:pt idx="819">
                  <c:v>18</c:v>
                </c:pt>
                <c:pt idx="820">
                  <c:v>18</c:v>
                </c:pt>
                <c:pt idx="821">
                  <c:v>18</c:v>
                </c:pt>
                <c:pt idx="822">
                  <c:v>18</c:v>
                </c:pt>
                <c:pt idx="823">
                  <c:v>18</c:v>
                </c:pt>
                <c:pt idx="824">
                  <c:v>18</c:v>
                </c:pt>
                <c:pt idx="825">
                  <c:v>18</c:v>
                </c:pt>
                <c:pt idx="826">
                  <c:v>18</c:v>
                </c:pt>
                <c:pt idx="827">
                  <c:v>18</c:v>
                </c:pt>
                <c:pt idx="828">
                  <c:v>18</c:v>
                </c:pt>
                <c:pt idx="829">
                  <c:v>18</c:v>
                </c:pt>
                <c:pt idx="830">
                  <c:v>18</c:v>
                </c:pt>
                <c:pt idx="831">
                  <c:v>18</c:v>
                </c:pt>
                <c:pt idx="832">
                  <c:v>18</c:v>
                </c:pt>
                <c:pt idx="833">
                  <c:v>18</c:v>
                </c:pt>
                <c:pt idx="834">
                  <c:v>18</c:v>
                </c:pt>
                <c:pt idx="835">
                  <c:v>18</c:v>
                </c:pt>
                <c:pt idx="836">
                  <c:v>18</c:v>
                </c:pt>
                <c:pt idx="837">
                  <c:v>18</c:v>
                </c:pt>
                <c:pt idx="838">
                  <c:v>18</c:v>
                </c:pt>
                <c:pt idx="839">
                  <c:v>18</c:v>
                </c:pt>
                <c:pt idx="840">
                  <c:v>18</c:v>
                </c:pt>
                <c:pt idx="841">
                  <c:v>18</c:v>
                </c:pt>
                <c:pt idx="842">
                  <c:v>18</c:v>
                </c:pt>
                <c:pt idx="843">
                  <c:v>18</c:v>
                </c:pt>
                <c:pt idx="844">
                  <c:v>18</c:v>
                </c:pt>
                <c:pt idx="845">
                  <c:v>18</c:v>
                </c:pt>
                <c:pt idx="846">
                  <c:v>18</c:v>
                </c:pt>
                <c:pt idx="847">
                  <c:v>18</c:v>
                </c:pt>
                <c:pt idx="848">
                  <c:v>18</c:v>
                </c:pt>
                <c:pt idx="849">
                  <c:v>18</c:v>
                </c:pt>
                <c:pt idx="850">
                  <c:v>18</c:v>
                </c:pt>
                <c:pt idx="851">
                  <c:v>18</c:v>
                </c:pt>
                <c:pt idx="852">
                  <c:v>19</c:v>
                </c:pt>
                <c:pt idx="853">
                  <c:v>19</c:v>
                </c:pt>
                <c:pt idx="854">
                  <c:v>19</c:v>
                </c:pt>
                <c:pt idx="855">
                  <c:v>19</c:v>
                </c:pt>
                <c:pt idx="856">
                  <c:v>19</c:v>
                </c:pt>
                <c:pt idx="857">
                  <c:v>19</c:v>
                </c:pt>
                <c:pt idx="858">
                  <c:v>19</c:v>
                </c:pt>
                <c:pt idx="859">
                  <c:v>19</c:v>
                </c:pt>
                <c:pt idx="860">
                  <c:v>19</c:v>
                </c:pt>
                <c:pt idx="861">
                  <c:v>19</c:v>
                </c:pt>
                <c:pt idx="862">
                  <c:v>19</c:v>
                </c:pt>
                <c:pt idx="863">
                  <c:v>19</c:v>
                </c:pt>
                <c:pt idx="864">
                  <c:v>19</c:v>
                </c:pt>
                <c:pt idx="865">
                  <c:v>19</c:v>
                </c:pt>
                <c:pt idx="866">
                  <c:v>19</c:v>
                </c:pt>
                <c:pt idx="867">
                  <c:v>19</c:v>
                </c:pt>
                <c:pt idx="868">
                  <c:v>19</c:v>
                </c:pt>
                <c:pt idx="869">
                  <c:v>19</c:v>
                </c:pt>
                <c:pt idx="870">
                  <c:v>19</c:v>
                </c:pt>
                <c:pt idx="871">
                  <c:v>19</c:v>
                </c:pt>
                <c:pt idx="872">
                  <c:v>19</c:v>
                </c:pt>
                <c:pt idx="873">
                  <c:v>19</c:v>
                </c:pt>
                <c:pt idx="874">
                  <c:v>19</c:v>
                </c:pt>
                <c:pt idx="875">
                  <c:v>19</c:v>
                </c:pt>
                <c:pt idx="876">
                  <c:v>19</c:v>
                </c:pt>
                <c:pt idx="877">
                  <c:v>19</c:v>
                </c:pt>
                <c:pt idx="878">
                  <c:v>19</c:v>
                </c:pt>
                <c:pt idx="879">
                  <c:v>19</c:v>
                </c:pt>
                <c:pt idx="880">
                  <c:v>19</c:v>
                </c:pt>
                <c:pt idx="881">
                  <c:v>19</c:v>
                </c:pt>
                <c:pt idx="882">
                  <c:v>19</c:v>
                </c:pt>
                <c:pt idx="883">
                  <c:v>19</c:v>
                </c:pt>
                <c:pt idx="884">
                  <c:v>19</c:v>
                </c:pt>
                <c:pt idx="885">
                  <c:v>19</c:v>
                </c:pt>
                <c:pt idx="886">
                  <c:v>19</c:v>
                </c:pt>
                <c:pt idx="887">
                  <c:v>19</c:v>
                </c:pt>
                <c:pt idx="888">
                  <c:v>19</c:v>
                </c:pt>
                <c:pt idx="889">
                  <c:v>19</c:v>
                </c:pt>
                <c:pt idx="890">
                  <c:v>19</c:v>
                </c:pt>
                <c:pt idx="891">
                  <c:v>19</c:v>
                </c:pt>
                <c:pt idx="892">
                  <c:v>19</c:v>
                </c:pt>
                <c:pt idx="893">
                  <c:v>19</c:v>
                </c:pt>
                <c:pt idx="894">
                  <c:v>19</c:v>
                </c:pt>
                <c:pt idx="895">
                  <c:v>19</c:v>
                </c:pt>
                <c:pt idx="896">
                  <c:v>19</c:v>
                </c:pt>
                <c:pt idx="897">
                  <c:v>19</c:v>
                </c:pt>
                <c:pt idx="898">
                  <c:v>19</c:v>
                </c:pt>
                <c:pt idx="899">
                  <c:v>19</c:v>
                </c:pt>
                <c:pt idx="900">
                  <c:v>19</c:v>
                </c:pt>
                <c:pt idx="901">
                  <c:v>19</c:v>
                </c:pt>
                <c:pt idx="902">
                  <c:v>19</c:v>
                </c:pt>
                <c:pt idx="903">
                  <c:v>19</c:v>
                </c:pt>
                <c:pt idx="904">
                  <c:v>19</c:v>
                </c:pt>
                <c:pt idx="905">
                  <c:v>19</c:v>
                </c:pt>
                <c:pt idx="906">
                  <c:v>19</c:v>
                </c:pt>
                <c:pt idx="907">
                  <c:v>19</c:v>
                </c:pt>
                <c:pt idx="908">
                  <c:v>19</c:v>
                </c:pt>
                <c:pt idx="909">
                  <c:v>19</c:v>
                </c:pt>
                <c:pt idx="910">
                  <c:v>19</c:v>
                </c:pt>
                <c:pt idx="911">
                  <c:v>19</c:v>
                </c:pt>
                <c:pt idx="912">
                  <c:v>19</c:v>
                </c:pt>
                <c:pt idx="913">
                  <c:v>19</c:v>
                </c:pt>
                <c:pt idx="914">
                  <c:v>19</c:v>
                </c:pt>
                <c:pt idx="915">
                  <c:v>19</c:v>
                </c:pt>
                <c:pt idx="916">
                  <c:v>19</c:v>
                </c:pt>
                <c:pt idx="917">
                  <c:v>19</c:v>
                </c:pt>
                <c:pt idx="918">
                  <c:v>19</c:v>
                </c:pt>
                <c:pt idx="919">
                  <c:v>19</c:v>
                </c:pt>
                <c:pt idx="920">
                  <c:v>19</c:v>
                </c:pt>
                <c:pt idx="921">
                  <c:v>19</c:v>
                </c:pt>
                <c:pt idx="922">
                  <c:v>19</c:v>
                </c:pt>
                <c:pt idx="923">
                  <c:v>19</c:v>
                </c:pt>
                <c:pt idx="924">
                  <c:v>19</c:v>
                </c:pt>
                <c:pt idx="925">
                  <c:v>19</c:v>
                </c:pt>
                <c:pt idx="926">
                  <c:v>19</c:v>
                </c:pt>
                <c:pt idx="927">
                  <c:v>19</c:v>
                </c:pt>
                <c:pt idx="928">
                  <c:v>19</c:v>
                </c:pt>
                <c:pt idx="929">
                  <c:v>19</c:v>
                </c:pt>
                <c:pt idx="930">
                  <c:v>19</c:v>
                </c:pt>
                <c:pt idx="931">
                  <c:v>19</c:v>
                </c:pt>
                <c:pt idx="932">
                  <c:v>19</c:v>
                </c:pt>
                <c:pt idx="933">
                  <c:v>19</c:v>
                </c:pt>
                <c:pt idx="934">
                  <c:v>19</c:v>
                </c:pt>
                <c:pt idx="935">
                  <c:v>19</c:v>
                </c:pt>
                <c:pt idx="936">
                  <c:v>19</c:v>
                </c:pt>
                <c:pt idx="937">
                  <c:v>19</c:v>
                </c:pt>
                <c:pt idx="938">
                  <c:v>19</c:v>
                </c:pt>
                <c:pt idx="939">
                  <c:v>19</c:v>
                </c:pt>
                <c:pt idx="940">
                  <c:v>19</c:v>
                </c:pt>
                <c:pt idx="941">
                  <c:v>19</c:v>
                </c:pt>
                <c:pt idx="942">
                  <c:v>19</c:v>
                </c:pt>
                <c:pt idx="943">
                  <c:v>19</c:v>
                </c:pt>
                <c:pt idx="944">
                  <c:v>19</c:v>
                </c:pt>
                <c:pt idx="945">
                  <c:v>19</c:v>
                </c:pt>
                <c:pt idx="946">
                  <c:v>19</c:v>
                </c:pt>
                <c:pt idx="947">
                  <c:v>19</c:v>
                </c:pt>
                <c:pt idx="948">
                  <c:v>19</c:v>
                </c:pt>
                <c:pt idx="949">
                  <c:v>19</c:v>
                </c:pt>
                <c:pt idx="950">
                  <c:v>19</c:v>
                </c:pt>
                <c:pt idx="951">
                  <c:v>19</c:v>
                </c:pt>
                <c:pt idx="952">
                  <c:v>19</c:v>
                </c:pt>
                <c:pt idx="953">
                  <c:v>19</c:v>
                </c:pt>
                <c:pt idx="954">
                  <c:v>19</c:v>
                </c:pt>
                <c:pt idx="955">
                  <c:v>19</c:v>
                </c:pt>
                <c:pt idx="956">
                  <c:v>19</c:v>
                </c:pt>
                <c:pt idx="957">
                  <c:v>19</c:v>
                </c:pt>
                <c:pt idx="958">
                  <c:v>19</c:v>
                </c:pt>
                <c:pt idx="959">
                  <c:v>19</c:v>
                </c:pt>
                <c:pt idx="960">
                  <c:v>19</c:v>
                </c:pt>
                <c:pt idx="961">
                  <c:v>19</c:v>
                </c:pt>
                <c:pt idx="962">
                  <c:v>19</c:v>
                </c:pt>
                <c:pt idx="963">
                  <c:v>20</c:v>
                </c:pt>
                <c:pt idx="964">
                  <c:v>20</c:v>
                </c:pt>
                <c:pt idx="965">
                  <c:v>20</c:v>
                </c:pt>
                <c:pt idx="966">
                  <c:v>20</c:v>
                </c:pt>
                <c:pt idx="967">
                  <c:v>20</c:v>
                </c:pt>
                <c:pt idx="968">
                  <c:v>20</c:v>
                </c:pt>
                <c:pt idx="969">
                  <c:v>20</c:v>
                </c:pt>
                <c:pt idx="970">
                  <c:v>20</c:v>
                </c:pt>
                <c:pt idx="971">
                  <c:v>20</c:v>
                </c:pt>
                <c:pt idx="972">
                  <c:v>20</c:v>
                </c:pt>
                <c:pt idx="973">
                  <c:v>20</c:v>
                </c:pt>
                <c:pt idx="974">
                  <c:v>20</c:v>
                </c:pt>
                <c:pt idx="975">
                  <c:v>20</c:v>
                </c:pt>
                <c:pt idx="976">
                  <c:v>20</c:v>
                </c:pt>
                <c:pt idx="977">
                  <c:v>20</c:v>
                </c:pt>
                <c:pt idx="978">
                  <c:v>20</c:v>
                </c:pt>
                <c:pt idx="979">
                  <c:v>20</c:v>
                </c:pt>
                <c:pt idx="980">
                  <c:v>20</c:v>
                </c:pt>
                <c:pt idx="981">
                  <c:v>20</c:v>
                </c:pt>
                <c:pt idx="982">
                  <c:v>20</c:v>
                </c:pt>
                <c:pt idx="983">
                  <c:v>20</c:v>
                </c:pt>
                <c:pt idx="984">
                  <c:v>20</c:v>
                </c:pt>
                <c:pt idx="985">
                  <c:v>20</c:v>
                </c:pt>
                <c:pt idx="986">
                  <c:v>20</c:v>
                </c:pt>
                <c:pt idx="987">
                  <c:v>20</c:v>
                </c:pt>
                <c:pt idx="988">
                  <c:v>20</c:v>
                </c:pt>
                <c:pt idx="989">
                  <c:v>20</c:v>
                </c:pt>
                <c:pt idx="990">
                  <c:v>20</c:v>
                </c:pt>
                <c:pt idx="991">
                  <c:v>20</c:v>
                </c:pt>
                <c:pt idx="992">
                  <c:v>20</c:v>
                </c:pt>
                <c:pt idx="993">
                  <c:v>20</c:v>
                </c:pt>
                <c:pt idx="994">
                  <c:v>20</c:v>
                </c:pt>
                <c:pt idx="995">
                  <c:v>20</c:v>
                </c:pt>
                <c:pt idx="996">
                  <c:v>20</c:v>
                </c:pt>
                <c:pt idx="997">
                  <c:v>20</c:v>
                </c:pt>
                <c:pt idx="998">
                  <c:v>20</c:v>
                </c:pt>
                <c:pt idx="999">
                  <c:v>20</c:v>
                </c:pt>
                <c:pt idx="1000">
                  <c:v>20</c:v>
                </c:pt>
                <c:pt idx="1001">
                  <c:v>20</c:v>
                </c:pt>
                <c:pt idx="1002">
                  <c:v>20</c:v>
                </c:pt>
                <c:pt idx="1003">
                  <c:v>20</c:v>
                </c:pt>
                <c:pt idx="1004">
                  <c:v>20</c:v>
                </c:pt>
                <c:pt idx="1005">
                  <c:v>20</c:v>
                </c:pt>
                <c:pt idx="1006">
                  <c:v>20</c:v>
                </c:pt>
                <c:pt idx="1007">
                  <c:v>20</c:v>
                </c:pt>
                <c:pt idx="1008">
                  <c:v>20</c:v>
                </c:pt>
                <c:pt idx="1009">
                  <c:v>20</c:v>
                </c:pt>
                <c:pt idx="1010">
                  <c:v>20</c:v>
                </c:pt>
                <c:pt idx="1011">
                  <c:v>20</c:v>
                </c:pt>
                <c:pt idx="1012">
                  <c:v>20</c:v>
                </c:pt>
                <c:pt idx="1013">
                  <c:v>20</c:v>
                </c:pt>
                <c:pt idx="1014">
                  <c:v>20</c:v>
                </c:pt>
                <c:pt idx="1015">
                  <c:v>20</c:v>
                </c:pt>
                <c:pt idx="1016">
                  <c:v>20</c:v>
                </c:pt>
                <c:pt idx="1017">
                  <c:v>20</c:v>
                </c:pt>
                <c:pt idx="1018">
                  <c:v>20</c:v>
                </c:pt>
                <c:pt idx="1019">
                  <c:v>20</c:v>
                </c:pt>
                <c:pt idx="1020">
                  <c:v>20</c:v>
                </c:pt>
                <c:pt idx="1021">
                  <c:v>20</c:v>
                </c:pt>
                <c:pt idx="1022">
                  <c:v>20</c:v>
                </c:pt>
                <c:pt idx="1023">
                  <c:v>20</c:v>
                </c:pt>
                <c:pt idx="1024">
                  <c:v>20</c:v>
                </c:pt>
                <c:pt idx="1025">
                  <c:v>20</c:v>
                </c:pt>
                <c:pt idx="1026">
                  <c:v>20</c:v>
                </c:pt>
                <c:pt idx="1027">
                  <c:v>20</c:v>
                </c:pt>
                <c:pt idx="1028">
                  <c:v>20</c:v>
                </c:pt>
                <c:pt idx="1029">
                  <c:v>20</c:v>
                </c:pt>
                <c:pt idx="1030">
                  <c:v>20</c:v>
                </c:pt>
                <c:pt idx="1031">
                  <c:v>20</c:v>
                </c:pt>
                <c:pt idx="1032">
                  <c:v>20</c:v>
                </c:pt>
                <c:pt idx="1033">
                  <c:v>20</c:v>
                </c:pt>
                <c:pt idx="1034">
                  <c:v>20</c:v>
                </c:pt>
                <c:pt idx="1035">
                  <c:v>20</c:v>
                </c:pt>
                <c:pt idx="1036">
                  <c:v>20</c:v>
                </c:pt>
                <c:pt idx="1037">
                  <c:v>20</c:v>
                </c:pt>
                <c:pt idx="1038">
                  <c:v>20</c:v>
                </c:pt>
                <c:pt idx="1039">
                  <c:v>20</c:v>
                </c:pt>
                <c:pt idx="1040">
                  <c:v>21</c:v>
                </c:pt>
                <c:pt idx="1041">
                  <c:v>21</c:v>
                </c:pt>
                <c:pt idx="1042">
                  <c:v>21</c:v>
                </c:pt>
                <c:pt idx="1043">
                  <c:v>21</c:v>
                </c:pt>
                <c:pt idx="1044">
                  <c:v>21</c:v>
                </c:pt>
                <c:pt idx="1045">
                  <c:v>21</c:v>
                </c:pt>
                <c:pt idx="1046">
                  <c:v>21</c:v>
                </c:pt>
                <c:pt idx="1047">
                  <c:v>21</c:v>
                </c:pt>
                <c:pt idx="1048">
                  <c:v>21</c:v>
                </c:pt>
                <c:pt idx="1049">
                  <c:v>21</c:v>
                </c:pt>
                <c:pt idx="1050">
                  <c:v>21</c:v>
                </c:pt>
                <c:pt idx="1051">
                  <c:v>21</c:v>
                </c:pt>
                <c:pt idx="1052">
                  <c:v>21</c:v>
                </c:pt>
                <c:pt idx="1053">
                  <c:v>21</c:v>
                </c:pt>
                <c:pt idx="1054">
                  <c:v>21</c:v>
                </c:pt>
                <c:pt idx="1055">
                  <c:v>21</c:v>
                </c:pt>
                <c:pt idx="1056">
                  <c:v>21</c:v>
                </c:pt>
                <c:pt idx="1057">
                  <c:v>21</c:v>
                </c:pt>
                <c:pt idx="1058">
                  <c:v>21</c:v>
                </c:pt>
                <c:pt idx="1059">
                  <c:v>21</c:v>
                </c:pt>
                <c:pt idx="1060">
                  <c:v>21</c:v>
                </c:pt>
                <c:pt idx="1061">
                  <c:v>21</c:v>
                </c:pt>
                <c:pt idx="1062">
                  <c:v>21</c:v>
                </c:pt>
                <c:pt idx="1063">
                  <c:v>21</c:v>
                </c:pt>
                <c:pt idx="1064">
                  <c:v>21</c:v>
                </c:pt>
                <c:pt idx="1065">
                  <c:v>21</c:v>
                </c:pt>
                <c:pt idx="1066">
                  <c:v>21</c:v>
                </c:pt>
                <c:pt idx="1067">
                  <c:v>21</c:v>
                </c:pt>
                <c:pt idx="1068">
                  <c:v>21</c:v>
                </c:pt>
                <c:pt idx="1069">
                  <c:v>21</c:v>
                </c:pt>
                <c:pt idx="1070">
                  <c:v>21</c:v>
                </c:pt>
                <c:pt idx="1071">
                  <c:v>21</c:v>
                </c:pt>
                <c:pt idx="1072">
                  <c:v>21</c:v>
                </c:pt>
                <c:pt idx="1073">
                  <c:v>21</c:v>
                </c:pt>
                <c:pt idx="1074">
                  <c:v>21</c:v>
                </c:pt>
                <c:pt idx="1075">
                  <c:v>21</c:v>
                </c:pt>
                <c:pt idx="1076">
                  <c:v>21</c:v>
                </c:pt>
                <c:pt idx="1077">
                  <c:v>21</c:v>
                </c:pt>
                <c:pt idx="1078">
                  <c:v>21</c:v>
                </c:pt>
              </c:numCache>
            </c:numRef>
          </c:xVal>
          <c:yVal>
            <c:numRef>
              <c:f>'Capacity Factor in 2023 by COD'!$K$29:$K$1211</c:f>
              <c:numCache>
                <c:formatCode>0.0%</c:formatCode>
                <c:ptCount val="1183"/>
                <c:pt idx="0">
                  <c:v>0.20008469583149199</c:v>
                </c:pt>
                <c:pt idx="1">
                  <c:v>0.155759651307596</c:v>
                </c:pt>
                <c:pt idx="2">
                  <c:v>0.215753424657534</c:v>
                </c:pt>
                <c:pt idx="3">
                  <c:v>1.9517906821142999E-2</c:v>
                </c:pt>
                <c:pt idx="4">
                  <c:v>0.29565683984596902</c:v>
                </c:pt>
                <c:pt idx="5">
                  <c:v>9.4685717263801802E-2</c:v>
                </c:pt>
                <c:pt idx="6">
                  <c:v>0.208018823967943</c:v>
                </c:pt>
                <c:pt idx="7">
                  <c:v>0.28183105022831001</c:v>
                </c:pt>
                <c:pt idx="8">
                  <c:v>0.17883231419168899</c:v>
                </c:pt>
                <c:pt idx="9">
                  <c:v>0.135406474233529</c:v>
                </c:pt>
                <c:pt idx="10">
                  <c:v>0.143971054871913</c:v>
                </c:pt>
                <c:pt idx="11">
                  <c:v>0.221040615236721</c:v>
                </c:pt>
                <c:pt idx="12">
                  <c:v>0.221040615236721</c:v>
                </c:pt>
                <c:pt idx="13">
                  <c:v>0.221040615236721</c:v>
                </c:pt>
                <c:pt idx="14">
                  <c:v>0.221040615236721</c:v>
                </c:pt>
                <c:pt idx="15">
                  <c:v>0.221040615236721</c:v>
                </c:pt>
                <c:pt idx="16">
                  <c:v>0.221040615236721</c:v>
                </c:pt>
                <c:pt idx="17">
                  <c:v>0.28646959865416899</c:v>
                </c:pt>
                <c:pt idx="18">
                  <c:v>0.28646959865416899</c:v>
                </c:pt>
                <c:pt idx="19">
                  <c:v>0.28646959865416899</c:v>
                </c:pt>
                <c:pt idx="20">
                  <c:v>0.28646959865416899</c:v>
                </c:pt>
                <c:pt idx="21">
                  <c:v>0.28646959865416899</c:v>
                </c:pt>
                <c:pt idx="22">
                  <c:v>0.28646959865416899</c:v>
                </c:pt>
                <c:pt idx="23">
                  <c:v>0.28646959865416899</c:v>
                </c:pt>
                <c:pt idx="24">
                  <c:v>0.28646959865416899</c:v>
                </c:pt>
                <c:pt idx="25">
                  <c:v>0.193763518385003</c:v>
                </c:pt>
                <c:pt idx="26">
                  <c:v>0.14490867579908601</c:v>
                </c:pt>
                <c:pt idx="27">
                  <c:v>0.30960084324306703</c:v>
                </c:pt>
                <c:pt idx="28">
                  <c:v>0.1500499715758</c:v>
                </c:pt>
                <c:pt idx="29">
                  <c:v>0.197569300309026</c:v>
                </c:pt>
                <c:pt idx="30">
                  <c:v>0.17363774733637699</c:v>
                </c:pt>
                <c:pt idx="31">
                  <c:v>0.13411753027595699</c:v>
                </c:pt>
                <c:pt idx="32">
                  <c:v>0.26796423135464198</c:v>
                </c:pt>
                <c:pt idx="33">
                  <c:v>7.2120750887874105E-2</c:v>
                </c:pt>
                <c:pt idx="34">
                  <c:v>0.119322678843226</c:v>
                </c:pt>
                <c:pt idx="35">
                  <c:v>0.14408256453266199</c:v>
                </c:pt>
                <c:pt idx="36">
                  <c:v>0.19924168297455899</c:v>
                </c:pt>
                <c:pt idx="37">
                  <c:v>9.2998477929984696E-2</c:v>
                </c:pt>
                <c:pt idx="38">
                  <c:v>0.38886352105530098</c:v>
                </c:pt>
                <c:pt idx="39">
                  <c:v>0.18200063714558701</c:v>
                </c:pt>
                <c:pt idx="40">
                  <c:v>7.9307858687815397E-2</c:v>
                </c:pt>
                <c:pt idx="41">
                  <c:v>0.32866410513420202</c:v>
                </c:pt>
                <c:pt idx="42">
                  <c:v>0.319098266325129</c:v>
                </c:pt>
                <c:pt idx="43">
                  <c:v>0.14005327245053201</c:v>
                </c:pt>
                <c:pt idx="44">
                  <c:v>9.8901774246083596E-2</c:v>
                </c:pt>
                <c:pt idx="45">
                  <c:v>0.22712948869721999</c:v>
                </c:pt>
                <c:pt idx="46">
                  <c:v>0.209723807711821</c:v>
                </c:pt>
                <c:pt idx="47">
                  <c:v>0.25185618294539103</c:v>
                </c:pt>
                <c:pt idx="48">
                  <c:v>0.35030883072406999</c:v>
                </c:pt>
                <c:pt idx="49">
                  <c:v>0.22756258856872899</c:v>
                </c:pt>
                <c:pt idx="50">
                  <c:v>0.15813188289014199</c:v>
                </c:pt>
                <c:pt idx="51">
                  <c:v>0.19456302431772299</c:v>
                </c:pt>
                <c:pt idx="52">
                  <c:v>0.27414383561643801</c:v>
                </c:pt>
                <c:pt idx="53">
                  <c:v>0.13710045662100401</c:v>
                </c:pt>
                <c:pt idx="54">
                  <c:v>0.27414383561643801</c:v>
                </c:pt>
                <c:pt idx="55">
                  <c:v>0.27414383561643801</c:v>
                </c:pt>
                <c:pt idx="56">
                  <c:v>0.13710045662100401</c:v>
                </c:pt>
                <c:pt idx="57">
                  <c:v>0.29115296803652901</c:v>
                </c:pt>
                <c:pt idx="58">
                  <c:v>0.28087899543378902</c:v>
                </c:pt>
                <c:pt idx="59">
                  <c:v>0.16980593607305899</c:v>
                </c:pt>
                <c:pt idx="60">
                  <c:v>0.28527397260273901</c:v>
                </c:pt>
                <c:pt idx="61">
                  <c:v>0.28527397260273901</c:v>
                </c:pt>
                <c:pt idx="62">
                  <c:v>0.27014840182648397</c:v>
                </c:pt>
                <c:pt idx="63">
                  <c:v>0.28527397260273901</c:v>
                </c:pt>
                <c:pt idx="64">
                  <c:v>7.2869101978690995E-2</c:v>
                </c:pt>
                <c:pt idx="65">
                  <c:v>0.22043378995433699</c:v>
                </c:pt>
                <c:pt idx="66">
                  <c:v>0.48631659056316501</c:v>
                </c:pt>
                <c:pt idx="67">
                  <c:v>0.16275387051642701</c:v>
                </c:pt>
                <c:pt idx="68">
                  <c:v>0.18790844105196999</c:v>
                </c:pt>
                <c:pt idx="69">
                  <c:v>0.237663797477212</c:v>
                </c:pt>
                <c:pt idx="70">
                  <c:v>0.22680745814307399</c:v>
                </c:pt>
                <c:pt idx="71">
                  <c:v>0.19576381662373399</c:v>
                </c:pt>
                <c:pt idx="72">
                  <c:v>0.35886415525114101</c:v>
                </c:pt>
                <c:pt idx="73">
                  <c:v>0.33117123287671202</c:v>
                </c:pt>
                <c:pt idx="74">
                  <c:v>0.280639269406392</c:v>
                </c:pt>
                <c:pt idx="75">
                  <c:v>0.238405720151499</c:v>
                </c:pt>
                <c:pt idx="76">
                  <c:v>0.219051750380517</c:v>
                </c:pt>
                <c:pt idx="77">
                  <c:v>0.18310121765601201</c:v>
                </c:pt>
                <c:pt idx="78">
                  <c:v>0.26635138073494202</c:v>
                </c:pt>
                <c:pt idx="79">
                  <c:v>0.34587265347539298</c:v>
                </c:pt>
                <c:pt idx="80">
                  <c:v>0.28364222401289202</c:v>
                </c:pt>
                <c:pt idx="81">
                  <c:v>0.29606500134300201</c:v>
                </c:pt>
                <c:pt idx="82">
                  <c:v>0.24771689497716801</c:v>
                </c:pt>
                <c:pt idx="83">
                  <c:v>6.8548114324369996E-2</c:v>
                </c:pt>
                <c:pt idx="84">
                  <c:v>0.20514370131614201</c:v>
                </c:pt>
                <c:pt idx="85">
                  <c:v>0.14412100456620999</c:v>
                </c:pt>
                <c:pt idx="86">
                  <c:v>0.38310502283105002</c:v>
                </c:pt>
                <c:pt idx="87">
                  <c:v>0.249914383561643</c:v>
                </c:pt>
                <c:pt idx="88">
                  <c:v>0.21998127284361299</c:v>
                </c:pt>
                <c:pt idx="89">
                  <c:v>0.38698873020499303</c:v>
                </c:pt>
                <c:pt idx="90">
                  <c:v>0.24966327069135599</c:v>
                </c:pt>
                <c:pt idx="91">
                  <c:v>0.318348554033485</c:v>
                </c:pt>
                <c:pt idx="92">
                  <c:v>0.15622526636225201</c:v>
                </c:pt>
                <c:pt idx="93">
                  <c:v>0.20721475893204999</c:v>
                </c:pt>
                <c:pt idx="94">
                  <c:v>0.25126839167935</c:v>
                </c:pt>
                <c:pt idx="95">
                  <c:v>0.27304133621725502</c:v>
                </c:pt>
                <c:pt idx="96">
                  <c:v>0.33001522070015199</c:v>
                </c:pt>
                <c:pt idx="97">
                  <c:v>0.23948454513522999</c:v>
                </c:pt>
                <c:pt idx="98">
                  <c:v>0.219386635054443</c:v>
                </c:pt>
                <c:pt idx="99">
                  <c:v>0.240699274089685</c:v>
                </c:pt>
                <c:pt idx="100">
                  <c:v>1.8812785388127799E-2</c:v>
                </c:pt>
                <c:pt idx="101">
                  <c:v>0.436160871092377</c:v>
                </c:pt>
                <c:pt idx="102">
                  <c:v>0.23709167544783899</c:v>
                </c:pt>
                <c:pt idx="103">
                  <c:v>0.23709167544783899</c:v>
                </c:pt>
                <c:pt idx="104">
                  <c:v>0.23709167544783899</c:v>
                </c:pt>
                <c:pt idx="105">
                  <c:v>0.23709167544783899</c:v>
                </c:pt>
                <c:pt idx="106">
                  <c:v>0.23709167544783899</c:v>
                </c:pt>
                <c:pt idx="107">
                  <c:v>0.373211567732115</c:v>
                </c:pt>
                <c:pt idx="108">
                  <c:v>0.22976861977667701</c:v>
                </c:pt>
                <c:pt idx="109">
                  <c:v>6.9634703196347E-2</c:v>
                </c:pt>
                <c:pt idx="110">
                  <c:v>0.17736872146118701</c:v>
                </c:pt>
                <c:pt idx="111">
                  <c:v>0.30939000117082299</c:v>
                </c:pt>
                <c:pt idx="112">
                  <c:v>0.21489726027397199</c:v>
                </c:pt>
                <c:pt idx="113">
                  <c:v>0.29434102578677102</c:v>
                </c:pt>
                <c:pt idx="114">
                  <c:v>0.29069346432360099</c:v>
                </c:pt>
                <c:pt idx="115">
                  <c:v>0.28380649857719498</c:v>
                </c:pt>
                <c:pt idx="116">
                  <c:v>0.22244280840912001</c:v>
                </c:pt>
                <c:pt idx="117">
                  <c:v>0.23432031538046999</c:v>
                </c:pt>
                <c:pt idx="118">
                  <c:v>0.55981735159817303</c:v>
                </c:pt>
                <c:pt idx="119">
                  <c:v>0.24314840182648401</c:v>
                </c:pt>
                <c:pt idx="120">
                  <c:v>0.45607362659179201</c:v>
                </c:pt>
                <c:pt idx="121">
                  <c:v>0.28489073711676399</c:v>
                </c:pt>
                <c:pt idx="122">
                  <c:v>0.25424086757990799</c:v>
                </c:pt>
                <c:pt idx="123">
                  <c:v>0.22378538812785301</c:v>
                </c:pt>
                <c:pt idx="124">
                  <c:v>0.33331659056316498</c:v>
                </c:pt>
                <c:pt idx="125">
                  <c:v>0.262459230267449</c:v>
                </c:pt>
                <c:pt idx="126">
                  <c:v>0.39957909237009198</c:v>
                </c:pt>
                <c:pt idx="127">
                  <c:v>0.20860067756665099</c:v>
                </c:pt>
                <c:pt idx="128">
                  <c:v>0.23723045196036299</c:v>
                </c:pt>
                <c:pt idx="129">
                  <c:v>0.20436151787120099</c:v>
                </c:pt>
                <c:pt idx="130">
                  <c:v>0.19425720567273</c:v>
                </c:pt>
                <c:pt idx="131">
                  <c:v>2.9212328767123201E-2</c:v>
                </c:pt>
                <c:pt idx="132">
                  <c:v>0.25054926874462302</c:v>
                </c:pt>
                <c:pt idx="133">
                  <c:v>0.29993715695770401</c:v>
                </c:pt>
                <c:pt idx="134">
                  <c:v>0.17348098523480901</c:v>
                </c:pt>
                <c:pt idx="135">
                  <c:v>9.1030658838877995E-2</c:v>
                </c:pt>
                <c:pt idx="136">
                  <c:v>0.354032049625226</c:v>
                </c:pt>
                <c:pt idx="137">
                  <c:v>0.160216322291962</c:v>
                </c:pt>
                <c:pt idx="138">
                  <c:v>0.31237442922374398</c:v>
                </c:pt>
                <c:pt idx="139">
                  <c:v>0.31438356164383502</c:v>
                </c:pt>
                <c:pt idx="140">
                  <c:v>0.269755847544497</c:v>
                </c:pt>
                <c:pt idx="141">
                  <c:v>0.148127853881278</c:v>
                </c:pt>
                <c:pt idx="142">
                  <c:v>6.1569634703196298E-2</c:v>
                </c:pt>
                <c:pt idx="143">
                  <c:v>0.184189497716894</c:v>
                </c:pt>
                <c:pt idx="144">
                  <c:v>0.155762341835401</c:v>
                </c:pt>
                <c:pt idx="145">
                  <c:v>0.23216442129891601</c:v>
                </c:pt>
                <c:pt idx="146">
                  <c:v>0.26456906392694002</c:v>
                </c:pt>
                <c:pt idx="147">
                  <c:v>0.24459531963470299</c:v>
                </c:pt>
                <c:pt idx="148">
                  <c:v>0.24784964369724599</c:v>
                </c:pt>
                <c:pt idx="149">
                  <c:v>0.20905812857867601</c:v>
                </c:pt>
                <c:pt idx="150">
                  <c:v>0.220360404435746</c:v>
                </c:pt>
                <c:pt idx="151">
                  <c:v>0.14397260273972601</c:v>
                </c:pt>
                <c:pt idx="152">
                  <c:v>1.49832343415616E-2</c:v>
                </c:pt>
                <c:pt idx="153">
                  <c:v>0.27684678831194598</c:v>
                </c:pt>
                <c:pt idx="154">
                  <c:v>0.24811070328373799</c:v>
                </c:pt>
                <c:pt idx="155">
                  <c:v>0.13977373406937901</c:v>
                </c:pt>
                <c:pt idx="156">
                  <c:v>0.15679153278087801</c:v>
                </c:pt>
                <c:pt idx="157">
                  <c:v>0.182624548490424</c:v>
                </c:pt>
                <c:pt idx="158">
                  <c:v>0.23486174530695</c:v>
                </c:pt>
                <c:pt idx="159">
                  <c:v>0.44786402841197298</c:v>
                </c:pt>
                <c:pt idx="160">
                  <c:v>0.216260273972602</c:v>
                </c:pt>
                <c:pt idx="161">
                  <c:v>0.220313148609381</c:v>
                </c:pt>
                <c:pt idx="162">
                  <c:v>0.195935214547483</c:v>
                </c:pt>
                <c:pt idx="163">
                  <c:v>0.25082952815829501</c:v>
                </c:pt>
                <c:pt idx="164">
                  <c:v>0.18409309994926401</c:v>
                </c:pt>
                <c:pt idx="165">
                  <c:v>0.27203981541881</c:v>
                </c:pt>
                <c:pt idx="166">
                  <c:v>0.23684220375776599</c:v>
                </c:pt>
                <c:pt idx="167">
                  <c:v>0.200893264840182</c:v>
                </c:pt>
                <c:pt idx="168">
                  <c:v>0.18750686762874499</c:v>
                </c:pt>
                <c:pt idx="169">
                  <c:v>0.19521689497716799</c:v>
                </c:pt>
                <c:pt idx="170">
                  <c:v>0.29892123287671202</c:v>
                </c:pt>
                <c:pt idx="171">
                  <c:v>0.300671993911719</c:v>
                </c:pt>
                <c:pt idx="172">
                  <c:v>0.23283765035492501</c:v>
                </c:pt>
                <c:pt idx="173">
                  <c:v>0.19129090563165899</c:v>
                </c:pt>
                <c:pt idx="174">
                  <c:v>0.20197528340034901</c:v>
                </c:pt>
                <c:pt idx="175">
                  <c:v>0.38395738203957303</c:v>
                </c:pt>
                <c:pt idx="176">
                  <c:v>0.24088372307550299</c:v>
                </c:pt>
                <c:pt idx="177">
                  <c:v>0.28907648401826402</c:v>
                </c:pt>
                <c:pt idx="178">
                  <c:v>0.14104948583732399</c:v>
                </c:pt>
                <c:pt idx="179">
                  <c:v>0.24290803608850001</c:v>
                </c:pt>
                <c:pt idx="180">
                  <c:v>0.14079147640791401</c:v>
                </c:pt>
                <c:pt idx="181">
                  <c:v>0.15704500978473501</c:v>
                </c:pt>
                <c:pt idx="182">
                  <c:v>0.15484344422700499</c:v>
                </c:pt>
                <c:pt idx="183">
                  <c:v>5.3544248749728199E-2</c:v>
                </c:pt>
                <c:pt idx="184">
                  <c:v>0.18041965644705299</c:v>
                </c:pt>
                <c:pt idx="185">
                  <c:v>5.2991386467413797E-2</c:v>
                </c:pt>
                <c:pt idx="186">
                  <c:v>9.3904109589041093E-2</c:v>
                </c:pt>
                <c:pt idx="187">
                  <c:v>0.142585344640139</c:v>
                </c:pt>
                <c:pt idx="188">
                  <c:v>0.19728556784749099</c:v>
                </c:pt>
                <c:pt idx="189">
                  <c:v>0.231583496412263</c:v>
                </c:pt>
                <c:pt idx="190">
                  <c:v>0.117664861420834</c:v>
                </c:pt>
                <c:pt idx="191">
                  <c:v>0.13141141794109801</c:v>
                </c:pt>
                <c:pt idx="192">
                  <c:v>0.170620243531202</c:v>
                </c:pt>
                <c:pt idx="193">
                  <c:v>0.227910570620942</c:v>
                </c:pt>
                <c:pt idx="194">
                  <c:v>0.22583660256822499</c:v>
                </c:pt>
                <c:pt idx="195">
                  <c:v>0.26156773211567702</c:v>
                </c:pt>
                <c:pt idx="196">
                  <c:v>0.26869971732985398</c:v>
                </c:pt>
                <c:pt idx="197">
                  <c:v>0.22990052185257601</c:v>
                </c:pt>
                <c:pt idx="198">
                  <c:v>0.20521308980212999</c:v>
                </c:pt>
                <c:pt idx="199">
                  <c:v>0.20483732876712299</c:v>
                </c:pt>
                <c:pt idx="200">
                  <c:v>9.3179223744292203E-2</c:v>
                </c:pt>
                <c:pt idx="201">
                  <c:v>0.105136986301369</c:v>
                </c:pt>
                <c:pt idx="202">
                  <c:v>4.7936643835616403E-2</c:v>
                </c:pt>
                <c:pt idx="203">
                  <c:v>0.26259309054906499</c:v>
                </c:pt>
                <c:pt idx="204">
                  <c:v>5.1587180788094003E-2</c:v>
                </c:pt>
                <c:pt idx="205">
                  <c:v>0.32435509695783599</c:v>
                </c:pt>
                <c:pt idx="206">
                  <c:v>0.18849749945640301</c:v>
                </c:pt>
                <c:pt idx="207">
                  <c:v>0.20818112633181099</c:v>
                </c:pt>
                <c:pt idx="208">
                  <c:v>0.28349611026551602</c:v>
                </c:pt>
                <c:pt idx="209">
                  <c:v>0.29867954410092501</c:v>
                </c:pt>
                <c:pt idx="210">
                  <c:v>0.118788323548597</c:v>
                </c:pt>
                <c:pt idx="211">
                  <c:v>0.24947559931506799</c:v>
                </c:pt>
                <c:pt idx="212">
                  <c:v>0.18759069869268699</c:v>
                </c:pt>
                <c:pt idx="213">
                  <c:v>0.21014974482943799</c:v>
                </c:pt>
                <c:pt idx="214">
                  <c:v>0.220280310705842</c:v>
                </c:pt>
                <c:pt idx="215">
                  <c:v>0.19865618431543</c:v>
                </c:pt>
                <c:pt idx="216">
                  <c:v>0.213998061172718</c:v>
                </c:pt>
                <c:pt idx="217">
                  <c:v>0.179830266131636</c:v>
                </c:pt>
                <c:pt idx="218">
                  <c:v>0.20394379212872299</c:v>
                </c:pt>
                <c:pt idx="219">
                  <c:v>0.26332606374520001</c:v>
                </c:pt>
                <c:pt idx="220">
                  <c:v>0.233060917393109</c:v>
                </c:pt>
                <c:pt idx="221">
                  <c:v>0.32541165075411599</c:v>
                </c:pt>
                <c:pt idx="222">
                  <c:v>4.4155251141552498E-2</c:v>
                </c:pt>
                <c:pt idx="223">
                  <c:v>4.21803652968036E-2</c:v>
                </c:pt>
                <c:pt idx="224">
                  <c:v>2.3436073059360699E-2</c:v>
                </c:pt>
                <c:pt idx="225">
                  <c:v>0.20429827717665999</c:v>
                </c:pt>
                <c:pt idx="226">
                  <c:v>0.140718885376419</c:v>
                </c:pt>
                <c:pt idx="227">
                  <c:v>0.159426868159744</c:v>
                </c:pt>
                <c:pt idx="228">
                  <c:v>0.15068814714772599</c:v>
                </c:pt>
                <c:pt idx="229">
                  <c:v>0.22541626308749499</c:v>
                </c:pt>
                <c:pt idx="230">
                  <c:v>0.238869863013698</c:v>
                </c:pt>
                <c:pt idx="231">
                  <c:v>0.22905341740958099</c:v>
                </c:pt>
                <c:pt idx="232">
                  <c:v>0.22150769490952099</c:v>
                </c:pt>
                <c:pt idx="233">
                  <c:v>0.186721461187214</c:v>
                </c:pt>
                <c:pt idx="234">
                  <c:v>0.194383561643835</c:v>
                </c:pt>
                <c:pt idx="235">
                  <c:v>0.243164954337899</c:v>
                </c:pt>
                <c:pt idx="236">
                  <c:v>0.197454337899543</c:v>
                </c:pt>
                <c:pt idx="237">
                  <c:v>0.244972556616392</c:v>
                </c:pt>
                <c:pt idx="238">
                  <c:v>0.221714865550482</c:v>
                </c:pt>
                <c:pt idx="239">
                  <c:v>0.246350491213504</c:v>
                </c:pt>
                <c:pt idx="240">
                  <c:v>0.27833007175472901</c:v>
                </c:pt>
                <c:pt idx="241">
                  <c:v>0.26696790969051198</c:v>
                </c:pt>
                <c:pt idx="242">
                  <c:v>0.21350036049026599</c:v>
                </c:pt>
                <c:pt idx="243">
                  <c:v>0.363963470319634</c:v>
                </c:pt>
                <c:pt idx="244">
                  <c:v>0.27094280105000701</c:v>
                </c:pt>
                <c:pt idx="245">
                  <c:v>0.18305453647919401</c:v>
                </c:pt>
                <c:pt idx="246">
                  <c:v>0.341662054333287</c:v>
                </c:pt>
                <c:pt idx="247">
                  <c:v>0.29766253533376802</c:v>
                </c:pt>
                <c:pt idx="248">
                  <c:v>0.25528868254114101</c:v>
                </c:pt>
                <c:pt idx="249">
                  <c:v>0.20213814597376201</c:v>
                </c:pt>
                <c:pt idx="250">
                  <c:v>0.22808413533542299</c:v>
                </c:pt>
                <c:pt idx="251">
                  <c:v>0.297765981735159</c:v>
                </c:pt>
                <c:pt idx="252">
                  <c:v>0.25226756194778899</c:v>
                </c:pt>
                <c:pt idx="253">
                  <c:v>0.222016438356164</c:v>
                </c:pt>
                <c:pt idx="254">
                  <c:v>0.25022854135213302</c:v>
                </c:pt>
                <c:pt idx="255">
                  <c:v>0.229814497716894</c:v>
                </c:pt>
                <c:pt idx="256">
                  <c:v>0.24722622766963001</c:v>
                </c:pt>
                <c:pt idx="257">
                  <c:v>0.30533992897006501</c:v>
                </c:pt>
                <c:pt idx="258">
                  <c:v>0.220509893455098</c:v>
                </c:pt>
                <c:pt idx="259">
                  <c:v>0.34998912807131899</c:v>
                </c:pt>
                <c:pt idx="260">
                  <c:v>0.37840834964122599</c:v>
                </c:pt>
                <c:pt idx="261">
                  <c:v>0.26043203371970403</c:v>
                </c:pt>
                <c:pt idx="262">
                  <c:v>0.32715267936807801</c:v>
                </c:pt>
                <c:pt idx="263">
                  <c:v>0.28030533646972</c:v>
                </c:pt>
                <c:pt idx="264">
                  <c:v>0.31314053779807199</c:v>
                </c:pt>
                <c:pt idx="265">
                  <c:v>0.14485032978183601</c:v>
                </c:pt>
                <c:pt idx="266">
                  <c:v>0.43881278538812701</c:v>
                </c:pt>
                <c:pt idx="267">
                  <c:v>0.29033485540334802</c:v>
                </c:pt>
                <c:pt idx="268">
                  <c:v>0.229851598173515</c:v>
                </c:pt>
                <c:pt idx="269">
                  <c:v>0.28904177606072501</c:v>
                </c:pt>
                <c:pt idx="270">
                  <c:v>0.20466022025248401</c:v>
                </c:pt>
                <c:pt idx="271">
                  <c:v>0.25359491353228097</c:v>
                </c:pt>
                <c:pt idx="272">
                  <c:v>0.25840753424657498</c:v>
                </c:pt>
                <c:pt idx="273">
                  <c:v>0.178360218706965</c:v>
                </c:pt>
                <c:pt idx="274">
                  <c:v>0.224408173839826</c:v>
                </c:pt>
                <c:pt idx="275">
                  <c:v>0.22889187946633799</c:v>
                </c:pt>
                <c:pt idx="276">
                  <c:v>0.25838351752586403</c:v>
                </c:pt>
                <c:pt idx="277">
                  <c:v>0.118876712328767</c:v>
                </c:pt>
                <c:pt idx="278">
                  <c:v>0.32488584474885801</c:v>
                </c:pt>
                <c:pt idx="279">
                  <c:v>0.32312531709791897</c:v>
                </c:pt>
                <c:pt idx="280">
                  <c:v>0.33115894759730302</c:v>
                </c:pt>
                <c:pt idx="281">
                  <c:v>0.208926940639269</c:v>
                </c:pt>
                <c:pt idx="282">
                  <c:v>0.206383181126331</c:v>
                </c:pt>
                <c:pt idx="283">
                  <c:v>0.28071287398623301</c:v>
                </c:pt>
                <c:pt idx="284">
                  <c:v>0.30611169652265502</c:v>
                </c:pt>
                <c:pt idx="285">
                  <c:v>0.23772831050228299</c:v>
                </c:pt>
                <c:pt idx="286">
                  <c:v>0.199874625843731</c:v>
                </c:pt>
                <c:pt idx="287">
                  <c:v>0.29376078132927402</c:v>
                </c:pt>
                <c:pt idx="288">
                  <c:v>0.28703805175038</c:v>
                </c:pt>
                <c:pt idx="289">
                  <c:v>0.29048889622416602</c:v>
                </c:pt>
                <c:pt idx="290">
                  <c:v>0.282844878930397</c:v>
                </c:pt>
                <c:pt idx="291">
                  <c:v>0.351304951204226</c:v>
                </c:pt>
                <c:pt idx="292">
                  <c:v>0.34327853881278497</c:v>
                </c:pt>
                <c:pt idx="293">
                  <c:v>0.27873450750162998</c:v>
                </c:pt>
                <c:pt idx="294">
                  <c:v>0.225972602739726</c:v>
                </c:pt>
                <c:pt idx="295">
                  <c:v>0.14540696347031901</c:v>
                </c:pt>
                <c:pt idx="296">
                  <c:v>0.19012113391207999</c:v>
                </c:pt>
                <c:pt idx="297">
                  <c:v>0.20467983923573799</c:v>
                </c:pt>
                <c:pt idx="298">
                  <c:v>0.35615535943111798</c:v>
                </c:pt>
                <c:pt idx="299">
                  <c:v>0.27578565672844402</c:v>
                </c:pt>
                <c:pt idx="300">
                  <c:v>0.20056805827353699</c:v>
                </c:pt>
                <c:pt idx="301">
                  <c:v>0.30531963470319601</c:v>
                </c:pt>
                <c:pt idx="302">
                  <c:v>0.32361745306950701</c:v>
                </c:pt>
                <c:pt idx="303">
                  <c:v>0.122602739726027</c:v>
                </c:pt>
                <c:pt idx="304">
                  <c:v>0.30205479452054701</c:v>
                </c:pt>
                <c:pt idx="305">
                  <c:v>0.31872146118721401</c:v>
                </c:pt>
                <c:pt idx="306">
                  <c:v>0.26642465753424599</c:v>
                </c:pt>
                <c:pt idx="307">
                  <c:v>0.13375190258751901</c:v>
                </c:pt>
                <c:pt idx="308">
                  <c:v>0.192610902440221</c:v>
                </c:pt>
                <c:pt idx="309">
                  <c:v>0.28089802130898001</c:v>
                </c:pt>
                <c:pt idx="310">
                  <c:v>0.26517782494051001</c:v>
                </c:pt>
                <c:pt idx="311">
                  <c:v>0.26472602739725998</c:v>
                </c:pt>
                <c:pt idx="312">
                  <c:v>0.273059360730593</c:v>
                </c:pt>
                <c:pt idx="313">
                  <c:v>0.29238119397936702</c:v>
                </c:pt>
                <c:pt idx="314">
                  <c:v>0.34570558817134101</c:v>
                </c:pt>
                <c:pt idx="315">
                  <c:v>0.31108936725375003</c:v>
                </c:pt>
                <c:pt idx="316">
                  <c:v>0.30655441400304401</c:v>
                </c:pt>
                <c:pt idx="317">
                  <c:v>0.31332898456186098</c:v>
                </c:pt>
                <c:pt idx="318">
                  <c:v>0.25899076208990701</c:v>
                </c:pt>
                <c:pt idx="319">
                  <c:v>0.25159246575342398</c:v>
                </c:pt>
                <c:pt idx="320">
                  <c:v>0.172497146118721</c:v>
                </c:pt>
                <c:pt idx="321">
                  <c:v>0.29082191780821898</c:v>
                </c:pt>
                <c:pt idx="322">
                  <c:v>0.177822544542931</c:v>
                </c:pt>
                <c:pt idx="323">
                  <c:v>0.20123430365296799</c:v>
                </c:pt>
                <c:pt idx="324">
                  <c:v>0.193737850093116</c:v>
                </c:pt>
                <c:pt idx="325">
                  <c:v>0.243483285416314</c:v>
                </c:pt>
                <c:pt idx="326">
                  <c:v>0.24786309461415201</c:v>
                </c:pt>
                <c:pt idx="327">
                  <c:v>0.26708618721461103</c:v>
                </c:pt>
                <c:pt idx="328">
                  <c:v>0.26708904109588999</c:v>
                </c:pt>
                <c:pt idx="329">
                  <c:v>0.180505795574288</c:v>
                </c:pt>
                <c:pt idx="330">
                  <c:v>0.34328155628325302</c:v>
                </c:pt>
                <c:pt idx="331">
                  <c:v>0.27873407834655101</c:v>
                </c:pt>
                <c:pt idx="332">
                  <c:v>0.23862149821053899</c:v>
                </c:pt>
                <c:pt idx="333">
                  <c:v>0.161761388345292</c:v>
                </c:pt>
                <c:pt idx="334">
                  <c:v>0.25073211567732101</c:v>
                </c:pt>
                <c:pt idx="335">
                  <c:v>0.26711060375443901</c:v>
                </c:pt>
                <c:pt idx="336">
                  <c:v>0.177896462999202</c:v>
                </c:pt>
                <c:pt idx="337">
                  <c:v>0.21665142304377299</c:v>
                </c:pt>
                <c:pt idx="338">
                  <c:v>0.22037351820373499</c:v>
                </c:pt>
                <c:pt idx="339">
                  <c:v>0.29924086757990798</c:v>
                </c:pt>
                <c:pt idx="340">
                  <c:v>0.28176940639269399</c:v>
                </c:pt>
                <c:pt idx="341">
                  <c:v>0.21348374966424899</c:v>
                </c:pt>
                <c:pt idx="342">
                  <c:v>0.23184931506849299</c:v>
                </c:pt>
                <c:pt idx="343">
                  <c:v>0.12521689497716801</c:v>
                </c:pt>
                <c:pt idx="344">
                  <c:v>0.24393398426114801</c:v>
                </c:pt>
                <c:pt idx="345">
                  <c:v>0.25023913945891302</c:v>
                </c:pt>
                <c:pt idx="346">
                  <c:v>0.193972602739726</c:v>
                </c:pt>
                <c:pt idx="347">
                  <c:v>0.34613832387804899</c:v>
                </c:pt>
                <c:pt idx="348">
                  <c:v>0.10308219178082099</c:v>
                </c:pt>
                <c:pt idx="349">
                  <c:v>3.01816411496105E-2</c:v>
                </c:pt>
                <c:pt idx="350">
                  <c:v>0.32928325075293802</c:v>
                </c:pt>
                <c:pt idx="351">
                  <c:v>0.17793658559314099</c:v>
                </c:pt>
                <c:pt idx="352">
                  <c:v>0.42594847511133599</c:v>
                </c:pt>
                <c:pt idx="353">
                  <c:v>0.209233891425672</c:v>
                </c:pt>
                <c:pt idx="354">
                  <c:v>0.24394216133942101</c:v>
                </c:pt>
                <c:pt idx="355">
                  <c:v>0.31628355472533498</c:v>
                </c:pt>
                <c:pt idx="356">
                  <c:v>0.19764079147640701</c:v>
                </c:pt>
                <c:pt idx="357">
                  <c:v>0.19707762557077599</c:v>
                </c:pt>
                <c:pt idx="358">
                  <c:v>0.21818873668188701</c:v>
                </c:pt>
                <c:pt idx="359">
                  <c:v>0.18215372907153701</c:v>
                </c:pt>
                <c:pt idx="360">
                  <c:v>0.21643835616438301</c:v>
                </c:pt>
                <c:pt idx="361">
                  <c:v>0.219035388127853</c:v>
                </c:pt>
                <c:pt idx="362">
                  <c:v>0.38541267123287598</c:v>
                </c:pt>
                <c:pt idx="363">
                  <c:v>0.28107154118347699</c:v>
                </c:pt>
                <c:pt idx="364">
                  <c:v>0.22177027182961601</c:v>
                </c:pt>
                <c:pt idx="365">
                  <c:v>0.104155251141552</c:v>
                </c:pt>
                <c:pt idx="366">
                  <c:v>0.29847747698775001</c:v>
                </c:pt>
                <c:pt idx="367">
                  <c:v>0.129168009669621</c:v>
                </c:pt>
                <c:pt idx="368">
                  <c:v>0.30214611872146102</c:v>
                </c:pt>
                <c:pt idx="369">
                  <c:v>0.37716894977168902</c:v>
                </c:pt>
                <c:pt idx="370">
                  <c:v>0.35692541856925403</c:v>
                </c:pt>
                <c:pt idx="371">
                  <c:v>0.194824961948249</c:v>
                </c:pt>
                <c:pt idx="372">
                  <c:v>0.44094368340943602</c:v>
                </c:pt>
                <c:pt idx="373">
                  <c:v>0.162418707624187</c:v>
                </c:pt>
                <c:pt idx="374">
                  <c:v>0.23771590232281101</c:v>
                </c:pt>
                <c:pt idx="375">
                  <c:v>0.20366346629000201</c:v>
                </c:pt>
                <c:pt idx="376">
                  <c:v>0.227027614698847</c:v>
                </c:pt>
                <c:pt idx="377">
                  <c:v>0.27008139765733502</c:v>
                </c:pt>
                <c:pt idx="378">
                  <c:v>0.42299412915851198</c:v>
                </c:pt>
                <c:pt idx="379">
                  <c:v>0.221649162861491</c:v>
                </c:pt>
                <c:pt idx="380">
                  <c:v>0.23381940086314201</c:v>
                </c:pt>
                <c:pt idx="381">
                  <c:v>0.33956050228310503</c:v>
                </c:pt>
                <c:pt idx="382">
                  <c:v>0.33129166666666598</c:v>
                </c:pt>
                <c:pt idx="383">
                  <c:v>0.261415525114155</c:v>
                </c:pt>
                <c:pt idx="384">
                  <c:v>0.236624809741248</c:v>
                </c:pt>
                <c:pt idx="385">
                  <c:v>0.17886145817652599</c:v>
                </c:pt>
                <c:pt idx="386">
                  <c:v>0.297336377473363</c:v>
                </c:pt>
                <c:pt idx="387">
                  <c:v>0.25989676394679301</c:v>
                </c:pt>
                <c:pt idx="388">
                  <c:v>0.283909072860829</c:v>
                </c:pt>
                <c:pt idx="389">
                  <c:v>0.27258288663887198</c:v>
                </c:pt>
                <c:pt idx="390">
                  <c:v>0.27619614850109098</c:v>
                </c:pt>
                <c:pt idx="391">
                  <c:v>0.25228806829461897</c:v>
                </c:pt>
                <c:pt idx="392">
                  <c:v>0.27882668254913601</c:v>
                </c:pt>
                <c:pt idx="393">
                  <c:v>0.27751821948048</c:v>
                </c:pt>
                <c:pt idx="394">
                  <c:v>0.40792097660982202</c:v>
                </c:pt>
                <c:pt idx="395">
                  <c:v>0.305212188101884</c:v>
                </c:pt>
                <c:pt idx="396">
                  <c:v>0.28296308376217</c:v>
                </c:pt>
                <c:pt idx="397">
                  <c:v>0.24222806619112</c:v>
                </c:pt>
                <c:pt idx="398">
                  <c:v>0.188364436503209</c:v>
                </c:pt>
                <c:pt idx="399">
                  <c:v>0.31968565568261098</c:v>
                </c:pt>
                <c:pt idx="400">
                  <c:v>0.29175545408422099</c:v>
                </c:pt>
                <c:pt idx="401">
                  <c:v>0.320040461535823</c:v>
                </c:pt>
                <c:pt idx="402">
                  <c:v>0.39600180267510099</c:v>
                </c:pt>
                <c:pt idx="403">
                  <c:v>0.306017123287671</c:v>
                </c:pt>
                <c:pt idx="404">
                  <c:v>0.24709646118721401</c:v>
                </c:pt>
                <c:pt idx="405">
                  <c:v>0.41431994841228298</c:v>
                </c:pt>
                <c:pt idx="406">
                  <c:v>0.25883766101001798</c:v>
                </c:pt>
                <c:pt idx="407">
                  <c:v>0.255027794322017</c:v>
                </c:pt>
                <c:pt idx="408">
                  <c:v>0.428707788354874</c:v>
                </c:pt>
                <c:pt idx="409">
                  <c:v>0.26073002283105001</c:v>
                </c:pt>
                <c:pt idx="410">
                  <c:v>0.14245737297963301</c:v>
                </c:pt>
                <c:pt idx="411">
                  <c:v>0.33460930778902698</c:v>
                </c:pt>
                <c:pt idx="412">
                  <c:v>0.27835801292029799</c:v>
                </c:pt>
                <c:pt idx="413">
                  <c:v>0.23447231346876601</c:v>
                </c:pt>
                <c:pt idx="414">
                  <c:v>0.257489671667753</c:v>
                </c:pt>
                <c:pt idx="415">
                  <c:v>0.26322352685366301</c:v>
                </c:pt>
                <c:pt idx="416">
                  <c:v>0.246145713835841</c:v>
                </c:pt>
                <c:pt idx="417">
                  <c:v>0.34494063926940599</c:v>
                </c:pt>
                <c:pt idx="418">
                  <c:v>0.18881963470319599</c:v>
                </c:pt>
                <c:pt idx="419">
                  <c:v>0.168731653620352</c:v>
                </c:pt>
                <c:pt idx="420">
                  <c:v>0.16335962363359599</c:v>
                </c:pt>
                <c:pt idx="421">
                  <c:v>0.27235597989022597</c:v>
                </c:pt>
                <c:pt idx="422">
                  <c:v>0.40715789098173499</c:v>
                </c:pt>
                <c:pt idx="423">
                  <c:v>0.370733447488584</c:v>
                </c:pt>
                <c:pt idx="424">
                  <c:v>0.38561485286656499</c:v>
                </c:pt>
                <c:pt idx="425">
                  <c:v>0.3709600456621</c:v>
                </c:pt>
                <c:pt idx="426">
                  <c:v>0.30648176860076898</c:v>
                </c:pt>
                <c:pt idx="427">
                  <c:v>0.23623446568652001</c:v>
                </c:pt>
                <c:pt idx="428">
                  <c:v>0.29602676306443398</c:v>
                </c:pt>
                <c:pt idx="429">
                  <c:v>0.14444351635297101</c:v>
                </c:pt>
                <c:pt idx="430">
                  <c:v>0.22031963470319599</c:v>
                </c:pt>
                <c:pt idx="431">
                  <c:v>0.332355455474239</c:v>
                </c:pt>
                <c:pt idx="432">
                  <c:v>0.26966894977168898</c:v>
                </c:pt>
                <c:pt idx="433">
                  <c:v>0.22917808219178001</c:v>
                </c:pt>
                <c:pt idx="434">
                  <c:v>0.27265191429574898</c:v>
                </c:pt>
                <c:pt idx="435">
                  <c:v>0.335525901432845</c:v>
                </c:pt>
                <c:pt idx="436">
                  <c:v>0.35246955859969498</c:v>
                </c:pt>
                <c:pt idx="437">
                  <c:v>0.27353546060737799</c:v>
                </c:pt>
                <c:pt idx="438">
                  <c:v>0.144348072172123</c:v>
                </c:pt>
                <c:pt idx="439">
                  <c:v>0.25470015220700098</c:v>
                </c:pt>
                <c:pt idx="440">
                  <c:v>0.34043693073373399</c:v>
                </c:pt>
                <c:pt idx="441">
                  <c:v>0.39815449010654402</c:v>
                </c:pt>
                <c:pt idx="442">
                  <c:v>0.31326772272557502</c:v>
                </c:pt>
                <c:pt idx="443">
                  <c:v>0.30916286149162803</c:v>
                </c:pt>
                <c:pt idx="444">
                  <c:v>0.361912180525434</c:v>
                </c:pt>
                <c:pt idx="445">
                  <c:v>0.19977399566440601</c:v>
                </c:pt>
                <c:pt idx="446">
                  <c:v>0.35565252614523402</c:v>
                </c:pt>
                <c:pt idx="447">
                  <c:v>0.23977168949771599</c:v>
                </c:pt>
                <c:pt idx="448">
                  <c:v>0.206880335517172</c:v>
                </c:pt>
                <c:pt idx="449">
                  <c:v>0.35096993911719898</c:v>
                </c:pt>
                <c:pt idx="450">
                  <c:v>0.14836377473363699</c:v>
                </c:pt>
                <c:pt idx="451">
                  <c:v>0.224714611872146</c:v>
                </c:pt>
                <c:pt idx="452">
                  <c:v>0.27955761771493098</c:v>
                </c:pt>
                <c:pt idx="453">
                  <c:v>0.11658105022831</c:v>
                </c:pt>
                <c:pt idx="454">
                  <c:v>0.13477929984779299</c:v>
                </c:pt>
                <c:pt idx="455">
                  <c:v>0.27326320939334597</c:v>
                </c:pt>
                <c:pt idx="456">
                  <c:v>0.155821917808219</c:v>
                </c:pt>
                <c:pt idx="457">
                  <c:v>0.135007610350076</c:v>
                </c:pt>
                <c:pt idx="458">
                  <c:v>0.25384427583418201</c:v>
                </c:pt>
                <c:pt idx="459">
                  <c:v>0.32266615930999398</c:v>
                </c:pt>
                <c:pt idx="460">
                  <c:v>0.12176560121765601</c:v>
                </c:pt>
                <c:pt idx="461">
                  <c:v>0.34157391552511401</c:v>
                </c:pt>
                <c:pt idx="462">
                  <c:v>0.51490733279613199</c:v>
                </c:pt>
                <c:pt idx="463">
                  <c:v>0.302643264840182</c:v>
                </c:pt>
                <c:pt idx="464">
                  <c:v>0.260747716894977</c:v>
                </c:pt>
                <c:pt idx="465">
                  <c:v>0.24214231354642299</c:v>
                </c:pt>
                <c:pt idx="466">
                  <c:v>0.255810180070702</c:v>
                </c:pt>
                <c:pt idx="467">
                  <c:v>0.32027397260273899</c:v>
                </c:pt>
                <c:pt idx="468">
                  <c:v>0.26000761035007602</c:v>
                </c:pt>
                <c:pt idx="469">
                  <c:v>0.26945205479452</c:v>
                </c:pt>
                <c:pt idx="470">
                  <c:v>0.31213184931506799</c:v>
                </c:pt>
                <c:pt idx="471">
                  <c:v>0.259214164429453</c:v>
                </c:pt>
                <c:pt idx="472">
                  <c:v>0.29350583460172502</c:v>
                </c:pt>
                <c:pt idx="473">
                  <c:v>0.15835722629287399</c:v>
                </c:pt>
                <c:pt idx="474">
                  <c:v>0.34469178082191698</c:v>
                </c:pt>
                <c:pt idx="475">
                  <c:v>0.35017123287671198</c:v>
                </c:pt>
                <c:pt idx="476">
                  <c:v>0.37064783105022803</c:v>
                </c:pt>
                <c:pt idx="477">
                  <c:v>0.33882705479452002</c:v>
                </c:pt>
                <c:pt idx="478">
                  <c:v>0.36015981735159802</c:v>
                </c:pt>
                <c:pt idx="479">
                  <c:v>0.286386986301369</c:v>
                </c:pt>
                <c:pt idx="480">
                  <c:v>0.36272831050228299</c:v>
                </c:pt>
                <c:pt idx="481">
                  <c:v>0.235873287671232</c:v>
                </c:pt>
                <c:pt idx="482">
                  <c:v>0.187214611872146</c:v>
                </c:pt>
                <c:pt idx="483">
                  <c:v>5.2185257664709703E-2</c:v>
                </c:pt>
                <c:pt idx="484">
                  <c:v>0.16430745814307399</c:v>
                </c:pt>
                <c:pt idx="485">
                  <c:v>0.249048706240487</c:v>
                </c:pt>
                <c:pt idx="486">
                  <c:v>0.146651445966514</c:v>
                </c:pt>
                <c:pt idx="487">
                  <c:v>0.14337899543378901</c:v>
                </c:pt>
                <c:pt idx="488">
                  <c:v>0.114840182648401</c:v>
                </c:pt>
                <c:pt idx="489">
                  <c:v>6.3322589309696406E-2</c:v>
                </c:pt>
                <c:pt idx="490">
                  <c:v>0.233960610672939</c:v>
                </c:pt>
                <c:pt idx="491">
                  <c:v>0.29736174530694998</c:v>
                </c:pt>
                <c:pt idx="492">
                  <c:v>0.37301826484018202</c:v>
                </c:pt>
                <c:pt idx="493">
                  <c:v>0.36443218501741997</c:v>
                </c:pt>
                <c:pt idx="494">
                  <c:v>0.23930545541937001</c:v>
                </c:pt>
                <c:pt idx="495">
                  <c:v>0.17716894977168901</c:v>
                </c:pt>
                <c:pt idx="496">
                  <c:v>0.340336788513662</c:v>
                </c:pt>
                <c:pt idx="497">
                  <c:v>0.29798731658904498</c:v>
                </c:pt>
                <c:pt idx="498">
                  <c:v>0.44154732254047302</c:v>
                </c:pt>
                <c:pt idx="499">
                  <c:v>0.236469245232339</c:v>
                </c:pt>
                <c:pt idx="500">
                  <c:v>0.175127585280687</c:v>
                </c:pt>
                <c:pt idx="501">
                  <c:v>0.35660552074225199</c:v>
                </c:pt>
                <c:pt idx="502">
                  <c:v>0.25287783978803702</c:v>
                </c:pt>
                <c:pt idx="503">
                  <c:v>0.28059779648946398</c:v>
                </c:pt>
                <c:pt idx="504">
                  <c:v>0.42330038586133301</c:v>
                </c:pt>
                <c:pt idx="505">
                  <c:v>0.234316061147508</c:v>
                </c:pt>
                <c:pt idx="506">
                  <c:v>0.38540657718739901</c:v>
                </c:pt>
                <c:pt idx="507">
                  <c:v>0.38540657718739901</c:v>
                </c:pt>
                <c:pt idx="508">
                  <c:v>0.29029107021831502</c:v>
                </c:pt>
                <c:pt idx="509">
                  <c:v>0.48274104486647201</c:v>
                </c:pt>
                <c:pt idx="510">
                  <c:v>0.33364466583644597</c:v>
                </c:pt>
                <c:pt idx="511">
                  <c:v>0.38204234265878101</c:v>
                </c:pt>
                <c:pt idx="512">
                  <c:v>0.26867354416821598</c:v>
                </c:pt>
                <c:pt idx="513">
                  <c:v>0.40989954337899498</c:v>
                </c:pt>
                <c:pt idx="514">
                  <c:v>0.38562281970560702</c:v>
                </c:pt>
                <c:pt idx="515">
                  <c:v>0.33099436194679899</c:v>
                </c:pt>
                <c:pt idx="516">
                  <c:v>0.34093413374235199</c:v>
                </c:pt>
                <c:pt idx="517">
                  <c:v>0.338817240227196</c:v>
                </c:pt>
                <c:pt idx="518">
                  <c:v>0.30763790259770002</c:v>
                </c:pt>
                <c:pt idx="519">
                  <c:v>0.37718036529680299</c:v>
                </c:pt>
                <c:pt idx="520">
                  <c:v>0.31795662100456601</c:v>
                </c:pt>
                <c:pt idx="521">
                  <c:v>0.39558980213089801</c:v>
                </c:pt>
                <c:pt idx="522">
                  <c:v>0.40125570776255698</c:v>
                </c:pt>
                <c:pt idx="523">
                  <c:v>0.40125570776255698</c:v>
                </c:pt>
                <c:pt idx="524">
                  <c:v>0.29408675799086698</c:v>
                </c:pt>
                <c:pt idx="525">
                  <c:v>0.42177476278819898</c:v>
                </c:pt>
                <c:pt idx="526">
                  <c:v>0.38984606693969698</c:v>
                </c:pt>
                <c:pt idx="527">
                  <c:v>0.43604232963210798</c:v>
                </c:pt>
                <c:pt idx="528">
                  <c:v>0.339365323822647</c:v>
                </c:pt>
                <c:pt idx="529">
                  <c:v>0.29902505244971</c:v>
                </c:pt>
                <c:pt idx="530">
                  <c:v>0.26675305442428698</c:v>
                </c:pt>
                <c:pt idx="531">
                  <c:v>0.24589658151301899</c:v>
                </c:pt>
                <c:pt idx="532">
                  <c:v>0.25049942922374402</c:v>
                </c:pt>
                <c:pt idx="533">
                  <c:v>0.470032305159506</c:v>
                </c:pt>
                <c:pt idx="534">
                  <c:v>0.28304494111992301</c:v>
                </c:pt>
                <c:pt idx="535">
                  <c:v>0.31829633128641099</c:v>
                </c:pt>
                <c:pt idx="536">
                  <c:v>0.23598512896458099</c:v>
                </c:pt>
                <c:pt idx="537">
                  <c:v>0.40842282187191598</c:v>
                </c:pt>
                <c:pt idx="538">
                  <c:v>0.18284506532844999</c:v>
                </c:pt>
                <c:pt idx="539">
                  <c:v>0.423725378941395</c:v>
                </c:pt>
                <c:pt idx="540">
                  <c:v>0.46784855403348502</c:v>
                </c:pt>
                <c:pt idx="541">
                  <c:v>0.38852102156805601</c:v>
                </c:pt>
                <c:pt idx="542">
                  <c:v>0.42343456427424497</c:v>
                </c:pt>
                <c:pt idx="543">
                  <c:v>0.47439771689497701</c:v>
                </c:pt>
                <c:pt idx="544">
                  <c:v>0.438771689497716</c:v>
                </c:pt>
                <c:pt idx="545">
                  <c:v>0.44853245775078798</c:v>
                </c:pt>
                <c:pt idx="546">
                  <c:v>0.26072678843226699</c:v>
                </c:pt>
                <c:pt idx="547">
                  <c:v>0.36757081263985097</c:v>
                </c:pt>
                <c:pt idx="548">
                  <c:v>0.37148030831440199</c:v>
                </c:pt>
                <c:pt idx="549">
                  <c:v>0.35806134284749402</c:v>
                </c:pt>
                <c:pt idx="550">
                  <c:v>0.42160029948422101</c:v>
                </c:pt>
                <c:pt idx="551">
                  <c:v>0.42564954337899502</c:v>
                </c:pt>
                <c:pt idx="552">
                  <c:v>0.478904418116746</c:v>
                </c:pt>
                <c:pt idx="553">
                  <c:v>0.29454628883516798</c:v>
                </c:pt>
                <c:pt idx="554">
                  <c:v>9.4684995369926805E-2</c:v>
                </c:pt>
                <c:pt idx="555">
                  <c:v>0.38754329075949001</c:v>
                </c:pt>
                <c:pt idx="556">
                  <c:v>0.32783105022830999</c:v>
                </c:pt>
                <c:pt idx="557">
                  <c:v>0.44394901065448999</c:v>
                </c:pt>
                <c:pt idx="558">
                  <c:v>0.42627111872146101</c:v>
                </c:pt>
                <c:pt idx="559">
                  <c:v>0.40481506849315002</c:v>
                </c:pt>
                <c:pt idx="560">
                  <c:v>0.27508532816751902</c:v>
                </c:pt>
                <c:pt idx="561">
                  <c:v>0.30621632420091299</c:v>
                </c:pt>
                <c:pt idx="562">
                  <c:v>0.29980995745122402</c:v>
                </c:pt>
                <c:pt idx="563">
                  <c:v>0.319972602739726</c:v>
                </c:pt>
                <c:pt idx="564">
                  <c:v>0.18273401826484001</c:v>
                </c:pt>
                <c:pt idx="565">
                  <c:v>0.35702354302300898</c:v>
                </c:pt>
                <c:pt idx="566">
                  <c:v>0.35892510804660799</c:v>
                </c:pt>
                <c:pt idx="567">
                  <c:v>0.295021308980213</c:v>
                </c:pt>
                <c:pt idx="568">
                  <c:v>0.35351752056470398</c:v>
                </c:pt>
                <c:pt idx="569">
                  <c:v>0.39875307341060701</c:v>
                </c:pt>
                <c:pt idx="570">
                  <c:v>0.37215895826913498</c:v>
                </c:pt>
                <c:pt idx="571">
                  <c:v>6.8035768645357597E-2</c:v>
                </c:pt>
                <c:pt idx="572">
                  <c:v>0.13600989345509801</c:v>
                </c:pt>
                <c:pt idx="573">
                  <c:v>0.31550228310502199</c:v>
                </c:pt>
                <c:pt idx="574">
                  <c:v>0.389687214611872</c:v>
                </c:pt>
                <c:pt idx="575">
                  <c:v>0.458009132420091</c:v>
                </c:pt>
                <c:pt idx="576">
                  <c:v>0.27088952945117301</c:v>
                </c:pt>
                <c:pt idx="577">
                  <c:v>0.31956484018264802</c:v>
                </c:pt>
                <c:pt idx="578">
                  <c:v>0.27267884322678798</c:v>
                </c:pt>
                <c:pt idx="579">
                  <c:v>0.39676607362625099</c:v>
                </c:pt>
                <c:pt idx="580">
                  <c:v>0.255251141552511</c:v>
                </c:pt>
                <c:pt idx="581">
                  <c:v>0.28707041576544101</c:v>
                </c:pt>
                <c:pt idx="582">
                  <c:v>0.20296803652968001</c:v>
                </c:pt>
                <c:pt idx="583">
                  <c:v>0.437785388127853</c:v>
                </c:pt>
                <c:pt idx="584">
                  <c:v>0.408627283105022</c:v>
                </c:pt>
                <c:pt idx="585">
                  <c:v>0.27758629155005599</c:v>
                </c:pt>
                <c:pt idx="586">
                  <c:v>0.36827168949771599</c:v>
                </c:pt>
                <c:pt idx="587">
                  <c:v>0.42181164383561598</c:v>
                </c:pt>
                <c:pt idx="588">
                  <c:v>0.39643550228310498</c:v>
                </c:pt>
                <c:pt idx="589">
                  <c:v>0.249270301727997</c:v>
                </c:pt>
                <c:pt idx="590">
                  <c:v>0.44666137251009203</c:v>
                </c:pt>
                <c:pt idx="591">
                  <c:v>0.399113101510361</c:v>
                </c:pt>
                <c:pt idx="592">
                  <c:v>0.28891866438356101</c:v>
                </c:pt>
                <c:pt idx="593">
                  <c:v>0.42327240912390102</c:v>
                </c:pt>
                <c:pt idx="594">
                  <c:v>0.31422343783518702</c:v>
                </c:pt>
                <c:pt idx="595">
                  <c:v>0.42997833824835102</c:v>
                </c:pt>
                <c:pt idx="596">
                  <c:v>0.40527545239303198</c:v>
                </c:pt>
                <c:pt idx="597">
                  <c:v>0.48586700913241998</c:v>
                </c:pt>
                <c:pt idx="598">
                  <c:v>0.29262557077625501</c:v>
                </c:pt>
                <c:pt idx="599">
                  <c:v>0.33061557213745602</c:v>
                </c:pt>
                <c:pt idx="600">
                  <c:v>0.34577066768847498</c:v>
                </c:pt>
                <c:pt idx="601">
                  <c:v>0.17831050228310499</c:v>
                </c:pt>
                <c:pt idx="602">
                  <c:v>0.184474885844748</c:v>
                </c:pt>
                <c:pt idx="603">
                  <c:v>0.17869101978690999</c:v>
                </c:pt>
                <c:pt idx="604">
                  <c:v>0.16430745814307399</c:v>
                </c:pt>
                <c:pt idx="605">
                  <c:v>0.17232369355657001</c:v>
                </c:pt>
                <c:pt idx="606">
                  <c:v>0.328455479452054</c:v>
                </c:pt>
                <c:pt idx="607">
                  <c:v>0.26948425921028601</c:v>
                </c:pt>
                <c:pt idx="608">
                  <c:v>0.32557995010609098</c:v>
                </c:pt>
                <c:pt idx="609">
                  <c:v>0.20026041292338001</c:v>
                </c:pt>
                <c:pt idx="610">
                  <c:v>0.27776858653372399</c:v>
                </c:pt>
                <c:pt idx="611">
                  <c:v>0.40503681845254202</c:v>
                </c:pt>
                <c:pt idx="612">
                  <c:v>0.37973173515981701</c:v>
                </c:pt>
                <c:pt idx="613">
                  <c:v>0.44445798208640602</c:v>
                </c:pt>
                <c:pt idx="614">
                  <c:v>0.2220700152207</c:v>
                </c:pt>
                <c:pt idx="615">
                  <c:v>0.32631001462960502</c:v>
                </c:pt>
                <c:pt idx="616">
                  <c:v>0.34436395998558</c:v>
                </c:pt>
                <c:pt idx="617">
                  <c:v>0.28174257990867502</c:v>
                </c:pt>
                <c:pt idx="618">
                  <c:v>0.43256595636732598</c:v>
                </c:pt>
                <c:pt idx="619">
                  <c:v>0.32289526255707701</c:v>
                </c:pt>
                <c:pt idx="620">
                  <c:v>0.41876163873370498</c:v>
                </c:pt>
                <c:pt idx="621">
                  <c:v>0.28589453084766703</c:v>
                </c:pt>
                <c:pt idx="622">
                  <c:v>0.42449672424061902</c:v>
                </c:pt>
                <c:pt idx="623">
                  <c:v>0.40637184832241402</c:v>
                </c:pt>
                <c:pt idx="624">
                  <c:v>0.48616894977168901</c:v>
                </c:pt>
                <c:pt idx="625">
                  <c:v>0.30332681017612501</c:v>
                </c:pt>
                <c:pt idx="626">
                  <c:v>0.339139622744074</c:v>
                </c:pt>
                <c:pt idx="627">
                  <c:v>0.96568423965684203</c:v>
                </c:pt>
                <c:pt idx="628">
                  <c:v>0.321829646918535</c:v>
                </c:pt>
                <c:pt idx="629">
                  <c:v>0.39292749280325501</c:v>
                </c:pt>
                <c:pt idx="630">
                  <c:v>0.44790461694571199</c:v>
                </c:pt>
                <c:pt idx="631">
                  <c:v>0.367541443319436</c:v>
                </c:pt>
                <c:pt idx="632">
                  <c:v>0.42071668850188398</c:v>
                </c:pt>
                <c:pt idx="633">
                  <c:v>0.429552015993791</c:v>
                </c:pt>
                <c:pt idx="634">
                  <c:v>0.41363707691831603</c:v>
                </c:pt>
                <c:pt idx="635">
                  <c:v>0.41547831050228301</c:v>
                </c:pt>
                <c:pt idx="636">
                  <c:v>0.45356767963050398</c:v>
                </c:pt>
                <c:pt idx="637">
                  <c:v>0.36959935995781501</c:v>
                </c:pt>
                <c:pt idx="638">
                  <c:v>0.45714497716894897</c:v>
                </c:pt>
                <c:pt idx="639">
                  <c:v>0.42418748321246302</c:v>
                </c:pt>
                <c:pt idx="640">
                  <c:v>0.46192586623690501</c:v>
                </c:pt>
                <c:pt idx="641">
                  <c:v>0.31727549467275401</c:v>
                </c:pt>
                <c:pt idx="642">
                  <c:v>0.24111608113565</c:v>
                </c:pt>
                <c:pt idx="643">
                  <c:v>0.427336688099897</c:v>
                </c:pt>
                <c:pt idx="644">
                  <c:v>0.35610388127853798</c:v>
                </c:pt>
                <c:pt idx="645">
                  <c:v>0.43383630596671802</c:v>
                </c:pt>
                <c:pt idx="646">
                  <c:v>0.25078106224465202</c:v>
                </c:pt>
                <c:pt idx="647">
                  <c:v>0.26154452054794503</c:v>
                </c:pt>
                <c:pt idx="648">
                  <c:v>0.32751141552511398</c:v>
                </c:pt>
                <c:pt idx="649">
                  <c:v>0.39508318625298999</c:v>
                </c:pt>
                <c:pt idx="650">
                  <c:v>0.284524953937354</c:v>
                </c:pt>
                <c:pt idx="651">
                  <c:v>0.31164383561643799</c:v>
                </c:pt>
                <c:pt idx="652">
                  <c:v>0.35152207001522001</c:v>
                </c:pt>
                <c:pt idx="653">
                  <c:v>0.38557838660578297</c:v>
                </c:pt>
                <c:pt idx="654">
                  <c:v>0.315791476407914</c:v>
                </c:pt>
                <c:pt idx="655">
                  <c:v>0.27153729071537203</c:v>
                </c:pt>
                <c:pt idx="656">
                  <c:v>0.42656012176560099</c:v>
                </c:pt>
                <c:pt idx="657">
                  <c:v>0.20878995433789899</c:v>
                </c:pt>
                <c:pt idx="658">
                  <c:v>0.32617960426179599</c:v>
                </c:pt>
                <c:pt idx="659">
                  <c:v>0.35235920852359198</c:v>
                </c:pt>
                <c:pt idx="660">
                  <c:v>0.36585656106204001</c:v>
                </c:pt>
                <c:pt idx="661">
                  <c:v>0.18120243531202401</c:v>
                </c:pt>
                <c:pt idx="662">
                  <c:v>0.29368721461187203</c:v>
                </c:pt>
                <c:pt idx="663">
                  <c:v>0.30566210045662101</c:v>
                </c:pt>
                <c:pt idx="664">
                  <c:v>0.26182648401826403</c:v>
                </c:pt>
                <c:pt idx="665">
                  <c:v>0.28753424657534199</c:v>
                </c:pt>
                <c:pt idx="666">
                  <c:v>0.33093607305936001</c:v>
                </c:pt>
                <c:pt idx="667">
                  <c:v>0.400270167427701</c:v>
                </c:pt>
                <c:pt idx="668">
                  <c:v>0.394164245191642</c:v>
                </c:pt>
                <c:pt idx="669">
                  <c:v>0.284894735686687</c:v>
                </c:pt>
                <c:pt idx="670">
                  <c:v>0.34590724116878202</c:v>
                </c:pt>
                <c:pt idx="671">
                  <c:v>0.43224317267411</c:v>
                </c:pt>
                <c:pt idx="672">
                  <c:v>0.43608506727634799</c:v>
                </c:pt>
                <c:pt idx="673">
                  <c:v>0.45064370877727</c:v>
                </c:pt>
                <c:pt idx="674">
                  <c:v>0.32704829539372399</c:v>
                </c:pt>
                <c:pt idx="675">
                  <c:v>0.42186254258172001</c:v>
                </c:pt>
                <c:pt idx="676">
                  <c:v>0.46603922639137002</c:v>
                </c:pt>
                <c:pt idx="677">
                  <c:v>0.38929185692541801</c:v>
                </c:pt>
                <c:pt idx="678">
                  <c:v>0.44235388127853797</c:v>
                </c:pt>
                <c:pt idx="679">
                  <c:v>0.43251862447397399</c:v>
                </c:pt>
                <c:pt idx="680">
                  <c:v>0.39710199736672502</c:v>
                </c:pt>
                <c:pt idx="681">
                  <c:v>0.38558518156120802</c:v>
                </c:pt>
                <c:pt idx="682">
                  <c:v>0.36931445557905002</c:v>
                </c:pt>
                <c:pt idx="683">
                  <c:v>0.386254337899543</c:v>
                </c:pt>
                <c:pt idx="684">
                  <c:v>0.39346698070640801</c:v>
                </c:pt>
                <c:pt idx="685">
                  <c:v>0.47379142582552702</c:v>
                </c:pt>
                <c:pt idx="686">
                  <c:v>0.41843522115450099</c:v>
                </c:pt>
                <c:pt idx="687">
                  <c:v>0.46991111925596701</c:v>
                </c:pt>
                <c:pt idx="688">
                  <c:v>0.287823439878234</c:v>
                </c:pt>
                <c:pt idx="689">
                  <c:v>0.225672247590055</c:v>
                </c:pt>
                <c:pt idx="690">
                  <c:v>0.34503805175037999</c:v>
                </c:pt>
                <c:pt idx="691">
                  <c:v>0.43189497716894898</c:v>
                </c:pt>
                <c:pt idx="692">
                  <c:v>0.47273704002148798</c:v>
                </c:pt>
                <c:pt idx="693">
                  <c:v>0.25330449411199202</c:v>
                </c:pt>
                <c:pt idx="694">
                  <c:v>0.24140831530882001</c:v>
                </c:pt>
                <c:pt idx="695">
                  <c:v>0.436392694063926</c:v>
                </c:pt>
                <c:pt idx="696">
                  <c:v>0.43696349335802998</c:v>
                </c:pt>
                <c:pt idx="697">
                  <c:v>0.35579958308516901</c:v>
                </c:pt>
                <c:pt idx="698">
                  <c:v>0.27947569860058202</c:v>
                </c:pt>
                <c:pt idx="699">
                  <c:v>0.37476003630888299</c:v>
                </c:pt>
                <c:pt idx="700">
                  <c:v>0.32190026347626899</c:v>
                </c:pt>
                <c:pt idx="701">
                  <c:v>0.35781901481252598</c:v>
                </c:pt>
                <c:pt idx="702">
                  <c:v>0.33736854849868497</c:v>
                </c:pt>
                <c:pt idx="703">
                  <c:v>0.34811015981735099</c:v>
                </c:pt>
                <c:pt idx="704">
                  <c:v>0.52177858208233396</c:v>
                </c:pt>
                <c:pt idx="705">
                  <c:v>0.42865296803652903</c:v>
                </c:pt>
                <c:pt idx="706">
                  <c:v>0.40667394613195601</c:v>
                </c:pt>
                <c:pt idx="707">
                  <c:v>0.22808219178082101</c:v>
                </c:pt>
                <c:pt idx="708">
                  <c:v>0.43956113647894401</c:v>
                </c:pt>
                <c:pt idx="709">
                  <c:v>0.41939370877727</c:v>
                </c:pt>
                <c:pt idx="710">
                  <c:v>0.41892237442922298</c:v>
                </c:pt>
                <c:pt idx="711">
                  <c:v>0.49628648808533399</c:v>
                </c:pt>
                <c:pt idx="712">
                  <c:v>0.39527056797244198</c:v>
                </c:pt>
                <c:pt idx="713">
                  <c:v>0.35422847812658098</c:v>
                </c:pt>
                <c:pt idx="714">
                  <c:v>0.42365459882583101</c:v>
                </c:pt>
                <c:pt idx="715">
                  <c:v>0.34631860084431798</c:v>
                </c:pt>
                <c:pt idx="716">
                  <c:v>0.36006882403547003</c:v>
                </c:pt>
                <c:pt idx="717">
                  <c:v>0.40254749289222003</c:v>
                </c:pt>
                <c:pt idx="718">
                  <c:v>0.31693583874820602</c:v>
                </c:pt>
                <c:pt idx="719">
                  <c:v>0.34040698334809899</c:v>
                </c:pt>
                <c:pt idx="720">
                  <c:v>0.49881706621004501</c:v>
                </c:pt>
                <c:pt idx="721">
                  <c:v>0.34305321694593599</c:v>
                </c:pt>
                <c:pt idx="722">
                  <c:v>0.30226244835833799</c:v>
                </c:pt>
                <c:pt idx="723">
                  <c:v>0.42832876712328699</c:v>
                </c:pt>
                <c:pt idx="724">
                  <c:v>0.43121992270674098</c:v>
                </c:pt>
                <c:pt idx="725">
                  <c:v>0.40151198630136897</c:v>
                </c:pt>
                <c:pt idx="726">
                  <c:v>0.39497288812785297</c:v>
                </c:pt>
                <c:pt idx="727">
                  <c:v>0.47425875190258698</c:v>
                </c:pt>
                <c:pt idx="728">
                  <c:v>0.35370050708316397</c:v>
                </c:pt>
                <c:pt idx="729">
                  <c:v>0.39674466059783797</c:v>
                </c:pt>
                <c:pt idx="730">
                  <c:v>0.33415525114155198</c:v>
                </c:pt>
                <c:pt idx="731">
                  <c:v>0.46491152968036498</c:v>
                </c:pt>
                <c:pt idx="732">
                  <c:v>0.26407914764079099</c:v>
                </c:pt>
                <c:pt idx="733">
                  <c:v>0.37931253170979201</c:v>
                </c:pt>
                <c:pt idx="734">
                  <c:v>0.340690005073566</c:v>
                </c:pt>
                <c:pt idx="735">
                  <c:v>0.37882513224978898</c:v>
                </c:pt>
                <c:pt idx="736">
                  <c:v>0.30818482580754197</c:v>
                </c:pt>
                <c:pt idx="737">
                  <c:v>0.37081959242347301</c:v>
                </c:pt>
                <c:pt idx="738">
                  <c:v>0.25789302022178701</c:v>
                </c:pt>
                <c:pt idx="739">
                  <c:v>0.45091103611055899</c:v>
                </c:pt>
                <c:pt idx="740">
                  <c:v>0.36429221452018101</c:v>
                </c:pt>
                <c:pt idx="741">
                  <c:v>0.26009639776762999</c:v>
                </c:pt>
                <c:pt idx="742">
                  <c:v>0.32635734088155799</c:v>
                </c:pt>
                <c:pt idx="743">
                  <c:v>0.50226027397260198</c:v>
                </c:pt>
                <c:pt idx="744">
                  <c:v>0.54577791013169197</c:v>
                </c:pt>
                <c:pt idx="745">
                  <c:v>0.33803159323707199</c:v>
                </c:pt>
                <c:pt idx="746">
                  <c:v>0.40436643835616398</c:v>
                </c:pt>
                <c:pt idx="747">
                  <c:v>0.36893264840182599</c:v>
                </c:pt>
                <c:pt idx="748">
                  <c:v>0.346028263108486</c:v>
                </c:pt>
                <c:pt idx="749">
                  <c:v>0.21270928462709199</c:v>
                </c:pt>
                <c:pt idx="750">
                  <c:v>0.434796466050972</c:v>
                </c:pt>
                <c:pt idx="751">
                  <c:v>0.43750718755284901</c:v>
                </c:pt>
                <c:pt idx="752">
                  <c:v>0.34940666922457297</c:v>
                </c:pt>
                <c:pt idx="753">
                  <c:v>0.40629810501520203</c:v>
                </c:pt>
                <c:pt idx="754">
                  <c:v>0.40662276080084298</c:v>
                </c:pt>
                <c:pt idx="755">
                  <c:v>0.36771741060941998</c:v>
                </c:pt>
                <c:pt idx="756">
                  <c:v>0.47576643812624397</c:v>
                </c:pt>
                <c:pt idx="757">
                  <c:v>0.40457978798302202</c:v>
                </c:pt>
                <c:pt idx="758">
                  <c:v>0.42537214611872098</c:v>
                </c:pt>
                <c:pt idx="759">
                  <c:v>0.40006145096033902</c:v>
                </c:pt>
                <c:pt idx="760">
                  <c:v>0.40432377438897099</c:v>
                </c:pt>
                <c:pt idx="761">
                  <c:v>0.455528208301688</c:v>
                </c:pt>
                <c:pt idx="762">
                  <c:v>0.36410882800608801</c:v>
                </c:pt>
                <c:pt idx="763">
                  <c:v>0.42051395128763402</c:v>
                </c:pt>
                <c:pt idx="764">
                  <c:v>0.21990106544901</c:v>
                </c:pt>
                <c:pt idx="765">
                  <c:v>0.22568493150684901</c:v>
                </c:pt>
                <c:pt idx="766">
                  <c:v>0.221575342465753</c:v>
                </c:pt>
                <c:pt idx="767">
                  <c:v>0.180783866057838</c:v>
                </c:pt>
                <c:pt idx="768">
                  <c:v>0.25433789954337899</c:v>
                </c:pt>
                <c:pt idx="769">
                  <c:v>0.23222983257229801</c:v>
                </c:pt>
                <c:pt idx="770">
                  <c:v>0.245129375951293</c:v>
                </c:pt>
                <c:pt idx="771">
                  <c:v>0.39377780232729398</c:v>
                </c:pt>
                <c:pt idx="772">
                  <c:v>0.43167606768734801</c:v>
                </c:pt>
                <c:pt idx="773">
                  <c:v>0.36727054794520497</c:v>
                </c:pt>
                <c:pt idx="774">
                  <c:v>0.346865593709687</c:v>
                </c:pt>
                <c:pt idx="775">
                  <c:v>0.35707762557077599</c:v>
                </c:pt>
                <c:pt idx="776">
                  <c:v>0.367083581496922</c:v>
                </c:pt>
                <c:pt idx="777">
                  <c:v>0.26636225266362201</c:v>
                </c:pt>
                <c:pt idx="778">
                  <c:v>0.43352938256898899</c:v>
                </c:pt>
                <c:pt idx="779">
                  <c:v>0.232742436188035</c:v>
                </c:pt>
                <c:pt idx="780">
                  <c:v>0.27372215303722103</c:v>
                </c:pt>
                <c:pt idx="781">
                  <c:v>0.40219673756308499</c:v>
                </c:pt>
                <c:pt idx="782">
                  <c:v>0.31468865635797699</c:v>
                </c:pt>
                <c:pt idx="783">
                  <c:v>0.32700051481779902</c:v>
                </c:pt>
                <c:pt idx="784">
                  <c:v>0.44042998477929901</c:v>
                </c:pt>
                <c:pt idx="785">
                  <c:v>0.321710934240582</c:v>
                </c:pt>
                <c:pt idx="786">
                  <c:v>0.379362599802397</c:v>
                </c:pt>
                <c:pt idx="787">
                  <c:v>0.274267123287671</c:v>
                </c:pt>
                <c:pt idx="788">
                  <c:v>0.32381366389381999</c:v>
                </c:pt>
                <c:pt idx="789">
                  <c:v>0.472480225826789</c:v>
                </c:pt>
                <c:pt idx="790">
                  <c:v>0.27267250126839099</c:v>
                </c:pt>
                <c:pt idx="791">
                  <c:v>0.43957485581751699</c:v>
                </c:pt>
                <c:pt idx="792">
                  <c:v>0.29598171165899301</c:v>
                </c:pt>
                <c:pt idx="793">
                  <c:v>0.366179923736761</c:v>
                </c:pt>
                <c:pt idx="794">
                  <c:v>0.419822048895588</c:v>
                </c:pt>
                <c:pt idx="795">
                  <c:v>0.32292744799594097</c:v>
                </c:pt>
                <c:pt idx="796">
                  <c:v>0.28236662730879197</c:v>
                </c:pt>
                <c:pt idx="797">
                  <c:v>0.44847308561409399</c:v>
                </c:pt>
                <c:pt idx="798">
                  <c:v>0.44916632074166302</c:v>
                </c:pt>
                <c:pt idx="799">
                  <c:v>0.24428799112235899</c:v>
                </c:pt>
                <c:pt idx="800">
                  <c:v>0.31794412005667899</c:v>
                </c:pt>
                <c:pt idx="801">
                  <c:v>0.37659972664864999</c:v>
                </c:pt>
                <c:pt idx="802">
                  <c:v>0.38913502109704601</c:v>
                </c:pt>
                <c:pt idx="803">
                  <c:v>0.37506341958396699</c:v>
                </c:pt>
                <c:pt idx="804">
                  <c:v>0.405531094624138</c:v>
                </c:pt>
                <c:pt idx="805">
                  <c:v>0.34846639242781202</c:v>
                </c:pt>
                <c:pt idx="806">
                  <c:v>0.440476407914764</c:v>
                </c:pt>
                <c:pt idx="807">
                  <c:v>0.30701665867790101</c:v>
                </c:pt>
                <c:pt idx="808">
                  <c:v>0.15423402595206201</c:v>
                </c:pt>
                <c:pt idx="809">
                  <c:v>0.47291552511415502</c:v>
                </c:pt>
                <c:pt idx="810">
                  <c:v>0.499916523972602</c:v>
                </c:pt>
                <c:pt idx="811">
                  <c:v>0.43105080819929598</c:v>
                </c:pt>
                <c:pt idx="812">
                  <c:v>0.43833297744072203</c:v>
                </c:pt>
                <c:pt idx="813">
                  <c:v>0.39989860416515599</c:v>
                </c:pt>
                <c:pt idx="814">
                  <c:v>0.50495932746681105</c:v>
                </c:pt>
                <c:pt idx="815">
                  <c:v>0.24216711513372399</c:v>
                </c:pt>
                <c:pt idx="816">
                  <c:v>0.46125646879756399</c:v>
                </c:pt>
                <c:pt idx="817">
                  <c:v>0.46422493677364202</c:v>
                </c:pt>
                <c:pt idx="818">
                  <c:v>0.45455509198664301</c:v>
                </c:pt>
                <c:pt idx="819">
                  <c:v>0.352545623664345</c:v>
                </c:pt>
                <c:pt idx="820">
                  <c:v>0.362208368559364</c:v>
                </c:pt>
                <c:pt idx="821">
                  <c:v>0.41318897996980097</c:v>
                </c:pt>
                <c:pt idx="822">
                  <c:v>0.26489091831557499</c:v>
                </c:pt>
                <c:pt idx="823">
                  <c:v>0.28399289700659502</c:v>
                </c:pt>
                <c:pt idx="824">
                  <c:v>0.36756741407119597</c:v>
                </c:pt>
                <c:pt idx="825">
                  <c:v>0.21746575342465699</c:v>
                </c:pt>
                <c:pt idx="826">
                  <c:v>0.426927800815669</c:v>
                </c:pt>
                <c:pt idx="827">
                  <c:v>0.44811559618272601</c:v>
                </c:pt>
                <c:pt idx="828">
                  <c:v>0.45506849315068398</c:v>
                </c:pt>
                <c:pt idx="829">
                  <c:v>0.491453166725908</c:v>
                </c:pt>
                <c:pt idx="830">
                  <c:v>0.29911587922840299</c:v>
                </c:pt>
                <c:pt idx="831">
                  <c:v>0.36413577583623902</c:v>
                </c:pt>
                <c:pt idx="832">
                  <c:v>0.26332018066309298</c:v>
                </c:pt>
                <c:pt idx="833">
                  <c:v>0.38425797492410901</c:v>
                </c:pt>
                <c:pt idx="834">
                  <c:v>0.45486217671511803</c:v>
                </c:pt>
                <c:pt idx="835">
                  <c:v>0.46352627809114499</c:v>
                </c:pt>
                <c:pt idx="836">
                  <c:v>0.271919022636743</c:v>
                </c:pt>
                <c:pt idx="837">
                  <c:v>0.36591861732612602</c:v>
                </c:pt>
                <c:pt idx="838">
                  <c:v>0.37181097769964699</c:v>
                </c:pt>
                <c:pt idx="839">
                  <c:v>0.259798325722983</c:v>
                </c:pt>
                <c:pt idx="840">
                  <c:v>0.18511880821129101</c:v>
                </c:pt>
                <c:pt idx="841">
                  <c:v>0.36164258631136398</c:v>
                </c:pt>
                <c:pt idx="842">
                  <c:v>0.46864182869347398</c:v>
                </c:pt>
                <c:pt idx="843">
                  <c:v>0.41597051990707301</c:v>
                </c:pt>
                <c:pt idx="844">
                  <c:v>0.386559331079879</c:v>
                </c:pt>
                <c:pt idx="845">
                  <c:v>0.43230593607305901</c:v>
                </c:pt>
                <c:pt idx="846">
                  <c:v>0.42108980213089803</c:v>
                </c:pt>
                <c:pt idx="847">
                  <c:v>0.41282762557077601</c:v>
                </c:pt>
                <c:pt idx="848">
                  <c:v>0.39970205479451998</c:v>
                </c:pt>
                <c:pt idx="849">
                  <c:v>0.33839897260273899</c:v>
                </c:pt>
                <c:pt idx="850">
                  <c:v>0.31987685069876798</c:v>
                </c:pt>
                <c:pt idx="851">
                  <c:v>0.36704316628378503</c:v>
                </c:pt>
                <c:pt idx="852">
                  <c:v>0.45261415525114101</c:v>
                </c:pt>
                <c:pt idx="853">
                  <c:v>0.38551386407253002</c:v>
                </c:pt>
                <c:pt idx="854">
                  <c:v>0.342960237804602</c:v>
                </c:pt>
                <c:pt idx="855">
                  <c:v>0.414018264840182</c:v>
                </c:pt>
                <c:pt idx="856">
                  <c:v>0.46051198630136903</c:v>
                </c:pt>
                <c:pt idx="857">
                  <c:v>0.35778457803061903</c:v>
                </c:pt>
                <c:pt idx="858">
                  <c:v>0.39271435819381001</c:v>
                </c:pt>
                <c:pt idx="859">
                  <c:v>0.45435786666969102</c:v>
                </c:pt>
                <c:pt idx="860">
                  <c:v>0.39087605678375997</c:v>
                </c:pt>
                <c:pt idx="861">
                  <c:v>0.31410684353505502</c:v>
                </c:pt>
                <c:pt idx="862">
                  <c:v>0.27794715927532998</c:v>
                </c:pt>
                <c:pt idx="863">
                  <c:v>0.25662319985950099</c:v>
                </c:pt>
                <c:pt idx="864">
                  <c:v>0.39889746329225301</c:v>
                </c:pt>
                <c:pt idx="865">
                  <c:v>0.45409982174688002</c:v>
                </c:pt>
                <c:pt idx="866">
                  <c:v>0.42858269228132201</c:v>
                </c:pt>
                <c:pt idx="867">
                  <c:v>0.39221779201843199</c:v>
                </c:pt>
                <c:pt idx="868">
                  <c:v>0.36771689497716897</c:v>
                </c:pt>
                <c:pt idx="869">
                  <c:v>0.43073493127364099</c:v>
                </c:pt>
                <c:pt idx="870">
                  <c:v>0.40835772104607698</c:v>
                </c:pt>
                <c:pt idx="871">
                  <c:v>0.27941224264287601</c:v>
                </c:pt>
                <c:pt idx="872">
                  <c:v>0.43538493150684898</c:v>
                </c:pt>
                <c:pt idx="873">
                  <c:v>0.300535491905354</c:v>
                </c:pt>
                <c:pt idx="874">
                  <c:v>0.293476389794882</c:v>
                </c:pt>
                <c:pt idx="875">
                  <c:v>0.403526853663839</c:v>
                </c:pt>
                <c:pt idx="876">
                  <c:v>0.38210910613534799</c:v>
                </c:pt>
                <c:pt idx="877">
                  <c:v>0.28970043387120298</c:v>
                </c:pt>
                <c:pt idx="878">
                  <c:v>0.41965662100456602</c:v>
                </c:pt>
                <c:pt idx="879">
                  <c:v>0.24177762237122899</c:v>
                </c:pt>
                <c:pt idx="880">
                  <c:v>0.24983162100456599</c:v>
                </c:pt>
                <c:pt idx="881">
                  <c:v>0.302579816021739</c:v>
                </c:pt>
                <c:pt idx="882">
                  <c:v>0.34285430896261998</c:v>
                </c:pt>
                <c:pt idx="883">
                  <c:v>0.30633122585177303</c:v>
                </c:pt>
                <c:pt idx="884">
                  <c:v>0.34603537000797202</c:v>
                </c:pt>
                <c:pt idx="885">
                  <c:v>0.37656761067391997</c:v>
                </c:pt>
                <c:pt idx="886">
                  <c:v>0.40358684004749601</c:v>
                </c:pt>
                <c:pt idx="887">
                  <c:v>0.421247794324487</c:v>
                </c:pt>
                <c:pt idx="888">
                  <c:v>0.41369019257494499</c:v>
                </c:pt>
                <c:pt idx="889">
                  <c:v>0.32223344748858401</c:v>
                </c:pt>
                <c:pt idx="890">
                  <c:v>0.34388799244732299</c:v>
                </c:pt>
                <c:pt idx="891">
                  <c:v>0.36266465083252802</c:v>
                </c:pt>
                <c:pt idx="892">
                  <c:v>0.34170711793751402</c:v>
                </c:pt>
                <c:pt idx="893">
                  <c:v>0.457636401678789</c:v>
                </c:pt>
                <c:pt idx="894">
                  <c:v>0.321338078610439</c:v>
                </c:pt>
                <c:pt idx="895">
                  <c:v>0.36454014022507097</c:v>
                </c:pt>
                <c:pt idx="896">
                  <c:v>0.27397180999492599</c:v>
                </c:pt>
                <c:pt idx="897">
                  <c:v>0.35423087899543299</c:v>
                </c:pt>
                <c:pt idx="898">
                  <c:v>0.34602455022283501</c:v>
                </c:pt>
                <c:pt idx="899">
                  <c:v>0.42314493136026099</c:v>
                </c:pt>
                <c:pt idx="900">
                  <c:v>0.27312162723121602</c:v>
                </c:pt>
                <c:pt idx="901">
                  <c:v>0.477366035455278</c:v>
                </c:pt>
                <c:pt idx="902">
                  <c:v>0.13077245053272399</c:v>
                </c:pt>
                <c:pt idx="903">
                  <c:v>0.32794719866637601</c:v>
                </c:pt>
                <c:pt idx="904">
                  <c:v>0.41903235402545502</c:v>
                </c:pt>
                <c:pt idx="905">
                  <c:v>0.370832551448051</c:v>
                </c:pt>
                <c:pt idx="906">
                  <c:v>0.313571102413568</c:v>
                </c:pt>
                <c:pt idx="907">
                  <c:v>0.313741399046504</c:v>
                </c:pt>
                <c:pt idx="908">
                  <c:v>0.42913585485109301</c:v>
                </c:pt>
                <c:pt idx="909">
                  <c:v>0.34831788879935499</c:v>
                </c:pt>
                <c:pt idx="910">
                  <c:v>0.39649532507066698</c:v>
                </c:pt>
                <c:pt idx="911">
                  <c:v>0.34617806664282402</c:v>
                </c:pt>
                <c:pt idx="912">
                  <c:v>0.44184285044410099</c:v>
                </c:pt>
                <c:pt idx="913">
                  <c:v>0.46522613611654701</c:v>
                </c:pt>
                <c:pt idx="914">
                  <c:v>0.34858424920824699</c:v>
                </c:pt>
                <c:pt idx="915">
                  <c:v>0.32994447461090898</c:v>
                </c:pt>
                <c:pt idx="916">
                  <c:v>0.44326157860404403</c:v>
                </c:pt>
                <c:pt idx="917">
                  <c:v>0.41858447488584399</c:v>
                </c:pt>
                <c:pt idx="918">
                  <c:v>0.252183938931967</c:v>
                </c:pt>
                <c:pt idx="919">
                  <c:v>0.40356164383561599</c:v>
                </c:pt>
                <c:pt idx="920">
                  <c:v>0.46787470039713702</c:v>
                </c:pt>
                <c:pt idx="921">
                  <c:v>0.52554965753424598</c:v>
                </c:pt>
                <c:pt idx="922">
                  <c:v>0.34327926193145802</c:v>
                </c:pt>
                <c:pt idx="923">
                  <c:v>0.34183500185990801</c:v>
                </c:pt>
                <c:pt idx="924">
                  <c:v>0.36996609249966</c:v>
                </c:pt>
                <c:pt idx="925">
                  <c:v>0.30394153368168297</c:v>
                </c:pt>
                <c:pt idx="926">
                  <c:v>0.28554226546794298</c:v>
                </c:pt>
                <c:pt idx="927">
                  <c:v>0.26005707762557001</c:v>
                </c:pt>
                <c:pt idx="928">
                  <c:v>0.378698948398141</c:v>
                </c:pt>
                <c:pt idx="929">
                  <c:v>0.40080479452054801</c:v>
                </c:pt>
                <c:pt idx="930">
                  <c:v>0.45165696347031897</c:v>
                </c:pt>
                <c:pt idx="931">
                  <c:v>0.33157305936073</c:v>
                </c:pt>
                <c:pt idx="932">
                  <c:v>0.47742815943969502</c:v>
                </c:pt>
                <c:pt idx="933">
                  <c:v>0.37916632540844197</c:v>
                </c:pt>
                <c:pt idx="934">
                  <c:v>0.29190639269406299</c:v>
                </c:pt>
                <c:pt idx="935">
                  <c:v>0.311932648401826</c:v>
                </c:pt>
                <c:pt idx="936">
                  <c:v>0.39886752018963001</c:v>
                </c:pt>
                <c:pt idx="937">
                  <c:v>0.40643264840182602</c:v>
                </c:pt>
                <c:pt idx="938">
                  <c:v>0.389566210045662</c:v>
                </c:pt>
                <c:pt idx="939">
                  <c:v>0.51258085996955804</c:v>
                </c:pt>
                <c:pt idx="940">
                  <c:v>0.17121608917539599</c:v>
                </c:pt>
                <c:pt idx="941">
                  <c:v>0.39949616663847998</c:v>
                </c:pt>
                <c:pt idx="942">
                  <c:v>0.443960643618177</c:v>
                </c:pt>
                <c:pt idx="943">
                  <c:v>0.40480247165996502</c:v>
                </c:pt>
                <c:pt idx="944">
                  <c:v>0.35982580754270199</c:v>
                </c:pt>
                <c:pt idx="945">
                  <c:v>0.34881735159817301</c:v>
                </c:pt>
                <c:pt idx="946">
                  <c:v>0.36471621627860801</c:v>
                </c:pt>
                <c:pt idx="947">
                  <c:v>0.27346914881161399</c:v>
                </c:pt>
                <c:pt idx="948">
                  <c:v>0.30803344930057203</c:v>
                </c:pt>
                <c:pt idx="949">
                  <c:v>0.37375459195935001</c:v>
                </c:pt>
                <c:pt idx="950">
                  <c:v>0.28175333378768203</c:v>
                </c:pt>
                <c:pt idx="951">
                  <c:v>0.49549266247379398</c:v>
                </c:pt>
                <c:pt idx="952">
                  <c:v>0.43836529680365299</c:v>
                </c:pt>
                <c:pt idx="953">
                  <c:v>0.40230429292929298</c:v>
                </c:pt>
                <c:pt idx="954">
                  <c:v>0.102988584474885</c:v>
                </c:pt>
                <c:pt idx="955">
                  <c:v>0.45525114155251101</c:v>
                </c:pt>
                <c:pt idx="956">
                  <c:v>0.33645280814230499</c:v>
                </c:pt>
                <c:pt idx="957">
                  <c:v>0.44708066971080601</c:v>
                </c:pt>
                <c:pt idx="958">
                  <c:v>0.47104723029380502</c:v>
                </c:pt>
                <c:pt idx="959">
                  <c:v>0.38083690343964299</c:v>
                </c:pt>
                <c:pt idx="960">
                  <c:v>0.41617960426179601</c:v>
                </c:pt>
                <c:pt idx="961">
                  <c:v>0.38449315068493101</c:v>
                </c:pt>
                <c:pt idx="962">
                  <c:v>0.38116894977168903</c:v>
                </c:pt>
                <c:pt idx="963">
                  <c:v>0.33725105580208797</c:v>
                </c:pt>
                <c:pt idx="964">
                  <c:v>0.39377672682467202</c:v>
                </c:pt>
                <c:pt idx="965">
                  <c:v>0.216093128590366</c:v>
                </c:pt>
                <c:pt idx="966">
                  <c:v>0.23824219192705701</c:v>
                </c:pt>
                <c:pt idx="967">
                  <c:v>0.35884854395355098</c:v>
                </c:pt>
                <c:pt idx="968">
                  <c:v>0.34454511179407499</c:v>
                </c:pt>
                <c:pt idx="969">
                  <c:v>0.24367634336524499</c:v>
                </c:pt>
                <c:pt idx="970">
                  <c:v>0.40124936994652299</c:v>
                </c:pt>
                <c:pt idx="971">
                  <c:v>0.41566743758524499</c:v>
                </c:pt>
                <c:pt idx="972">
                  <c:v>0.46621860730593601</c:v>
                </c:pt>
                <c:pt idx="973">
                  <c:v>0.13041010846384299</c:v>
                </c:pt>
                <c:pt idx="974">
                  <c:v>0.39117806599954602</c:v>
                </c:pt>
                <c:pt idx="975">
                  <c:v>0.40360987328308601</c:v>
                </c:pt>
                <c:pt idx="976">
                  <c:v>0.41089822357742001</c:v>
                </c:pt>
                <c:pt idx="977">
                  <c:v>0.43832762557077598</c:v>
                </c:pt>
                <c:pt idx="978">
                  <c:v>0.29872015448163702</c:v>
                </c:pt>
                <c:pt idx="979">
                  <c:v>0.30743264840182599</c:v>
                </c:pt>
                <c:pt idx="980">
                  <c:v>0.36473612098763503</c:v>
                </c:pt>
                <c:pt idx="981">
                  <c:v>0.303877542124182</c:v>
                </c:pt>
                <c:pt idx="982">
                  <c:v>0.34478328026115501</c:v>
                </c:pt>
                <c:pt idx="983">
                  <c:v>0.20726933370714401</c:v>
                </c:pt>
                <c:pt idx="984">
                  <c:v>0.371497747361766</c:v>
                </c:pt>
                <c:pt idx="985">
                  <c:v>7.7595726266153298E-2</c:v>
                </c:pt>
                <c:pt idx="986">
                  <c:v>0.39187861491628601</c:v>
                </c:pt>
                <c:pt idx="987">
                  <c:v>0.38476042261225202</c:v>
                </c:pt>
                <c:pt idx="988">
                  <c:v>0.362357726186328</c:v>
                </c:pt>
                <c:pt idx="989">
                  <c:v>0.40666642117150198</c:v>
                </c:pt>
                <c:pt idx="990">
                  <c:v>0.38113872075324701</c:v>
                </c:pt>
                <c:pt idx="991">
                  <c:v>0.388063032055253</c:v>
                </c:pt>
                <c:pt idx="992">
                  <c:v>0.36153007673769599</c:v>
                </c:pt>
                <c:pt idx="993">
                  <c:v>0.33348261327713302</c:v>
                </c:pt>
                <c:pt idx="994">
                  <c:v>0.20073226054187199</c:v>
                </c:pt>
                <c:pt idx="995">
                  <c:v>0.27548336266289403</c:v>
                </c:pt>
                <c:pt idx="996">
                  <c:v>0.270921613394216</c:v>
                </c:pt>
                <c:pt idx="997">
                  <c:v>0.35992199391171897</c:v>
                </c:pt>
                <c:pt idx="998">
                  <c:v>0.37941193737769002</c:v>
                </c:pt>
                <c:pt idx="999">
                  <c:v>0.445083499042568</c:v>
                </c:pt>
                <c:pt idx="1000">
                  <c:v>0.29604575547282502</c:v>
                </c:pt>
                <c:pt idx="1001">
                  <c:v>0.37372989111345201</c:v>
                </c:pt>
                <c:pt idx="1002">
                  <c:v>0.39483365949119298</c:v>
                </c:pt>
                <c:pt idx="1003">
                  <c:v>0.35135769204942202</c:v>
                </c:pt>
                <c:pt idx="1004">
                  <c:v>0.381344236944679</c:v>
                </c:pt>
                <c:pt idx="1005">
                  <c:v>0.25979038530044002</c:v>
                </c:pt>
                <c:pt idx="1006">
                  <c:v>0.422680202217873</c:v>
                </c:pt>
                <c:pt idx="1007">
                  <c:v>0.37304202069244502</c:v>
                </c:pt>
                <c:pt idx="1008">
                  <c:v>0.43699825264164299</c:v>
                </c:pt>
                <c:pt idx="1009">
                  <c:v>0.30736490118624799</c:v>
                </c:pt>
                <c:pt idx="1010">
                  <c:v>0.28980325006715002</c:v>
                </c:pt>
                <c:pt idx="1011">
                  <c:v>0.357387333730395</c:v>
                </c:pt>
                <c:pt idx="1012">
                  <c:v>0.43381499836986098</c:v>
                </c:pt>
                <c:pt idx="1013">
                  <c:v>0.37748796741947399</c:v>
                </c:pt>
                <c:pt idx="1014">
                  <c:v>0.44160958904109499</c:v>
                </c:pt>
                <c:pt idx="1015">
                  <c:v>0.34823009728012699</c:v>
                </c:pt>
                <c:pt idx="1016">
                  <c:v>0.39575164425453402</c:v>
                </c:pt>
                <c:pt idx="1017">
                  <c:v>0.31779908675799001</c:v>
                </c:pt>
                <c:pt idx="1018">
                  <c:v>0.46883276255707701</c:v>
                </c:pt>
                <c:pt idx="1019">
                  <c:v>0.43485885747883002</c:v>
                </c:pt>
                <c:pt idx="1020">
                  <c:v>0.39671002103411901</c:v>
                </c:pt>
                <c:pt idx="1021">
                  <c:v>0.43886254536939401</c:v>
                </c:pt>
                <c:pt idx="1022">
                  <c:v>0.40731202435311997</c:v>
                </c:pt>
                <c:pt idx="1023">
                  <c:v>0.39844346872057201</c:v>
                </c:pt>
                <c:pt idx="1024">
                  <c:v>0.33666604210906098</c:v>
                </c:pt>
                <c:pt idx="1025">
                  <c:v>0.11057838660578299</c:v>
                </c:pt>
                <c:pt idx="1026">
                  <c:v>0.118112633181126</c:v>
                </c:pt>
                <c:pt idx="1027">
                  <c:v>0.47661931337730401</c:v>
                </c:pt>
                <c:pt idx="1028">
                  <c:v>0.43237033134293401</c:v>
                </c:pt>
                <c:pt idx="1029">
                  <c:v>0.38236889212518299</c:v>
                </c:pt>
                <c:pt idx="1030">
                  <c:v>0.43899155681916002</c:v>
                </c:pt>
                <c:pt idx="1031">
                  <c:v>0.38882830898778498</c:v>
                </c:pt>
                <c:pt idx="1032">
                  <c:v>0.24186301369863</c:v>
                </c:pt>
                <c:pt idx="1033">
                  <c:v>0.24186301369863</c:v>
                </c:pt>
                <c:pt idx="1034">
                  <c:v>0.32280278481608898</c:v>
                </c:pt>
                <c:pt idx="1035">
                  <c:v>0.37064700335844197</c:v>
                </c:pt>
                <c:pt idx="1036">
                  <c:v>0.24707331782545</c:v>
                </c:pt>
                <c:pt idx="1037">
                  <c:v>0.23970713273500199</c:v>
                </c:pt>
                <c:pt idx="1038">
                  <c:v>0.23754093843489199</c:v>
                </c:pt>
                <c:pt idx="1039">
                  <c:v>0.50967568905759997</c:v>
                </c:pt>
                <c:pt idx="1040">
                  <c:v>0.36843607305935999</c:v>
                </c:pt>
                <c:pt idx="1041">
                  <c:v>0.30369530583571602</c:v>
                </c:pt>
                <c:pt idx="1042">
                  <c:v>0.433087519025875</c:v>
                </c:pt>
                <c:pt idx="1043">
                  <c:v>0.367030843629017</c:v>
                </c:pt>
                <c:pt idx="1044">
                  <c:v>0.33854659326251502</c:v>
                </c:pt>
                <c:pt idx="1045">
                  <c:v>0.33058926583106002</c:v>
                </c:pt>
                <c:pt idx="1046">
                  <c:v>0.33301768257178699</c:v>
                </c:pt>
                <c:pt idx="1047">
                  <c:v>0.35798241163537903</c:v>
                </c:pt>
                <c:pt idx="1048">
                  <c:v>0.32885382347841102</c:v>
                </c:pt>
                <c:pt idx="1049">
                  <c:v>0.36195653661407001</c:v>
                </c:pt>
                <c:pt idx="1050">
                  <c:v>0.35449112578821401</c:v>
                </c:pt>
                <c:pt idx="1051">
                  <c:v>0.42468321917808199</c:v>
                </c:pt>
                <c:pt idx="1052">
                  <c:v>0.43211286141752497</c:v>
                </c:pt>
                <c:pt idx="1053">
                  <c:v>0.416533616753267</c:v>
                </c:pt>
                <c:pt idx="1054">
                  <c:v>0.46609251841714799</c:v>
                </c:pt>
                <c:pt idx="1055">
                  <c:v>0.31104558884575001</c:v>
                </c:pt>
                <c:pt idx="1056">
                  <c:v>0.46150283594069702</c:v>
                </c:pt>
                <c:pt idx="1057">
                  <c:v>0.43313024427153302</c:v>
                </c:pt>
                <c:pt idx="1058">
                  <c:v>0.36756005558864402</c:v>
                </c:pt>
                <c:pt idx="1059">
                  <c:v>0.41096077806719999</c:v>
                </c:pt>
                <c:pt idx="1060">
                  <c:v>0.46413405088062598</c:v>
                </c:pt>
                <c:pt idx="1061">
                  <c:v>0.31623858447488501</c:v>
                </c:pt>
                <c:pt idx="1062">
                  <c:v>0.460445205479452</c:v>
                </c:pt>
                <c:pt idx="1063">
                  <c:v>0.36073675799086702</c:v>
                </c:pt>
                <c:pt idx="1064">
                  <c:v>0.46701120797011197</c:v>
                </c:pt>
                <c:pt idx="1065">
                  <c:v>0.48036937377690803</c:v>
                </c:pt>
                <c:pt idx="1066">
                  <c:v>0.29716894977168901</c:v>
                </c:pt>
                <c:pt idx="1067">
                  <c:v>0.30397744192971998</c:v>
                </c:pt>
                <c:pt idx="1068">
                  <c:v>0.30987524851980502</c:v>
                </c:pt>
                <c:pt idx="1069">
                  <c:v>0.42915129032465799</c:v>
                </c:pt>
                <c:pt idx="1070">
                  <c:v>0.33978310502283099</c:v>
                </c:pt>
                <c:pt idx="1071">
                  <c:v>0.42366023762466198</c:v>
                </c:pt>
                <c:pt idx="1072">
                  <c:v>0.30601978691019699</c:v>
                </c:pt>
                <c:pt idx="1073">
                  <c:v>0.32173088734011501</c:v>
                </c:pt>
                <c:pt idx="1074">
                  <c:v>0.282128387229583</c:v>
                </c:pt>
                <c:pt idx="1075">
                  <c:v>0.39901885689334898</c:v>
                </c:pt>
                <c:pt idx="1076">
                  <c:v>0.35468640076650398</c:v>
                </c:pt>
                <c:pt idx="1077">
                  <c:v>0.415735675748375</c:v>
                </c:pt>
                <c:pt idx="1078">
                  <c:v>0.41527049904561403</c:v>
                </c:pt>
              </c:numCache>
            </c:numRef>
          </c:yVal>
          <c:smooth val="0"/>
          <c:extLst>
            <c:ext xmlns:c16="http://schemas.microsoft.com/office/drawing/2014/chart" uri="{C3380CC4-5D6E-409C-BE32-E72D297353CC}">
              <c16:uniqueId val="{00000001-D3AC-4476-941D-E7A7146422C7}"/>
            </c:ext>
          </c:extLst>
        </c:ser>
        <c:ser>
          <c:idx val="2"/>
          <c:order val="2"/>
          <c:tx>
            <c:v> Fleetwide average</c:v>
          </c:tx>
          <c:spPr>
            <a:ln w="19050">
              <a:solidFill>
                <a:schemeClr val="tx1"/>
              </a:solidFill>
              <a:prstDash val="sysDash"/>
            </a:ln>
          </c:spPr>
          <c:marker>
            <c:symbol val="none"/>
          </c:marker>
          <c:yVal>
            <c:numRef>
              <c:f>'Capacity Factor in 2023 by COD'!$E$30:$E$50</c:f>
              <c:numCache>
                <c:formatCode>0.0%</c:formatCode>
                <c:ptCount val="21"/>
                <c:pt idx="0">
                  <c:v>0.33528835580139799</c:v>
                </c:pt>
                <c:pt idx="1">
                  <c:v>0.33528835580139799</c:v>
                </c:pt>
                <c:pt idx="2">
                  <c:v>0.33528835580139799</c:v>
                </c:pt>
                <c:pt idx="3">
                  <c:v>0.33528835580139799</c:v>
                </c:pt>
                <c:pt idx="4">
                  <c:v>0.33528835580139799</c:v>
                </c:pt>
                <c:pt idx="5">
                  <c:v>0.33528835580139799</c:v>
                </c:pt>
                <c:pt idx="6">
                  <c:v>0.33528835580139799</c:v>
                </c:pt>
                <c:pt idx="7">
                  <c:v>0.33528835580139799</c:v>
                </c:pt>
                <c:pt idx="8">
                  <c:v>0.33528835580139799</c:v>
                </c:pt>
                <c:pt idx="9">
                  <c:v>0.33528835580139799</c:v>
                </c:pt>
                <c:pt idx="10">
                  <c:v>0.33528835580139799</c:v>
                </c:pt>
                <c:pt idx="11">
                  <c:v>0.33528835580139799</c:v>
                </c:pt>
                <c:pt idx="12">
                  <c:v>0.33528835580139799</c:v>
                </c:pt>
                <c:pt idx="13">
                  <c:v>0.33528835580139799</c:v>
                </c:pt>
                <c:pt idx="14">
                  <c:v>0.33528835580139799</c:v>
                </c:pt>
                <c:pt idx="15">
                  <c:v>0.33528835580139799</c:v>
                </c:pt>
                <c:pt idx="16">
                  <c:v>0.33528835580139799</c:v>
                </c:pt>
                <c:pt idx="17">
                  <c:v>0.33528835580139799</c:v>
                </c:pt>
                <c:pt idx="18">
                  <c:v>0.33528835580139799</c:v>
                </c:pt>
                <c:pt idx="19">
                  <c:v>0.33528835580139799</c:v>
                </c:pt>
                <c:pt idx="20">
                  <c:v>0.33528835580139799</c:v>
                </c:pt>
              </c:numCache>
            </c:numRef>
          </c:yVal>
          <c:smooth val="0"/>
          <c:extLst>
            <c:ext xmlns:c16="http://schemas.microsoft.com/office/drawing/2014/chart" uri="{C3380CC4-5D6E-409C-BE32-E72D297353CC}">
              <c16:uniqueId val="{00000002-D3AC-4476-941D-E7A7146422C7}"/>
            </c:ext>
          </c:extLst>
        </c:ser>
        <c:dLbls>
          <c:showLegendKey val="0"/>
          <c:showVal val="0"/>
          <c:showCatName val="0"/>
          <c:showSerName val="0"/>
          <c:showPercent val="0"/>
          <c:showBubbleSize val="0"/>
        </c:dLbls>
        <c:axId val="1286001368"/>
        <c:axId val="1"/>
      </c:scatterChart>
      <c:catAx>
        <c:axId val="1286001368"/>
        <c:scaling>
          <c:orientation val="minMax"/>
        </c:scaling>
        <c:delete val="0"/>
        <c:axPos val="b"/>
        <c:numFmt formatCode="General" sourceLinked="0"/>
        <c:majorTickMark val="out"/>
        <c:minorTickMark val="none"/>
        <c:tickLblPos val="nextTo"/>
        <c:spPr>
          <a:ln w="3175">
            <a:noFill/>
            <a:prstDash val="solid"/>
          </a:ln>
        </c:spPr>
        <c:txPr>
          <a:bodyPr rot="-5400000" vert="horz"/>
          <a:lstStyle/>
          <a:p>
            <a:pPr>
              <a:defRPr/>
            </a:pPr>
            <a:endParaRPr lang="en-US"/>
          </a:p>
        </c:txPr>
        <c:crossAx val="1"/>
        <c:crosses val="autoZero"/>
        <c:auto val="1"/>
        <c:lblAlgn val="ctr"/>
        <c:lblOffset val="50"/>
        <c:tickLblSkip val="1"/>
        <c:tickMarkSkip val="1"/>
        <c:noMultiLvlLbl val="1"/>
      </c:catAx>
      <c:valAx>
        <c:axId val="1"/>
        <c:scaling>
          <c:orientation val="minMax"/>
          <c:max val="0.60000000000000009"/>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3175">
            <a:noFill/>
            <a:prstDash val="solid"/>
          </a:ln>
        </c:spPr>
        <c:txPr>
          <a:bodyPr rot="0" vert="horz"/>
          <a:lstStyle/>
          <a:p>
            <a:pPr>
              <a:defRPr/>
            </a:pPr>
            <a:endParaRPr lang="en-US"/>
          </a:p>
        </c:txPr>
        <c:crossAx val="1286001368"/>
        <c:crosses val="autoZero"/>
        <c:crossBetween val="between"/>
      </c:valAx>
      <c:spPr>
        <a:no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alignWithMargins="0"/>
    <c:pageMargins b="1" l="0.75" r="0.75" t="1" header="0.5" footer="0.5"/>
    <c:pageSetup orientation="landscape"/>
  </c:printSettings>
  <c:userShapes r:id="rId1"/>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7581493089285095E-2"/>
          <c:y val="0.10267729138899656"/>
          <c:w val="0.86107363439263385"/>
          <c:h val="0.71379354891562941"/>
        </c:manualLayout>
      </c:layout>
      <c:barChart>
        <c:barDir val="col"/>
        <c:grouping val="clustered"/>
        <c:varyColors val="0"/>
        <c:ser>
          <c:idx val="0"/>
          <c:order val="0"/>
          <c:tx>
            <c:v> Weighted-Average Capacity Factor in 2019 (left scale)</c:v>
          </c:tx>
          <c:spPr>
            <a:solidFill>
              <a:schemeClr val="accent1">
                <a:lumMod val="60000"/>
                <a:lumOff val="40000"/>
              </a:schemeClr>
            </a:solidFill>
            <a:ln w="3175">
              <a:noFill/>
            </a:ln>
          </c:spPr>
          <c:invertIfNegative val="0"/>
          <c:cat>
            <c:strRef>
              <c:f>'Capacity Factor Drivers'!$A$31:$A$52</c:f>
              <c:strCache>
                <c:ptCount val="22"/>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pt idx="21">
                  <c:v>2023</c:v>
                </c:pt>
              </c:strCache>
            </c:strRef>
          </c:cat>
          <c:val>
            <c:numRef>
              <c:f>'Capacity Factor Drivers'!$B$31:$B$52</c:f>
              <c:numCache>
                <c:formatCode>0.0%</c:formatCode>
                <c:ptCount val="22"/>
                <c:pt idx="0">
                  <c:v>0.157493800240987</c:v>
                </c:pt>
                <c:pt idx="1">
                  <c:v>0.20864330749219201</c:v>
                </c:pt>
                <c:pt idx="2">
                  <c:v>0.20450617101594801</c:v>
                </c:pt>
                <c:pt idx="3">
                  <c:v>0.232822219510293</c:v>
                </c:pt>
                <c:pt idx="4">
                  <c:v>0.26440881988024001</c:v>
                </c:pt>
                <c:pt idx="5">
                  <c:v>0.25841868134200102</c:v>
                </c:pt>
                <c:pt idx="6">
                  <c:v>0.21722834263505</c:v>
                </c:pt>
                <c:pt idx="7">
                  <c:v>0.235448990844499</c:v>
                </c:pt>
                <c:pt idx="8">
                  <c:v>0.24342026909134001</c:v>
                </c:pt>
                <c:pt idx="9">
                  <c:v>0.25149106914335501</c:v>
                </c:pt>
                <c:pt idx="10">
                  <c:v>0.27034337744709203</c:v>
                </c:pt>
                <c:pt idx="11">
                  <c:v>0.35768452518289601</c:v>
                </c:pt>
                <c:pt idx="12">
                  <c:v>0.36848834002630199</c:v>
                </c:pt>
                <c:pt idx="13">
                  <c:v>0.35396257609559201</c:v>
                </c:pt>
                <c:pt idx="14">
                  <c:v>0.38049258009937897</c:v>
                </c:pt>
                <c:pt idx="15">
                  <c:v>0.382593181522278</c:v>
                </c:pt>
                <c:pt idx="16">
                  <c:v>0.38909378488077101</c:v>
                </c:pt>
                <c:pt idx="17">
                  <c:v>0.37865195166284099</c:v>
                </c:pt>
                <c:pt idx="18">
                  <c:v>0.364928967090492</c:v>
                </c:pt>
                <c:pt idx="19">
                  <c:v>0.34372361171094301</c:v>
                </c:pt>
                <c:pt idx="20">
                  <c:v>0.382081555395137</c:v>
                </c:pt>
              </c:numCache>
            </c:numRef>
          </c:val>
          <c:extLst>
            <c:ext xmlns:c16="http://schemas.microsoft.com/office/drawing/2014/chart" uri="{C3380CC4-5D6E-409C-BE32-E72D297353CC}">
              <c16:uniqueId val="{00000000-C348-4166-A934-11350DD8D77E}"/>
            </c:ext>
          </c:extLst>
        </c:ser>
        <c:dLbls>
          <c:showLegendKey val="0"/>
          <c:showVal val="0"/>
          <c:showCatName val="0"/>
          <c:showSerName val="0"/>
          <c:showPercent val="0"/>
          <c:showBubbleSize val="0"/>
        </c:dLbls>
        <c:gapWidth val="40"/>
        <c:axId val="774046080"/>
        <c:axId val="1"/>
      </c:barChart>
      <c:lineChart>
        <c:grouping val="standard"/>
        <c:varyColors val="0"/>
        <c:ser>
          <c:idx val="1"/>
          <c:order val="1"/>
          <c:tx>
            <c:v> Index of the Inverse of Built Specific Power (right scale)</c:v>
          </c:tx>
          <c:spPr>
            <a:ln w="25400">
              <a:solidFill>
                <a:schemeClr val="accent6">
                  <a:lumMod val="75000"/>
                </a:schemeClr>
              </a:solidFill>
            </a:ln>
          </c:spPr>
          <c:marker>
            <c:symbol val="none"/>
          </c:marker>
          <c:cat>
            <c:strRef>
              <c:f>'Capacity Factor Drivers'!$A$31:$A$52</c:f>
              <c:strCache>
                <c:ptCount val="22"/>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pt idx="21">
                  <c:v>2023</c:v>
                </c:pt>
              </c:strCache>
            </c:strRef>
          </c:cat>
          <c:val>
            <c:numRef>
              <c:f>'Capacity Factor Drivers'!$C$31:$C$52</c:f>
              <c:numCache>
                <c:formatCode>0.0</c:formatCode>
                <c:ptCount val="22"/>
                <c:pt idx="0">
                  <c:v>100</c:v>
                </c:pt>
                <c:pt idx="1">
                  <c:v>100.76923076923001</c:v>
                </c:pt>
                <c:pt idx="2">
                  <c:v>104.244031830238</c:v>
                </c:pt>
                <c:pt idx="3">
                  <c:v>115.588235294117</c:v>
                </c:pt>
                <c:pt idx="4">
                  <c:v>117.664670658682</c:v>
                </c:pt>
                <c:pt idx="5">
                  <c:v>118.73111782477299</c:v>
                </c:pt>
                <c:pt idx="6">
                  <c:v>118.018018018018</c:v>
                </c:pt>
                <c:pt idx="7">
                  <c:v>119.45288753799301</c:v>
                </c:pt>
                <c:pt idx="8">
                  <c:v>123.197492163009</c:v>
                </c:pt>
                <c:pt idx="9">
                  <c:v>124.76190476190401</c:v>
                </c:pt>
                <c:pt idx="10">
                  <c:v>137.41258741258699</c:v>
                </c:pt>
                <c:pt idx="11">
                  <c:v>154.117647058823</c:v>
                </c:pt>
                <c:pt idx="12">
                  <c:v>156.573705179282</c:v>
                </c:pt>
                <c:pt idx="13">
                  <c:v>160.408163265306</c:v>
                </c:pt>
                <c:pt idx="14">
                  <c:v>168.66952789699499</c:v>
                </c:pt>
                <c:pt idx="15">
                  <c:v>170.12987012987</c:v>
                </c:pt>
                <c:pt idx="16">
                  <c:v>170.869565217391</c:v>
                </c:pt>
                <c:pt idx="17">
                  <c:v>178.636363636363</c:v>
                </c:pt>
                <c:pt idx="18">
                  <c:v>176.233183856502</c:v>
                </c:pt>
                <c:pt idx="19">
                  <c:v>170.12987012987</c:v>
                </c:pt>
                <c:pt idx="20">
                  <c:v>168.66952789699499</c:v>
                </c:pt>
                <c:pt idx="21">
                  <c:v>165.822784810126</c:v>
                </c:pt>
              </c:numCache>
            </c:numRef>
          </c:val>
          <c:smooth val="0"/>
          <c:extLst>
            <c:ext xmlns:c16="http://schemas.microsoft.com/office/drawing/2014/chart" uri="{C3380CC4-5D6E-409C-BE32-E72D297353CC}">
              <c16:uniqueId val="{00000001-C348-4166-A934-11350DD8D77E}"/>
            </c:ext>
          </c:extLst>
        </c:ser>
        <c:ser>
          <c:idx val="3"/>
          <c:order val="2"/>
          <c:tx>
            <c:v> Index of Built Turbine Hub Height (right scale)</c:v>
          </c:tx>
          <c:spPr>
            <a:ln w="25400">
              <a:solidFill>
                <a:schemeClr val="tx2">
                  <a:lumMod val="75000"/>
                </a:schemeClr>
              </a:solidFill>
            </a:ln>
          </c:spPr>
          <c:marker>
            <c:symbol val="none"/>
          </c:marker>
          <c:cat>
            <c:strRef>
              <c:f>'Capacity Factor Drivers'!$A$31:$A$52</c:f>
              <c:strCache>
                <c:ptCount val="22"/>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pt idx="21">
                  <c:v>2023</c:v>
                </c:pt>
              </c:strCache>
            </c:strRef>
          </c:cat>
          <c:val>
            <c:numRef>
              <c:f>'Capacity Factor Drivers'!$D$31:$D$52</c:f>
              <c:numCache>
                <c:formatCode>0.0</c:formatCode>
                <c:ptCount val="22"/>
                <c:pt idx="0">
                  <c:v>100</c:v>
                </c:pt>
                <c:pt idx="1">
                  <c:v>102.87498652129101</c:v>
                </c:pt>
                <c:pt idx="2">
                  <c:v>116.956304235231</c:v>
                </c:pt>
                <c:pt idx="3">
                  <c:v>130.99908609934101</c:v>
                </c:pt>
                <c:pt idx="4">
                  <c:v>134.28205767296399</c:v>
                </c:pt>
                <c:pt idx="5">
                  <c:v>138.16622385793301</c:v>
                </c:pt>
                <c:pt idx="6">
                  <c:v>138.715271333039</c:v>
                </c:pt>
                <c:pt idx="7">
                  <c:v>139.333612629859</c:v>
                </c:pt>
                <c:pt idx="8">
                  <c:v>140.825904576043</c:v>
                </c:pt>
                <c:pt idx="9">
                  <c:v>143.12303011983201</c:v>
                </c:pt>
                <c:pt idx="10">
                  <c:v>148.085493020238</c:v>
                </c:pt>
                <c:pt idx="11">
                  <c:v>142.29062040950501</c:v>
                </c:pt>
                <c:pt idx="12">
                  <c:v>146.148447871424</c:v>
                </c:pt>
                <c:pt idx="13">
                  <c:v>145.715891795576</c:v>
                </c:pt>
                <c:pt idx="14">
                  <c:v>146.713051102425</c:v>
                </c:pt>
                <c:pt idx="15">
                  <c:v>152.03559439780599</c:v>
                </c:pt>
                <c:pt idx="16">
                  <c:v>155.721955004976</c:v>
                </c:pt>
                <c:pt idx="17">
                  <c:v>159.24285893580901</c:v>
                </c:pt>
                <c:pt idx="18">
                  <c:v>159.191418879384</c:v>
                </c:pt>
                <c:pt idx="19">
                  <c:v>166.00148133220901</c:v>
                </c:pt>
                <c:pt idx="20">
                  <c:v>173.379328875195</c:v>
                </c:pt>
                <c:pt idx="21">
                  <c:v>182.71649458111699</c:v>
                </c:pt>
              </c:numCache>
            </c:numRef>
          </c:val>
          <c:smooth val="0"/>
          <c:extLst>
            <c:ext xmlns:c16="http://schemas.microsoft.com/office/drawing/2014/chart" uri="{C3380CC4-5D6E-409C-BE32-E72D297353CC}">
              <c16:uniqueId val="{00000002-C348-4166-A934-11350DD8D77E}"/>
            </c:ext>
          </c:extLst>
        </c:ser>
        <c:ser>
          <c:idx val="2"/>
          <c:order val="3"/>
          <c:tx>
            <c:v> Index of Built Wind Resource Quality at 80m (right scale)</c:v>
          </c:tx>
          <c:spPr>
            <a:ln w="25400">
              <a:solidFill>
                <a:schemeClr val="accent3">
                  <a:lumMod val="75000"/>
                </a:schemeClr>
              </a:solidFill>
            </a:ln>
          </c:spPr>
          <c:marker>
            <c:symbol val="none"/>
          </c:marker>
          <c:cat>
            <c:strRef>
              <c:f>'Capacity Factor Drivers'!$A$31:$A$52</c:f>
              <c:strCache>
                <c:ptCount val="22"/>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pt idx="21">
                  <c:v>2023</c:v>
                </c:pt>
              </c:strCache>
            </c:strRef>
          </c:cat>
          <c:val>
            <c:numRef>
              <c:f>'Capacity Factor Drivers'!$E$31:$E$52</c:f>
              <c:numCache>
                <c:formatCode>0.0</c:formatCode>
                <c:ptCount val="22"/>
                <c:pt idx="0">
                  <c:v>100</c:v>
                </c:pt>
                <c:pt idx="1">
                  <c:v>93.247716539570803</c:v>
                </c:pt>
                <c:pt idx="2">
                  <c:v>91.012846118324234</c:v>
                </c:pt>
                <c:pt idx="3">
                  <c:v>92.082564141509934</c:v>
                </c:pt>
                <c:pt idx="4">
                  <c:v>85.619787146971092</c:v>
                </c:pt>
                <c:pt idx="5">
                  <c:v>91.414577506281603</c:v>
                </c:pt>
                <c:pt idx="6">
                  <c:v>91.684809935684839</c:v>
                </c:pt>
                <c:pt idx="7">
                  <c:v>86.187732354718577</c:v>
                </c:pt>
                <c:pt idx="8">
                  <c:v>85.324467876425885</c:v>
                </c:pt>
                <c:pt idx="9">
                  <c:v>82.570170270185642</c:v>
                </c:pt>
                <c:pt idx="10">
                  <c:v>82.744230476444827</c:v>
                </c:pt>
                <c:pt idx="11">
                  <c:v>86.415511514212227</c:v>
                </c:pt>
                <c:pt idx="12">
                  <c:v>91.986859822146187</c:v>
                </c:pt>
                <c:pt idx="13">
                  <c:v>90.802703332086793</c:v>
                </c:pt>
                <c:pt idx="14">
                  <c:v>91.645578003339395</c:v>
                </c:pt>
                <c:pt idx="15">
                  <c:v>90.219209321795063</c:v>
                </c:pt>
                <c:pt idx="16">
                  <c:v>88.519044943597805</c:v>
                </c:pt>
                <c:pt idx="17">
                  <c:v>90.543574619315294</c:v>
                </c:pt>
                <c:pt idx="18">
                  <c:v>86.544275035281743</c:v>
                </c:pt>
                <c:pt idx="19">
                  <c:v>86.598947792375981</c:v>
                </c:pt>
                <c:pt idx="20">
                  <c:v>91.968737548810452</c:v>
                </c:pt>
                <c:pt idx="21">
                  <c:v>85.930511249666623</c:v>
                </c:pt>
              </c:numCache>
            </c:numRef>
          </c:val>
          <c:smooth val="0"/>
          <c:extLst>
            <c:ext xmlns:c16="http://schemas.microsoft.com/office/drawing/2014/chart" uri="{C3380CC4-5D6E-409C-BE32-E72D297353CC}">
              <c16:uniqueId val="{00000003-C348-4166-A934-11350DD8D77E}"/>
            </c:ext>
          </c:extLst>
        </c:ser>
        <c:dLbls>
          <c:showLegendKey val="0"/>
          <c:showVal val="0"/>
          <c:showCatName val="0"/>
          <c:showSerName val="0"/>
          <c:showPercent val="0"/>
          <c:showBubbleSize val="0"/>
        </c:dLbls>
        <c:marker val="1"/>
        <c:smooth val="0"/>
        <c:axId val="3"/>
        <c:axId val="4"/>
      </c:lineChart>
      <c:catAx>
        <c:axId val="774046080"/>
        <c:scaling>
          <c:orientation val="minMax"/>
        </c:scaling>
        <c:delete val="0"/>
        <c:axPos val="b"/>
        <c:title>
          <c:tx>
            <c:rich>
              <a:bodyPr/>
              <a:lstStyle/>
              <a:p>
                <a:pPr>
                  <a:defRPr/>
                </a:pPr>
                <a:r>
                  <a:rPr lang="en-US"/>
                  <a:t>Commercial Operation Year (COD Year)</a:t>
                </a:r>
              </a:p>
            </c:rich>
          </c:tx>
          <c:overlay val="0"/>
        </c:title>
        <c:numFmt formatCode="General" sourceLinked="1"/>
        <c:majorTickMark val="out"/>
        <c:minorTickMark val="none"/>
        <c:tickLblPos val="nextTo"/>
        <c:spPr>
          <a:ln>
            <a:noFill/>
          </a:ln>
        </c:spPr>
        <c:txPr>
          <a:bodyPr rot="-5400000" vert="horz"/>
          <a:lstStyle/>
          <a:p>
            <a:pPr>
              <a:defRPr/>
            </a:pPr>
            <a:endParaRPr lang="en-US"/>
          </a:p>
        </c:txPr>
        <c:crossAx val="1"/>
        <c:crosses val="autoZero"/>
        <c:auto val="1"/>
        <c:lblAlgn val="ctr"/>
        <c:lblOffset val="0"/>
        <c:noMultiLvlLbl val="0"/>
      </c:catAx>
      <c:valAx>
        <c:axId val="1"/>
        <c:scaling>
          <c:orientation val="minMax"/>
          <c:max val="0.5"/>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a:noFill/>
          </a:ln>
        </c:spPr>
        <c:txPr>
          <a:bodyPr rot="0" vert="horz"/>
          <a:lstStyle/>
          <a:p>
            <a:pPr>
              <a:defRPr/>
            </a:pPr>
            <a:endParaRPr lang="en-US"/>
          </a:p>
        </c:txPr>
        <c:crossAx val="774046080"/>
        <c:crosses val="autoZero"/>
        <c:crossBetween val="between"/>
        <c:majorUnit val="0.1"/>
      </c:valAx>
      <c:catAx>
        <c:axId val="3"/>
        <c:scaling>
          <c:orientation val="minMax"/>
        </c:scaling>
        <c:delete val="1"/>
        <c:axPos val="b"/>
        <c:numFmt formatCode="General" sourceLinked="1"/>
        <c:majorTickMark val="out"/>
        <c:minorTickMark val="none"/>
        <c:tickLblPos val="nextTo"/>
        <c:crossAx val="4"/>
        <c:crosses val="autoZero"/>
        <c:auto val="1"/>
        <c:lblAlgn val="ctr"/>
        <c:lblOffset val="100"/>
        <c:noMultiLvlLbl val="0"/>
      </c:catAx>
      <c:valAx>
        <c:axId val="4"/>
        <c:scaling>
          <c:orientation val="minMax"/>
          <c:max val="200"/>
          <c:min val="75"/>
        </c:scaling>
        <c:delete val="0"/>
        <c:axPos val="r"/>
        <c:numFmt formatCode="0" sourceLinked="0"/>
        <c:majorTickMark val="out"/>
        <c:minorTickMark val="none"/>
        <c:tickLblPos val="nextTo"/>
        <c:spPr>
          <a:ln>
            <a:noFill/>
          </a:ln>
        </c:spPr>
        <c:txPr>
          <a:bodyPr rot="0" vert="horz"/>
          <a:lstStyle/>
          <a:p>
            <a:pPr>
              <a:defRPr/>
            </a:pPr>
            <a:endParaRPr lang="en-US"/>
          </a:p>
        </c:txPr>
        <c:crossAx val="3"/>
        <c:crosses val="max"/>
        <c:crossBetween val="between"/>
        <c:majorUnit val="25"/>
      </c:valAx>
    </c:plotArea>
    <c:plotVisOnly val="1"/>
    <c:dispBlanksAs val="gap"/>
    <c:showDLblsOverMax val="0"/>
  </c:chart>
  <c:spPr>
    <a:solidFill>
      <a:schemeClr val="bg1"/>
    </a:solidFill>
    <a:ln>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c:pageMargins b="0.75" l="0.7" r="0.7" t="0.75" header="0.3" footer="0.3"/>
    <c:pageSetup/>
  </c:printSettings>
  <c:userShapes r:id="rId1"/>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1118325399198518E-2"/>
          <c:y val="0.10461576918269834"/>
          <c:w val="0.9170129050324406"/>
          <c:h val="0.74065199857830266"/>
        </c:manualLayout>
      </c:layout>
      <c:barChart>
        <c:barDir val="col"/>
        <c:grouping val="clustered"/>
        <c:varyColors val="0"/>
        <c:ser>
          <c:idx val="0"/>
          <c:order val="0"/>
          <c:tx>
            <c:strRef>
              <c:f>'Influence Specific Power '!$I$46</c:f>
              <c:strCache>
                <c:ptCount val="1"/>
              </c:strCache>
            </c:strRef>
          </c:tx>
          <c:spPr>
            <a:solidFill>
              <a:schemeClr val="accent1">
                <a:lumMod val="40000"/>
                <a:lumOff val="60000"/>
              </a:schemeClr>
            </a:solidFill>
            <a:ln>
              <a:noFill/>
            </a:ln>
          </c:spPr>
          <c:invertIfNegative val="0"/>
          <c:cat>
            <c:strRef>
              <c:f>'Influence Specific Power '!$C$27:$E$27</c:f>
              <c:strCache>
                <c:ptCount val="3"/>
                <c:pt idx="0">
                  <c:v>Lower</c:v>
                </c:pt>
                <c:pt idx="1">
                  <c:v>Medium</c:v>
                </c:pt>
                <c:pt idx="2">
                  <c:v>Higher</c:v>
                </c:pt>
              </c:strCache>
            </c:strRef>
          </c:cat>
          <c:val>
            <c:numRef>
              <c:f>'Influence Specific Power '!$C$28:$E$28</c:f>
              <c:numCache>
                <c:formatCode>0.0%</c:formatCode>
                <c:ptCount val="3"/>
                <c:pt idx="0">
                  <c:v>0.16132190583051401</c:v>
                </c:pt>
                <c:pt idx="1">
                  <c:v>0.18600837667249601</c:v>
                </c:pt>
                <c:pt idx="2">
                  <c:v>0.22870111828373099</c:v>
                </c:pt>
              </c:numCache>
            </c:numRef>
          </c:val>
          <c:extLst>
            <c:ext xmlns:c16="http://schemas.microsoft.com/office/drawing/2014/chart" uri="{C3380CC4-5D6E-409C-BE32-E72D297353CC}">
              <c16:uniqueId val="{00000000-8B3C-4ED4-A25A-C222AC7EE63D}"/>
            </c:ext>
          </c:extLst>
        </c:ser>
        <c:ser>
          <c:idx val="1"/>
          <c:order val="1"/>
          <c:tx>
            <c:strRef>
              <c:f>'Influence Specific Power '!$I$47</c:f>
              <c:strCache>
                <c:ptCount val="1"/>
              </c:strCache>
            </c:strRef>
          </c:tx>
          <c:spPr>
            <a:solidFill>
              <a:schemeClr val="accent1">
                <a:lumMod val="60000"/>
                <a:lumOff val="40000"/>
              </a:schemeClr>
            </a:solidFill>
            <a:ln>
              <a:noFill/>
            </a:ln>
          </c:spPr>
          <c:invertIfNegative val="0"/>
          <c:cat>
            <c:strRef>
              <c:f>'Influence Specific Power '!$C$27:$E$27</c:f>
              <c:strCache>
                <c:ptCount val="3"/>
                <c:pt idx="0">
                  <c:v>Lower</c:v>
                </c:pt>
                <c:pt idx="1">
                  <c:v>Medium</c:v>
                </c:pt>
                <c:pt idx="2">
                  <c:v>Higher</c:v>
                </c:pt>
              </c:strCache>
            </c:strRef>
          </c:cat>
          <c:val>
            <c:numRef>
              <c:f>'Influence Specific Power '!$C$29:$E$29</c:f>
              <c:numCache>
                <c:formatCode>0.0%</c:formatCode>
                <c:ptCount val="3"/>
                <c:pt idx="0">
                  <c:v>0.21855244249616201</c:v>
                </c:pt>
                <c:pt idx="1">
                  <c:v>0.25793477854427199</c:v>
                </c:pt>
                <c:pt idx="2">
                  <c:v>0.25119454127961099</c:v>
                </c:pt>
              </c:numCache>
            </c:numRef>
          </c:val>
          <c:extLst>
            <c:ext xmlns:c16="http://schemas.microsoft.com/office/drawing/2014/chart" uri="{C3380CC4-5D6E-409C-BE32-E72D297353CC}">
              <c16:uniqueId val="{00000001-8B3C-4ED4-A25A-C222AC7EE63D}"/>
            </c:ext>
          </c:extLst>
        </c:ser>
        <c:ser>
          <c:idx val="2"/>
          <c:order val="2"/>
          <c:tx>
            <c:strRef>
              <c:f>'Influence Specific Power '!$I$48</c:f>
              <c:strCache>
                <c:ptCount val="1"/>
              </c:strCache>
            </c:strRef>
          </c:tx>
          <c:spPr>
            <a:solidFill>
              <a:schemeClr val="accent1"/>
            </a:solidFill>
            <a:ln>
              <a:noFill/>
            </a:ln>
          </c:spPr>
          <c:invertIfNegative val="0"/>
          <c:cat>
            <c:strRef>
              <c:f>'Influence Specific Power '!$C$27:$E$27</c:f>
              <c:strCache>
                <c:ptCount val="3"/>
                <c:pt idx="0">
                  <c:v>Lower</c:v>
                </c:pt>
                <c:pt idx="1">
                  <c:v>Medium</c:v>
                </c:pt>
                <c:pt idx="2">
                  <c:v>Higher</c:v>
                </c:pt>
              </c:strCache>
            </c:strRef>
          </c:cat>
          <c:val>
            <c:numRef>
              <c:f>'Influence Specific Power '!$C$30:$E$30</c:f>
              <c:numCache>
                <c:formatCode>0.0%</c:formatCode>
                <c:ptCount val="3"/>
                <c:pt idx="0">
                  <c:v>0.237113763191482</c:v>
                </c:pt>
                <c:pt idx="1">
                  <c:v>0.27299446008252998</c:v>
                </c:pt>
                <c:pt idx="2">
                  <c:v>0.31625384063411399</c:v>
                </c:pt>
              </c:numCache>
            </c:numRef>
          </c:val>
          <c:extLst>
            <c:ext xmlns:c16="http://schemas.microsoft.com/office/drawing/2014/chart" uri="{C3380CC4-5D6E-409C-BE32-E72D297353CC}">
              <c16:uniqueId val="{00000002-8B3C-4ED4-A25A-C222AC7EE63D}"/>
            </c:ext>
          </c:extLst>
        </c:ser>
        <c:ser>
          <c:idx val="3"/>
          <c:order val="3"/>
          <c:tx>
            <c:strRef>
              <c:f>'Influence Specific Power '!$I$49</c:f>
              <c:strCache>
                <c:ptCount val="1"/>
              </c:strCache>
            </c:strRef>
          </c:tx>
          <c:spPr>
            <a:solidFill>
              <a:schemeClr val="accent1">
                <a:lumMod val="75000"/>
              </a:schemeClr>
            </a:solidFill>
            <a:ln>
              <a:noFill/>
            </a:ln>
          </c:spPr>
          <c:invertIfNegative val="0"/>
          <c:cat>
            <c:strRef>
              <c:f>'Influence Specific Power '!$C$27:$E$27</c:f>
              <c:strCache>
                <c:ptCount val="3"/>
                <c:pt idx="0">
                  <c:v>Lower</c:v>
                </c:pt>
                <c:pt idx="1">
                  <c:v>Medium</c:v>
                </c:pt>
                <c:pt idx="2">
                  <c:v>Higher</c:v>
                </c:pt>
              </c:strCache>
            </c:strRef>
          </c:cat>
          <c:val>
            <c:numRef>
              <c:f>'Influence Specific Power '!$C$31:$E$31</c:f>
              <c:numCache>
                <c:formatCode>0.0%</c:formatCode>
                <c:ptCount val="3"/>
                <c:pt idx="0">
                  <c:v>0.27679417275857998</c:v>
                </c:pt>
                <c:pt idx="1">
                  <c:v>0.31208696129704599</c:v>
                </c:pt>
                <c:pt idx="2">
                  <c:v>0.37439931796105302</c:v>
                </c:pt>
              </c:numCache>
            </c:numRef>
          </c:val>
          <c:extLst>
            <c:ext xmlns:c16="http://schemas.microsoft.com/office/drawing/2014/chart" uri="{C3380CC4-5D6E-409C-BE32-E72D297353CC}">
              <c16:uniqueId val="{00000003-8B3C-4ED4-A25A-C222AC7EE63D}"/>
            </c:ext>
          </c:extLst>
        </c:ser>
        <c:ser>
          <c:idx val="4"/>
          <c:order val="4"/>
          <c:tx>
            <c:strRef>
              <c:f>'Influence Specific Power '!$I$50</c:f>
              <c:strCache>
                <c:ptCount val="1"/>
              </c:strCache>
            </c:strRef>
          </c:tx>
          <c:spPr>
            <a:solidFill>
              <a:schemeClr val="accent1">
                <a:lumMod val="50000"/>
              </a:schemeClr>
            </a:solidFill>
          </c:spPr>
          <c:invertIfNegative val="0"/>
          <c:cat>
            <c:strRef>
              <c:f>'Influence Specific Power '!$C$27:$E$27</c:f>
              <c:strCache>
                <c:ptCount val="3"/>
                <c:pt idx="0">
                  <c:v>Lower</c:v>
                </c:pt>
                <c:pt idx="1">
                  <c:v>Medium</c:v>
                </c:pt>
                <c:pt idx="2">
                  <c:v>Higher</c:v>
                </c:pt>
              </c:strCache>
            </c:strRef>
          </c:cat>
          <c:val>
            <c:numRef>
              <c:f>'Influence Specific Power '!$C$32:$E$32</c:f>
              <c:numCache>
                <c:formatCode>0.0%</c:formatCode>
                <c:ptCount val="3"/>
                <c:pt idx="0">
                  <c:v>0.32012728934456303</c:v>
                </c:pt>
                <c:pt idx="1">
                  <c:v>0.38997463232420498</c:v>
                </c:pt>
                <c:pt idx="2">
                  <c:v>0.411237712755117</c:v>
                </c:pt>
              </c:numCache>
            </c:numRef>
          </c:val>
          <c:extLst>
            <c:ext xmlns:c16="http://schemas.microsoft.com/office/drawing/2014/chart" uri="{C3380CC4-5D6E-409C-BE32-E72D297353CC}">
              <c16:uniqueId val="{00000004-8B3C-4ED4-A25A-C222AC7EE63D}"/>
            </c:ext>
          </c:extLst>
        </c:ser>
        <c:dLbls>
          <c:showLegendKey val="0"/>
          <c:showVal val="0"/>
          <c:showCatName val="0"/>
          <c:showSerName val="0"/>
          <c:showPercent val="0"/>
          <c:showBubbleSize val="0"/>
        </c:dLbls>
        <c:gapWidth val="50"/>
        <c:axId val="417499392"/>
        <c:axId val="417501568"/>
      </c:barChart>
      <c:catAx>
        <c:axId val="417499392"/>
        <c:scaling>
          <c:orientation val="minMax"/>
        </c:scaling>
        <c:delete val="0"/>
        <c:axPos val="b"/>
        <c:title>
          <c:tx>
            <c:rich>
              <a:bodyPr/>
              <a:lstStyle/>
              <a:p>
                <a:pPr>
                  <a:defRPr/>
                </a:pPr>
                <a:r>
                  <a:rPr lang="en-US"/>
                  <a:t>Estimated Wind Resource Quality at Site</a:t>
                </a:r>
              </a:p>
            </c:rich>
          </c:tx>
          <c:layout>
            <c:manualLayout>
              <c:xMode val="edge"/>
              <c:yMode val="edge"/>
              <c:x val="0.34621761222154923"/>
              <c:y val="0.92658636420447449"/>
            </c:manualLayout>
          </c:layout>
          <c:overlay val="0"/>
        </c:title>
        <c:numFmt formatCode="General" sourceLinked="1"/>
        <c:majorTickMark val="out"/>
        <c:minorTickMark val="none"/>
        <c:tickLblPos val="nextTo"/>
        <c:spPr>
          <a:ln>
            <a:noFill/>
          </a:ln>
        </c:spPr>
        <c:txPr>
          <a:bodyPr rot="0" vert="horz"/>
          <a:lstStyle/>
          <a:p>
            <a:pPr>
              <a:defRPr/>
            </a:pPr>
            <a:endParaRPr lang="en-US"/>
          </a:p>
        </c:txPr>
        <c:crossAx val="417501568"/>
        <c:crosses val="autoZero"/>
        <c:auto val="1"/>
        <c:lblAlgn val="ctr"/>
        <c:lblOffset val="0"/>
        <c:noMultiLvlLbl val="0"/>
      </c:catAx>
      <c:valAx>
        <c:axId val="417501568"/>
        <c:scaling>
          <c:orientation val="minMax"/>
          <c:max val="0.5"/>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a:noFill/>
          </a:ln>
        </c:spPr>
        <c:txPr>
          <a:bodyPr rot="0" vert="horz"/>
          <a:lstStyle/>
          <a:p>
            <a:pPr>
              <a:defRPr/>
            </a:pPr>
            <a:endParaRPr lang="en-US"/>
          </a:p>
        </c:txPr>
        <c:crossAx val="417499392"/>
        <c:crosses val="autoZero"/>
        <c:crossBetween val="between"/>
        <c:majorUnit val="0.1"/>
      </c:valAx>
    </c:plotArea>
    <c:plotVisOnly val="1"/>
    <c:dispBlanksAs val="gap"/>
    <c:showDLblsOverMax val="0"/>
  </c:chart>
  <c:spPr>
    <a:ln>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c:pageMargins b="0.75" l="0.7" r="0.7" t="0.75" header="0.3" footer="0.3"/>
    <c:pageSetup/>
  </c:printSettings>
  <c:userShapes r:id="rId1"/>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1645364014137092E-2"/>
          <c:y val="0.10461573162729659"/>
          <c:w val="0.90344892036003133"/>
          <c:h val="0.74065199857830266"/>
        </c:manualLayout>
      </c:layout>
      <c:barChart>
        <c:barDir val="col"/>
        <c:grouping val="clustered"/>
        <c:varyColors val="0"/>
        <c:ser>
          <c:idx val="0"/>
          <c:order val="0"/>
          <c:tx>
            <c:strRef>
              <c:f>'Influence Specific Power '!$I$46</c:f>
              <c:strCache>
                <c:ptCount val="1"/>
              </c:strCache>
            </c:strRef>
          </c:tx>
          <c:spPr>
            <a:solidFill>
              <a:schemeClr val="accent1">
                <a:lumMod val="40000"/>
                <a:lumOff val="60000"/>
              </a:schemeClr>
            </a:solidFill>
            <a:ln>
              <a:noFill/>
            </a:ln>
          </c:spPr>
          <c:invertIfNegative val="0"/>
          <c:cat>
            <c:strRef>
              <c:f>'Influence Specific Power '!$L$27:$N$27</c:f>
              <c:strCache>
                <c:ptCount val="3"/>
                <c:pt idx="0">
                  <c:v>Lower</c:v>
                </c:pt>
                <c:pt idx="1">
                  <c:v>Medium</c:v>
                </c:pt>
                <c:pt idx="2">
                  <c:v>Higher</c:v>
                </c:pt>
              </c:strCache>
            </c:strRef>
          </c:cat>
          <c:val>
            <c:numRef>
              <c:f>'Influence Specific Power '!$L$28:$N$28</c:f>
              <c:numCache>
                <c:formatCode>0.0%</c:formatCode>
                <c:ptCount val="3"/>
                <c:pt idx="0">
                  <c:v>0.272409179729105</c:v>
                </c:pt>
                <c:pt idx="1">
                  <c:v>0.32202687381268402</c:v>
                </c:pt>
                <c:pt idx="2">
                  <c:v>0.36772492657310302</c:v>
                </c:pt>
              </c:numCache>
            </c:numRef>
          </c:val>
          <c:extLst>
            <c:ext xmlns:c16="http://schemas.microsoft.com/office/drawing/2014/chart" uri="{C3380CC4-5D6E-409C-BE32-E72D297353CC}">
              <c16:uniqueId val="{00000000-AB62-4916-9C94-FA3C3C555304}"/>
            </c:ext>
          </c:extLst>
        </c:ser>
        <c:ser>
          <c:idx val="1"/>
          <c:order val="1"/>
          <c:tx>
            <c:strRef>
              <c:f>'Influence Specific Power '!$I$47</c:f>
              <c:strCache>
                <c:ptCount val="1"/>
              </c:strCache>
            </c:strRef>
          </c:tx>
          <c:spPr>
            <a:solidFill>
              <a:schemeClr val="accent1">
                <a:lumMod val="60000"/>
                <a:lumOff val="40000"/>
              </a:schemeClr>
            </a:solidFill>
            <a:ln>
              <a:noFill/>
            </a:ln>
          </c:spPr>
          <c:invertIfNegative val="0"/>
          <c:cat>
            <c:strRef>
              <c:f>'Influence Specific Power '!$L$27:$N$27</c:f>
              <c:strCache>
                <c:ptCount val="3"/>
                <c:pt idx="0">
                  <c:v>Lower</c:v>
                </c:pt>
                <c:pt idx="1">
                  <c:v>Medium</c:v>
                </c:pt>
                <c:pt idx="2">
                  <c:v>Higher</c:v>
                </c:pt>
              </c:strCache>
            </c:strRef>
          </c:cat>
          <c:val>
            <c:numRef>
              <c:f>'Influence Specific Power '!$L$29:$N$29</c:f>
              <c:numCache>
                <c:formatCode>0.0%</c:formatCode>
                <c:ptCount val="3"/>
                <c:pt idx="0">
                  <c:v>0.295277947152849</c:v>
                </c:pt>
                <c:pt idx="1">
                  <c:v>0.36094833944686799</c:v>
                </c:pt>
                <c:pt idx="2">
                  <c:v>0.38752093446956798</c:v>
                </c:pt>
              </c:numCache>
            </c:numRef>
          </c:val>
          <c:extLst>
            <c:ext xmlns:c16="http://schemas.microsoft.com/office/drawing/2014/chart" uri="{C3380CC4-5D6E-409C-BE32-E72D297353CC}">
              <c16:uniqueId val="{00000001-AB62-4916-9C94-FA3C3C555304}"/>
            </c:ext>
          </c:extLst>
        </c:ser>
        <c:ser>
          <c:idx val="2"/>
          <c:order val="2"/>
          <c:tx>
            <c:strRef>
              <c:f>'Influence Specific Power '!$I$48</c:f>
              <c:strCache>
                <c:ptCount val="1"/>
              </c:strCache>
            </c:strRef>
          </c:tx>
          <c:spPr>
            <a:solidFill>
              <a:schemeClr val="accent1"/>
            </a:solidFill>
            <a:ln>
              <a:noFill/>
            </a:ln>
          </c:spPr>
          <c:invertIfNegative val="0"/>
          <c:cat>
            <c:strRef>
              <c:f>'Influence Specific Power '!$L$27:$N$27</c:f>
              <c:strCache>
                <c:ptCount val="3"/>
                <c:pt idx="0">
                  <c:v>Lower</c:v>
                </c:pt>
                <c:pt idx="1">
                  <c:v>Medium</c:v>
                </c:pt>
                <c:pt idx="2">
                  <c:v>Higher</c:v>
                </c:pt>
              </c:strCache>
            </c:strRef>
          </c:cat>
          <c:val>
            <c:numRef>
              <c:f>'Influence Specific Power '!$L$30:$N$30</c:f>
              <c:numCache>
                <c:formatCode>0.0%</c:formatCode>
                <c:ptCount val="3"/>
                <c:pt idx="0">
                  <c:v>0.32721302514436501</c:v>
                </c:pt>
                <c:pt idx="1">
                  <c:v>0.37509889269650498</c:v>
                </c:pt>
                <c:pt idx="2">
                  <c:v>0.41454846825804798</c:v>
                </c:pt>
              </c:numCache>
            </c:numRef>
          </c:val>
          <c:extLst>
            <c:ext xmlns:c16="http://schemas.microsoft.com/office/drawing/2014/chart" uri="{C3380CC4-5D6E-409C-BE32-E72D297353CC}">
              <c16:uniqueId val="{00000002-AB62-4916-9C94-FA3C3C555304}"/>
            </c:ext>
          </c:extLst>
        </c:ser>
        <c:ser>
          <c:idx val="3"/>
          <c:order val="3"/>
          <c:tx>
            <c:strRef>
              <c:f>'Influence Specific Power '!$I$49</c:f>
              <c:strCache>
                <c:ptCount val="1"/>
              </c:strCache>
            </c:strRef>
          </c:tx>
          <c:spPr>
            <a:solidFill>
              <a:schemeClr val="accent1">
                <a:lumMod val="75000"/>
              </a:schemeClr>
            </a:solidFill>
            <a:ln>
              <a:noFill/>
            </a:ln>
          </c:spPr>
          <c:invertIfNegative val="0"/>
          <c:cat>
            <c:strRef>
              <c:f>'Influence Specific Power '!$L$27:$N$27</c:f>
              <c:strCache>
                <c:ptCount val="3"/>
                <c:pt idx="0">
                  <c:v>Lower</c:v>
                </c:pt>
                <c:pt idx="1">
                  <c:v>Medium</c:v>
                </c:pt>
                <c:pt idx="2">
                  <c:v>Higher</c:v>
                </c:pt>
              </c:strCache>
            </c:strRef>
          </c:cat>
          <c:val>
            <c:numRef>
              <c:f>'Influence Specific Power '!$L$31:$N$31</c:f>
              <c:numCache>
                <c:formatCode>0.0%</c:formatCode>
                <c:ptCount val="3"/>
                <c:pt idx="0">
                  <c:v>0.32872990867579899</c:v>
                </c:pt>
                <c:pt idx="1">
                  <c:v>0.405312726704466</c:v>
                </c:pt>
                <c:pt idx="2">
                  <c:v>0.42770620391402298</c:v>
                </c:pt>
              </c:numCache>
            </c:numRef>
          </c:val>
          <c:extLst>
            <c:ext xmlns:c16="http://schemas.microsoft.com/office/drawing/2014/chart" uri="{C3380CC4-5D6E-409C-BE32-E72D297353CC}">
              <c16:uniqueId val="{00000003-AB62-4916-9C94-FA3C3C555304}"/>
            </c:ext>
          </c:extLst>
        </c:ser>
        <c:ser>
          <c:idx val="4"/>
          <c:order val="4"/>
          <c:tx>
            <c:strRef>
              <c:f>'Influence Specific Power '!$I$50</c:f>
              <c:strCache>
                <c:ptCount val="1"/>
              </c:strCache>
            </c:strRef>
          </c:tx>
          <c:spPr>
            <a:solidFill>
              <a:schemeClr val="accent1">
                <a:lumMod val="50000"/>
              </a:schemeClr>
            </a:solidFill>
          </c:spPr>
          <c:invertIfNegative val="0"/>
          <c:cat>
            <c:strRef>
              <c:f>'Influence Specific Power '!$L$27:$N$27</c:f>
              <c:strCache>
                <c:ptCount val="3"/>
                <c:pt idx="0">
                  <c:v>Lower</c:v>
                </c:pt>
                <c:pt idx="1">
                  <c:v>Medium</c:v>
                </c:pt>
                <c:pt idx="2">
                  <c:v>Higher</c:v>
                </c:pt>
              </c:strCache>
            </c:strRef>
          </c:cat>
          <c:val>
            <c:numRef>
              <c:f>'Influence Specific Power '!$L$32:$N$32</c:f>
              <c:numCache>
                <c:formatCode>0.0%</c:formatCode>
                <c:ptCount val="3"/>
                <c:pt idx="0">
                  <c:v>0.32647702959742703</c:v>
                </c:pt>
                <c:pt idx="1">
                  <c:v>0.41440560646257002</c:v>
                </c:pt>
                <c:pt idx="2">
                  <c:v>0.44139965568175499</c:v>
                </c:pt>
              </c:numCache>
            </c:numRef>
          </c:val>
          <c:extLst>
            <c:ext xmlns:c16="http://schemas.microsoft.com/office/drawing/2014/chart" uri="{C3380CC4-5D6E-409C-BE32-E72D297353CC}">
              <c16:uniqueId val="{00000004-AB62-4916-9C94-FA3C3C555304}"/>
            </c:ext>
          </c:extLst>
        </c:ser>
        <c:dLbls>
          <c:showLegendKey val="0"/>
          <c:showVal val="0"/>
          <c:showCatName val="0"/>
          <c:showSerName val="0"/>
          <c:showPercent val="0"/>
          <c:showBubbleSize val="0"/>
        </c:dLbls>
        <c:gapWidth val="50"/>
        <c:axId val="417499392"/>
        <c:axId val="417501568"/>
      </c:barChart>
      <c:catAx>
        <c:axId val="417499392"/>
        <c:scaling>
          <c:orientation val="minMax"/>
        </c:scaling>
        <c:delete val="0"/>
        <c:axPos val="b"/>
        <c:title>
          <c:tx>
            <c:rich>
              <a:bodyPr/>
              <a:lstStyle/>
              <a:p>
                <a:pPr>
                  <a:defRPr/>
                </a:pPr>
                <a:r>
                  <a:rPr lang="en-US"/>
                  <a:t>Estimated Wind Resource Quality at Site</a:t>
                </a:r>
              </a:p>
            </c:rich>
          </c:tx>
          <c:layout>
            <c:manualLayout>
              <c:xMode val="edge"/>
              <c:yMode val="edge"/>
              <c:x val="0.34621761222154923"/>
              <c:y val="0.92658636420447449"/>
            </c:manualLayout>
          </c:layout>
          <c:overlay val="0"/>
        </c:title>
        <c:numFmt formatCode="General" sourceLinked="1"/>
        <c:majorTickMark val="out"/>
        <c:minorTickMark val="none"/>
        <c:tickLblPos val="nextTo"/>
        <c:spPr>
          <a:ln>
            <a:noFill/>
          </a:ln>
        </c:spPr>
        <c:txPr>
          <a:bodyPr rot="0" vert="horz"/>
          <a:lstStyle/>
          <a:p>
            <a:pPr>
              <a:defRPr/>
            </a:pPr>
            <a:endParaRPr lang="en-US"/>
          </a:p>
        </c:txPr>
        <c:crossAx val="417501568"/>
        <c:crosses val="autoZero"/>
        <c:auto val="1"/>
        <c:lblAlgn val="ctr"/>
        <c:lblOffset val="0"/>
        <c:noMultiLvlLbl val="0"/>
      </c:catAx>
      <c:valAx>
        <c:axId val="417501568"/>
        <c:scaling>
          <c:orientation val="minMax"/>
          <c:max val="0.5"/>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a:noFill/>
          </a:ln>
        </c:spPr>
        <c:txPr>
          <a:bodyPr rot="0" vert="horz"/>
          <a:lstStyle/>
          <a:p>
            <a:pPr>
              <a:defRPr/>
            </a:pPr>
            <a:endParaRPr lang="en-US"/>
          </a:p>
        </c:txPr>
        <c:crossAx val="417499392"/>
        <c:crosses val="autoZero"/>
        <c:crossBetween val="between"/>
        <c:majorUnit val="0.1"/>
      </c:valAx>
    </c:plotArea>
    <c:plotVisOnly val="1"/>
    <c:dispBlanksAs val="gap"/>
    <c:showDLblsOverMax val="0"/>
  </c:chart>
  <c:spPr>
    <a:ln>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c:pageMargins b="0.75" l="0.7" r="0.7" t="0.75" header="0.3" footer="0.3"/>
    <c:pageSetup/>
  </c:printSettings>
  <c:userShapes r:id="rId1"/>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22027054310519E-2"/>
          <c:y val="0.10978846394200723"/>
          <c:w val="0.89952654956591904"/>
          <c:h val="0.75437320334958136"/>
        </c:manualLayout>
      </c:layout>
      <c:scatterChart>
        <c:scatterStyle val="lineMarker"/>
        <c:varyColors val="0"/>
        <c:ser>
          <c:idx val="0"/>
          <c:order val="0"/>
          <c:tx>
            <c:strRef>
              <c:f>'Curtailment and Penetration'!$A$62</c:f>
              <c:strCache>
                <c:ptCount val="1"/>
                <c:pt idx="0">
                  <c:v>2009-23
MISO</c:v>
                </c:pt>
              </c:strCache>
            </c:strRef>
          </c:tx>
          <c:spPr>
            <a:ln w="22225" cap="rnd">
              <a:solidFill>
                <a:schemeClr val="accent3"/>
              </a:solidFill>
              <a:round/>
            </a:ln>
            <a:effectLst/>
          </c:spPr>
          <c:marker>
            <c:symbol val="circle"/>
            <c:size val="6"/>
            <c:spPr>
              <a:solidFill>
                <a:schemeClr val="accent3"/>
              </a:solidFill>
              <a:ln w="9525">
                <a:solidFill>
                  <a:schemeClr val="accent3"/>
                </a:solidFill>
              </a:ln>
              <a:effectLst/>
            </c:spPr>
          </c:marker>
          <c:xVal>
            <c:numRef>
              <c:f>'Curtailment and Penetration'!$D$62:$D$78</c:f>
              <c:numCache>
                <c:formatCode>0.0%</c:formatCode>
                <c:ptCount val="17"/>
                <c:pt idx="2">
                  <c:v>2.7144582757970694E-2</c:v>
                </c:pt>
                <c:pt idx="3">
                  <c:v>3.418919387665631E-2</c:v>
                </c:pt>
                <c:pt idx="4">
                  <c:v>4.5605060762829677E-2</c:v>
                </c:pt>
                <c:pt idx="5">
                  <c:v>6.2116224885143199E-2</c:v>
                </c:pt>
                <c:pt idx="6">
                  <c:v>6.8537546368382496E-2</c:v>
                </c:pt>
                <c:pt idx="7">
                  <c:v>5.6701415697210697E-2</c:v>
                </c:pt>
                <c:pt idx="8">
                  <c:v>6.2218621610734097E-2</c:v>
                </c:pt>
                <c:pt idx="9">
                  <c:v>6.9028383827585804E-2</c:v>
                </c:pt>
                <c:pt idx="10">
                  <c:v>7.6946234947039505E-2</c:v>
                </c:pt>
                <c:pt idx="11">
                  <c:v>7.3368539501806093E-2</c:v>
                </c:pt>
                <c:pt idx="12">
                  <c:v>8.5035388804821893E-2</c:v>
                </c:pt>
                <c:pt idx="13">
                  <c:v>0.109765117681867</c:v>
                </c:pt>
                <c:pt idx="14">
                  <c:v>0.120337566356713</c:v>
                </c:pt>
                <c:pt idx="15">
                  <c:v>0.14460717395665301</c:v>
                </c:pt>
                <c:pt idx="16">
                  <c:v>0.13599582758091899</c:v>
                </c:pt>
              </c:numCache>
            </c:numRef>
          </c:xVal>
          <c:yVal>
            <c:numRef>
              <c:f>'Curtailment and Penetration'!$E$62:$E$78</c:f>
              <c:numCache>
                <c:formatCode>0.0%</c:formatCode>
                <c:ptCount val="17"/>
                <c:pt idx="2">
                  <c:v>1.9475337463428576E-2</c:v>
                </c:pt>
                <c:pt idx="3">
                  <c:v>3.879733092280449E-2</c:v>
                </c:pt>
                <c:pt idx="4">
                  <c:v>3.1858284824347459E-2</c:v>
                </c:pt>
                <c:pt idx="5">
                  <c:v>2.6029844641441455E-2</c:v>
                </c:pt>
                <c:pt idx="6">
                  <c:v>4.7232880001426156E-2</c:v>
                </c:pt>
                <c:pt idx="7">
                  <c:v>5.5202048687198149E-2</c:v>
                </c:pt>
                <c:pt idx="8">
                  <c:v>5.4264086321388114E-2</c:v>
                </c:pt>
                <c:pt idx="9">
                  <c:v>4.309120887925131E-2</c:v>
                </c:pt>
                <c:pt idx="10">
                  <c:v>4.2581145284187383E-2</c:v>
                </c:pt>
                <c:pt idx="11">
                  <c:v>4.243139865206004E-2</c:v>
                </c:pt>
                <c:pt idx="12">
                  <c:v>5.4737116079322121E-2</c:v>
                </c:pt>
                <c:pt idx="13">
                  <c:v>5.0318087432913119E-2</c:v>
                </c:pt>
                <c:pt idx="14">
                  <c:v>4.7343445365392645E-2</c:v>
                </c:pt>
                <c:pt idx="15">
                  <c:v>4.3844733657596315E-2</c:v>
                </c:pt>
                <c:pt idx="16">
                  <c:v>3.2234895897029603E-2</c:v>
                </c:pt>
              </c:numCache>
            </c:numRef>
          </c:yVal>
          <c:smooth val="0"/>
          <c:extLst>
            <c:ext xmlns:c16="http://schemas.microsoft.com/office/drawing/2014/chart" uri="{C3380CC4-5D6E-409C-BE32-E72D297353CC}">
              <c16:uniqueId val="{00000000-FAE4-4945-BA20-6FB8B2CF8010}"/>
            </c:ext>
          </c:extLst>
        </c:ser>
        <c:ser>
          <c:idx val="1"/>
          <c:order val="1"/>
          <c:tx>
            <c:strRef>
              <c:f>'Curtailment and Penetration'!$A$80</c:f>
              <c:strCache>
                <c:ptCount val="1"/>
                <c:pt idx="0">
                  <c:v>2015-23
CAISO</c:v>
                </c:pt>
              </c:strCache>
            </c:strRef>
          </c:tx>
          <c:spPr>
            <a:ln w="22225" cap="rnd">
              <a:solidFill>
                <a:schemeClr val="accent4">
                  <a:lumMod val="75000"/>
                </a:schemeClr>
              </a:solidFill>
              <a:round/>
            </a:ln>
            <a:effectLst/>
          </c:spPr>
          <c:marker>
            <c:symbol val="circle"/>
            <c:size val="6"/>
            <c:spPr>
              <a:solidFill>
                <a:schemeClr val="accent4">
                  <a:lumMod val="75000"/>
                </a:schemeClr>
              </a:solidFill>
              <a:ln w="9525">
                <a:solidFill>
                  <a:schemeClr val="accent4">
                    <a:lumMod val="75000"/>
                  </a:schemeClr>
                </a:solidFill>
              </a:ln>
              <a:effectLst/>
            </c:spPr>
          </c:marker>
          <c:xVal>
            <c:numRef>
              <c:f>'Curtailment and Penetration'!$D$80:$D$96</c:f>
              <c:numCache>
                <c:formatCode>0.0%</c:formatCode>
                <c:ptCount val="17"/>
                <c:pt idx="8">
                  <c:v>5.1428661004083102E-2</c:v>
                </c:pt>
                <c:pt idx="9">
                  <c:v>5.7925085141427197E-2</c:v>
                </c:pt>
                <c:pt idx="10">
                  <c:v>5.7966444316304502E-2</c:v>
                </c:pt>
                <c:pt idx="11">
                  <c:v>6.9259275931140604E-2</c:v>
                </c:pt>
                <c:pt idx="12">
                  <c:v>6.83905311864767E-2</c:v>
                </c:pt>
                <c:pt idx="13">
                  <c:v>6.5661377229909196E-2</c:v>
                </c:pt>
                <c:pt idx="14">
                  <c:v>8.4200881032449604E-2</c:v>
                </c:pt>
                <c:pt idx="15">
                  <c:v>8.7405469620181406E-2</c:v>
                </c:pt>
                <c:pt idx="16">
                  <c:v>8.5230126871575995E-2</c:v>
                </c:pt>
              </c:numCache>
            </c:numRef>
          </c:xVal>
          <c:yVal>
            <c:numRef>
              <c:f>'Curtailment and Penetration'!$E$80:$E$96</c:f>
              <c:numCache>
                <c:formatCode>0.0%</c:formatCode>
                <c:ptCount val="17"/>
                <c:pt idx="8">
                  <c:v>4.0403214538454217E-3</c:v>
                </c:pt>
                <c:pt idx="9">
                  <c:v>5.3700002276109628E-3</c:v>
                </c:pt>
                <c:pt idx="10">
                  <c:v>2.4034752620846235E-3</c:v>
                </c:pt>
                <c:pt idx="11">
                  <c:v>1.73261276854983E-3</c:v>
                </c:pt>
                <c:pt idx="12">
                  <c:v>2.7216317589084842E-3</c:v>
                </c:pt>
                <c:pt idx="13">
                  <c:v>5.8142026711248502E-3</c:v>
                </c:pt>
                <c:pt idx="14">
                  <c:v>3.888981392902596E-3</c:v>
                </c:pt>
                <c:pt idx="15">
                  <c:v>5.4342868184356621E-3</c:v>
                </c:pt>
                <c:pt idx="16">
                  <c:v>5.9943927111281098E-3</c:v>
                </c:pt>
              </c:numCache>
            </c:numRef>
          </c:yVal>
          <c:smooth val="0"/>
          <c:extLst>
            <c:ext xmlns:c16="http://schemas.microsoft.com/office/drawing/2014/chart" uri="{C3380CC4-5D6E-409C-BE32-E72D297353CC}">
              <c16:uniqueId val="{00000001-FAE4-4945-BA20-6FB8B2CF8010}"/>
            </c:ext>
          </c:extLst>
        </c:ser>
        <c:ser>
          <c:idx val="2"/>
          <c:order val="2"/>
          <c:tx>
            <c:strRef>
              <c:f>'Curtailment and Penetration'!$A$26</c:f>
              <c:strCache>
                <c:ptCount val="1"/>
                <c:pt idx="0">
                  <c:v>2014-23
SPP</c:v>
                </c:pt>
              </c:strCache>
            </c:strRef>
          </c:tx>
          <c:spPr>
            <a:ln w="25400" cap="rnd">
              <a:solidFill>
                <a:schemeClr val="bg2">
                  <a:lumMod val="50000"/>
                </a:schemeClr>
              </a:solidFill>
              <a:round/>
            </a:ln>
            <a:effectLst/>
          </c:spPr>
          <c:marker>
            <c:symbol val="circle"/>
            <c:size val="7"/>
            <c:spPr>
              <a:solidFill>
                <a:schemeClr val="bg2">
                  <a:lumMod val="50000"/>
                </a:schemeClr>
              </a:solidFill>
              <a:ln w="9525">
                <a:solidFill>
                  <a:schemeClr val="bg2">
                    <a:lumMod val="50000"/>
                  </a:schemeClr>
                </a:solidFill>
              </a:ln>
              <a:effectLst/>
            </c:spPr>
          </c:marker>
          <c:xVal>
            <c:numRef>
              <c:f>'Curtailment and Penetration'!$D$26:$D$42</c:f>
              <c:numCache>
                <c:formatCode>0.0%</c:formatCode>
                <c:ptCount val="17"/>
                <c:pt idx="7">
                  <c:v>0.119743164056483</c:v>
                </c:pt>
                <c:pt idx="8">
                  <c:v>0.134723505042943</c:v>
                </c:pt>
                <c:pt idx="9">
                  <c:v>0.175367013177958</c:v>
                </c:pt>
                <c:pt idx="10">
                  <c:v>0.22988747209051499</c:v>
                </c:pt>
                <c:pt idx="11">
                  <c:v>0.23831135349588101</c:v>
                </c:pt>
                <c:pt idx="12">
                  <c:v>0.27516518256193301</c:v>
                </c:pt>
                <c:pt idx="13">
                  <c:v>0.31271935408533902</c:v>
                </c:pt>
                <c:pt idx="14">
                  <c:v>0.34815715175886702</c:v>
                </c:pt>
                <c:pt idx="15">
                  <c:v>0.37949803159699802</c:v>
                </c:pt>
                <c:pt idx="16">
                  <c:v>0.36983770379203101</c:v>
                </c:pt>
              </c:numCache>
            </c:numRef>
          </c:xVal>
          <c:yVal>
            <c:numRef>
              <c:f>'Curtailment and Penetration'!$E$26:$E$42</c:f>
              <c:numCache>
                <c:formatCode>General</c:formatCode>
                <c:ptCount val="17"/>
                <c:pt idx="7" formatCode="0.0%">
                  <c:v>7.1198866459092364E-3</c:v>
                </c:pt>
                <c:pt idx="8" formatCode="0.0%">
                  <c:v>9.3028196438042898E-3</c:v>
                </c:pt>
                <c:pt idx="9" formatCode="0.0%">
                  <c:v>1.6561832849140319E-2</c:v>
                </c:pt>
                <c:pt idx="10" formatCode="0.0%">
                  <c:v>2.8009685745081999E-2</c:v>
                </c:pt>
                <c:pt idx="11" formatCode="0.0%">
                  <c:v>1.2860819399372975E-2</c:v>
                </c:pt>
                <c:pt idx="12" formatCode="0.0%">
                  <c:v>1.5704618978089762E-2</c:v>
                </c:pt>
                <c:pt idx="13" formatCode="0.0%">
                  <c:v>2.5285915832455774E-2</c:v>
                </c:pt>
                <c:pt idx="14" formatCode="0.0%">
                  <c:v>6.3604072900464451E-2</c:v>
                </c:pt>
                <c:pt idx="15" formatCode="0.0%">
                  <c:v>9.2198826439114881E-2</c:v>
                </c:pt>
                <c:pt idx="16" formatCode="0.0%">
                  <c:v>8.3312889767264295E-2</c:v>
                </c:pt>
              </c:numCache>
            </c:numRef>
          </c:yVal>
          <c:smooth val="0"/>
          <c:extLst>
            <c:ext xmlns:c16="http://schemas.microsoft.com/office/drawing/2014/chart" uri="{C3380CC4-5D6E-409C-BE32-E72D297353CC}">
              <c16:uniqueId val="{00000002-FAE4-4945-BA20-6FB8B2CF8010}"/>
            </c:ext>
          </c:extLst>
        </c:ser>
        <c:ser>
          <c:idx val="3"/>
          <c:order val="3"/>
          <c:tx>
            <c:strRef>
              <c:f>'Curtailment and Penetration'!$A$98</c:f>
              <c:strCache>
                <c:ptCount val="1"/>
                <c:pt idx="0">
                  <c:v>2012-23
NYISO</c:v>
                </c:pt>
              </c:strCache>
            </c:strRef>
          </c:tx>
          <c:spPr>
            <a:ln w="19050"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xVal>
            <c:numRef>
              <c:f>'Curtailment and Penetration'!$D$98:$D$114</c:f>
              <c:numCache>
                <c:formatCode>0.0%</c:formatCode>
                <c:ptCount val="17"/>
                <c:pt idx="5">
                  <c:v>1.7159538717324601E-2</c:v>
                </c:pt>
                <c:pt idx="6">
                  <c:v>2.0858117837266599E-2</c:v>
                </c:pt>
                <c:pt idx="7">
                  <c:v>2.40984941765023E-2</c:v>
                </c:pt>
                <c:pt idx="8">
                  <c:v>2.3579965346939701E-2</c:v>
                </c:pt>
                <c:pt idx="9">
                  <c:v>2.4292381327431702E-2</c:v>
                </c:pt>
                <c:pt idx="10">
                  <c:v>2.6525913654535799E-2</c:v>
                </c:pt>
                <c:pt idx="11">
                  <c:v>2.44912360233288E-2</c:v>
                </c:pt>
                <c:pt idx="12">
                  <c:v>2.8354714497503299E-2</c:v>
                </c:pt>
                <c:pt idx="13">
                  <c:v>2.9474938070627899E-2</c:v>
                </c:pt>
                <c:pt idx="14">
                  <c:v>2.6657386245218101E-2</c:v>
                </c:pt>
                <c:pt idx="15">
                  <c:v>3.1229252119889701E-2</c:v>
                </c:pt>
                <c:pt idx="16">
                  <c:v>3.1030438953372898E-2</c:v>
                </c:pt>
              </c:numCache>
            </c:numRef>
          </c:xVal>
          <c:yVal>
            <c:numRef>
              <c:f>'Curtailment and Penetration'!$E$98:$E$114</c:f>
              <c:numCache>
                <c:formatCode>0.0%</c:formatCode>
                <c:ptCount val="17"/>
                <c:pt idx="5">
                  <c:v>3.1916440763170902E-3</c:v>
                </c:pt>
                <c:pt idx="6">
                  <c:v>1.4557161228708048E-2</c:v>
                </c:pt>
                <c:pt idx="7">
                  <c:v>7.5615213291997429E-3</c:v>
                </c:pt>
                <c:pt idx="8">
                  <c:v>9.6736572439953053E-3</c:v>
                </c:pt>
                <c:pt idx="9">
                  <c:v>5.6036361847470835E-3</c:v>
                </c:pt>
                <c:pt idx="10">
                  <c:v>9.9786083255885612E-3</c:v>
                </c:pt>
                <c:pt idx="11">
                  <c:v>1.6439741530532945E-2</c:v>
                </c:pt>
                <c:pt idx="12">
                  <c:v>1.5310784769198308E-2</c:v>
                </c:pt>
                <c:pt idx="13">
                  <c:v>1.352667207433079E-2</c:v>
                </c:pt>
                <c:pt idx="14">
                  <c:v>1.974443861728048E-2</c:v>
                </c:pt>
                <c:pt idx="15">
                  <c:v>3.2086289505028946E-2</c:v>
                </c:pt>
                <c:pt idx="16">
                  <c:v>3.3169650482428599E-2</c:v>
                </c:pt>
              </c:numCache>
            </c:numRef>
          </c:yVal>
          <c:smooth val="0"/>
          <c:extLst>
            <c:ext xmlns:c16="http://schemas.microsoft.com/office/drawing/2014/chart" uri="{C3380CC4-5D6E-409C-BE32-E72D297353CC}">
              <c16:uniqueId val="{00000003-FAE4-4945-BA20-6FB8B2CF8010}"/>
            </c:ext>
          </c:extLst>
        </c:ser>
        <c:ser>
          <c:idx val="4"/>
          <c:order val="4"/>
          <c:tx>
            <c:strRef>
              <c:f>'Curtailment and Penetration'!$A$134</c:f>
              <c:strCache>
                <c:ptCount val="1"/>
                <c:pt idx="0">
                  <c:v>2012-23
PJM</c:v>
                </c:pt>
              </c:strCache>
            </c:strRef>
          </c:tx>
          <c:spPr>
            <a:ln w="19050"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xVal>
            <c:numRef>
              <c:f>'Curtailment and Penetration'!$D$134:$D$150</c:f>
              <c:numCache>
                <c:formatCode>0.0%</c:formatCode>
                <c:ptCount val="17"/>
                <c:pt idx="5">
                  <c:v>1.6859112820211509E-2</c:v>
                </c:pt>
                <c:pt idx="6">
                  <c:v>1.8648554395691401E-2</c:v>
                </c:pt>
                <c:pt idx="7">
                  <c:v>1.9388539687823499E-2</c:v>
                </c:pt>
                <c:pt idx="8">
                  <c:v>2.0849561355080901E-2</c:v>
                </c:pt>
                <c:pt idx="9">
                  <c:v>2.1103417292620202E-2</c:v>
                </c:pt>
                <c:pt idx="10">
                  <c:v>2.6282434606657398E-2</c:v>
                </c:pt>
                <c:pt idx="11">
                  <c:v>2.64879587947697E-2</c:v>
                </c:pt>
                <c:pt idx="12">
                  <c:v>3.0315224479240899E-2</c:v>
                </c:pt>
                <c:pt idx="13">
                  <c:v>3.4004876744420098E-2</c:v>
                </c:pt>
                <c:pt idx="14">
                  <c:v>3.5272025095737299E-2</c:v>
                </c:pt>
                <c:pt idx="15">
                  <c:v>4.0024054070991903E-2</c:v>
                </c:pt>
                <c:pt idx="16">
                  <c:v>3.7710853854508598E-2</c:v>
                </c:pt>
              </c:numCache>
            </c:numRef>
          </c:xVal>
          <c:yVal>
            <c:numRef>
              <c:f>'Curtailment and Penetration'!$E$134:$E$150</c:f>
              <c:numCache>
                <c:formatCode>0.0%</c:formatCode>
                <c:ptCount val="17"/>
                <c:pt idx="5">
                  <c:v>1.9865003159233292E-2</c:v>
                </c:pt>
                <c:pt idx="6">
                  <c:v>1.906357763296309E-2</c:v>
                </c:pt>
                <c:pt idx="7">
                  <c:v>7.3583143852930183E-3</c:v>
                </c:pt>
                <c:pt idx="8">
                  <c:v>3.3032037077357561E-3</c:v>
                </c:pt>
                <c:pt idx="9">
                  <c:v>2.2661817263460913E-3</c:v>
                </c:pt>
                <c:pt idx="10">
                  <c:v>1.6209031447204963E-2</c:v>
                </c:pt>
                <c:pt idx="11">
                  <c:v>1.6547200829827986E-2</c:v>
                </c:pt>
                <c:pt idx="12">
                  <c:v>6.643761525402068E-3</c:v>
                </c:pt>
                <c:pt idx="13">
                  <c:v>8.1456855323112365E-3</c:v>
                </c:pt>
                <c:pt idx="14">
                  <c:v>1.7673837016674136E-2</c:v>
                </c:pt>
                <c:pt idx="15">
                  <c:v>8.3218961727016705E-4</c:v>
                </c:pt>
                <c:pt idx="16">
                  <c:v>5.0448156899136096E-4</c:v>
                </c:pt>
              </c:numCache>
            </c:numRef>
          </c:yVal>
          <c:smooth val="0"/>
          <c:extLst>
            <c:ext xmlns:c16="http://schemas.microsoft.com/office/drawing/2014/chart" uri="{C3380CC4-5D6E-409C-BE32-E72D297353CC}">
              <c16:uniqueId val="{00000004-FAE4-4945-BA20-6FB8B2CF8010}"/>
            </c:ext>
          </c:extLst>
        </c:ser>
        <c:ser>
          <c:idx val="5"/>
          <c:order val="5"/>
          <c:tx>
            <c:strRef>
              <c:f>'Curtailment and Penetration'!$A$116</c:f>
              <c:strCache>
                <c:ptCount val="1"/>
                <c:pt idx="0">
                  <c:v>2014-23
ISO-NE</c:v>
                </c:pt>
              </c:strCache>
            </c:strRef>
          </c:tx>
          <c:spPr>
            <a:ln w="22225" cap="rnd">
              <a:solidFill>
                <a:schemeClr val="accent1">
                  <a:lumMod val="60000"/>
                  <a:lumOff val="40000"/>
                </a:schemeClr>
              </a:solidFill>
              <a:round/>
            </a:ln>
            <a:effectLst/>
          </c:spPr>
          <c:marker>
            <c:symbol val="circle"/>
            <c:size val="6"/>
            <c:spPr>
              <a:solidFill>
                <a:schemeClr val="accent1">
                  <a:lumMod val="60000"/>
                  <a:lumOff val="40000"/>
                </a:schemeClr>
              </a:solidFill>
              <a:ln w="9525">
                <a:solidFill>
                  <a:schemeClr val="accent1">
                    <a:lumMod val="60000"/>
                    <a:lumOff val="40000"/>
                  </a:schemeClr>
                </a:solidFill>
              </a:ln>
              <a:effectLst/>
            </c:spPr>
          </c:marker>
          <c:xVal>
            <c:numRef>
              <c:f>'Curtailment and Penetration'!$D$116:$D$132</c:f>
              <c:numCache>
                <c:formatCode>0.0%</c:formatCode>
                <c:ptCount val="17"/>
                <c:pt idx="7">
                  <c:v>1.4949516574548001E-2</c:v>
                </c:pt>
                <c:pt idx="8">
                  <c:v>1.64539795711721E-2</c:v>
                </c:pt>
                <c:pt idx="9">
                  <c:v>2.0305728165977699E-2</c:v>
                </c:pt>
                <c:pt idx="10">
                  <c:v>2.8075789649919001E-2</c:v>
                </c:pt>
                <c:pt idx="11">
                  <c:v>2.8037899230418901E-2</c:v>
                </c:pt>
                <c:pt idx="12">
                  <c:v>2.8924797697650599E-2</c:v>
                </c:pt>
                <c:pt idx="13">
                  <c:v>2.9974691760529699E-2</c:v>
                </c:pt>
                <c:pt idx="14">
                  <c:v>2.9524667925383101E-2</c:v>
                </c:pt>
                <c:pt idx="15">
                  <c:v>3.1500612417488798E-2</c:v>
                </c:pt>
                <c:pt idx="16">
                  <c:v>2.7305662057329299E-2</c:v>
                </c:pt>
              </c:numCache>
            </c:numRef>
          </c:xVal>
          <c:yVal>
            <c:numRef>
              <c:f>'Curtailment and Penetration'!$E$116:$E$132</c:f>
              <c:numCache>
                <c:formatCode>0.0%</c:formatCode>
                <c:ptCount val="17"/>
                <c:pt idx="7">
                  <c:v>3.1364618313247182E-2</c:v>
                </c:pt>
                <c:pt idx="8">
                  <c:v>2.4203926037371749E-2</c:v>
                </c:pt>
                <c:pt idx="9">
                  <c:v>4.1818200771488456E-2</c:v>
                </c:pt>
                <c:pt idx="10">
                  <c:v>2.6023229785107651E-2</c:v>
                </c:pt>
                <c:pt idx="11">
                  <c:v>2.697169888700103E-2</c:v>
                </c:pt>
                <c:pt idx="12">
                  <c:v>1.9121499524134614E-2</c:v>
                </c:pt>
                <c:pt idx="13">
                  <c:v>1.5288240654887385E-2</c:v>
                </c:pt>
                <c:pt idx="14">
                  <c:v>1.754169543262768E-2</c:v>
                </c:pt>
                <c:pt idx="15">
                  <c:v>1.3365042836942578E-2</c:v>
                </c:pt>
                <c:pt idx="16">
                  <c:v>1.0561643440828199E-2</c:v>
                </c:pt>
              </c:numCache>
            </c:numRef>
          </c:yVal>
          <c:smooth val="0"/>
          <c:extLst>
            <c:ext xmlns:c16="http://schemas.microsoft.com/office/drawing/2014/chart" uri="{C3380CC4-5D6E-409C-BE32-E72D297353CC}">
              <c16:uniqueId val="{00000005-FAE4-4945-BA20-6FB8B2CF8010}"/>
            </c:ext>
          </c:extLst>
        </c:ser>
        <c:ser>
          <c:idx val="6"/>
          <c:order val="6"/>
          <c:tx>
            <c:strRef>
              <c:f>'Curtailment and Penetration'!$A$44</c:f>
              <c:strCache>
                <c:ptCount val="1"/>
                <c:pt idx="0">
                  <c:v>2007-23
ERCOT</c:v>
                </c:pt>
              </c:strCache>
            </c:strRef>
          </c:tx>
          <c:spPr>
            <a:ln w="25400" cap="rnd">
              <a:solidFill>
                <a:schemeClr val="tx1">
                  <a:lumMod val="65000"/>
                  <a:lumOff val="35000"/>
                </a:schemeClr>
              </a:solidFill>
              <a:round/>
            </a:ln>
            <a:effectLst/>
          </c:spPr>
          <c:marker>
            <c:symbol val="circle"/>
            <c:size val="7"/>
            <c:spPr>
              <a:solidFill>
                <a:schemeClr val="tx1">
                  <a:lumMod val="65000"/>
                  <a:lumOff val="35000"/>
                </a:schemeClr>
              </a:solidFill>
              <a:ln w="9525">
                <a:solidFill>
                  <a:schemeClr val="tx1">
                    <a:lumMod val="65000"/>
                    <a:lumOff val="35000"/>
                  </a:schemeClr>
                </a:solidFill>
              </a:ln>
              <a:effectLst/>
            </c:spPr>
          </c:marker>
          <c:xVal>
            <c:numRef>
              <c:f>'Curtailment and Penetration'!$D$44:$D$60</c:f>
              <c:numCache>
                <c:formatCode>0.0%</c:formatCode>
                <c:ptCount val="17"/>
                <c:pt idx="0">
                  <c:v>2.8669885348156943E-2</c:v>
                </c:pt>
                <c:pt idx="1">
                  <c:v>4.8775053757538635E-2</c:v>
                </c:pt>
                <c:pt idx="2">
                  <c:v>6.1021251014030095E-2</c:v>
                </c:pt>
                <c:pt idx="3">
                  <c:v>7.7448550468361813E-2</c:v>
                </c:pt>
                <c:pt idx="4">
                  <c:v>8.4463839780662103E-2</c:v>
                </c:pt>
                <c:pt idx="5">
                  <c:v>9.1688649978118195E-2</c:v>
                </c:pt>
                <c:pt idx="6">
                  <c:v>9.8509959003376404E-2</c:v>
                </c:pt>
                <c:pt idx="7">
                  <c:v>0.106367968040656</c:v>
                </c:pt>
                <c:pt idx="8">
                  <c:v>0.117203448736747</c:v>
                </c:pt>
                <c:pt idx="9">
                  <c:v>0.15103921330226699</c:v>
                </c:pt>
                <c:pt idx="10">
                  <c:v>0.173795413658651</c:v>
                </c:pt>
                <c:pt idx="11">
                  <c:v>0.18503696687578799</c:v>
                </c:pt>
                <c:pt idx="12">
                  <c:v>0.19929926050844099</c:v>
                </c:pt>
                <c:pt idx="13">
                  <c:v>0.23225466741522499</c:v>
                </c:pt>
                <c:pt idx="14">
                  <c:v>0.241826025649647</c:v>
                </c:pt>
                <c:pt idx="15">
                  <c:v>0.247992904928275</c:v>
                </c:pt>
                <c:pt idx="16">
                  <c:v>0.24082708765011701</c:v>
                </c:pt>
              </c:numCache>
            </c:numRef>
          </c:xVal>
          <c:yVal>
            <c:numRef>
              <c:f>'Curtailment and Penetration'!$E$44:$E$60</c:f>
              <c:numCache>
                <c:formatCode>0.0%</c:formatCode>
                <c:ptCount val="17"/>
                <c:pt idx="0">
                  <c:v>1.2211037848541214E-2</c:v>
                </c:pt>
                <c:pt idx="1">
                  <c:v>8.5060836508921822E-2</c:v>
                </c:pt>
                <c:pt idx="2">
                  <c:v>0.17070361876225379</c:v>
                </c:pt>
                <c:pt idx="3">
                  <c:v>7.7166635673370274E-2</c:v>
                </c:pt>
                <c:pt idx="4">
                  <c:v>8.4792607734428302E-2</c:v>
                </c:pt>
                <c:pt idx="5">
                  <c:v>3.7961883290117543E-2</c:v>
                </c:pt>
                <c:pt idx="6">
                  <c:v>1.0989957838430844E-2</c:v>
                </c:pt>
                <c:pt idx="7">
                  <c:v>5.1155084173714503E-3</c:v>
                </c:pt>
                <c:pt idx="8">
                  <c:v>9.5238582285400199E-3</c:v>
                </c:pt>
                <c:pt idx="9">
                  <c:v>1.5674830417756278E-2</c:v>
                </c:pt>
                <c:pt idx="10">
                  <c:v>2.158179545539601E-2</c:v>
                </c:pt>
                <c:pt idx="11">
                  <c:v>2.5392815014938449E-2</c:v>
                </c:pt>
                <c:pt idx="12">
                  <c:v>2.6914436743439522E-2</c:v>
                </c:pt>
                <c:pt idx="13">
                  <c:v>4.5174120650088273E-2</c:v>
                </c:pt>
                <c:pt idx="14">
                  <c:v>5.1564080903552648E-2</c:v>
                </c:pt>
                <c:pt idx="15">
                  <c:v>4.7286142811160906E-2</c:v>
                </c:pt>
                <c:pt idx="16">
                  <c:v>4.2076911723561199E-2</c:v>
                </c:pt>
              </c:numCache>
            </c:numRef>
          </c:yVal>
          <c:smooth val="0"/>
          <c:extLst>
            <c:ext xmlns:c16="http://schemas.microsoft.com/office/drawing/2014/chart" uri="{C3380CC4-5D6E-409C-BE32-E72D297353CC}">
              <c16:uniqueId val="{00000006-FAE4-4945-BA20-6FB8B2CF8010}"/>
            </c:ext>
          </c:extLst>
        </c:ser>
        <c:dLbls>
          <c:showLegendKey val="0"/>
          <c:showVal val="0"/>
          <c:showCatName val="0"/>
          <c:showSerName val="0"/>
          <c:showPercent val="0"/>
          <c:showBubbleSize val="0"/>
        </c:dLbls>
        <c:axId val="2079200104"/>
        <c:axId val="2079208680"/>
      </c:scatterChart>
      <c:valAx>
        <c:axId val="2079200104"/>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a:solidFill>
                      <a:sysClr val="windowText" lastClr="000000"/>
                    </a:solidFill>
                  </a:rPr>
                  <a:t>Wind Penetration (as a % of load)</a:t>
                </a:r>
              </a:p>
            </c:rich>
          </c:tx>
          <c:layout>
            <c:manualLayout>
              <c:xMode val="edge"/>
              <c:yMode val="edge"/>
              <c:x val="0.34772888549243308"/>
              <c:y val="0.94238282714660671"/>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079208680"/>
        <c:crosses val="autoZero"/>
        <c:crossBetween val="midCat"/>
      </c:valAx>
      <c:valAx>
        <c:axId val="2079208680"/>
        <c:scaling>
          <c:orientation val="minMax"/>
        </c:scaling>
        <c:delete val="0"/>
        <c:axPos val="l"/>
        <c:majorGridlines>
          <c:spPr>
            <a:ln w="3175" cap="flat" cmpd="sng" algn="ctr">
              <a:solidFill>
                <a:schemeClr val="bg1">
                  <a:lumMod val="75000"/>
                </a:schemeClr>
              </a:solidFill>
              <a:round/>
            </a:ln>
            <a:effectLst/>
          </c:spPr>
        </c:majorGridlines>
        <c:title>
          <c:tx>
            <c:rich>
              <a:bodyPr rot="0" spcFirstLastPara="1" vertOverflow="ellipsis" wrap="square" anchor="ctr" anchorCtr="1"/>
              <a:lstStyle/>
              <a:p>
                <a:pPr algn="l">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sz="1000" b="0">
                    <a:effectLst/>
                  </a:rPr>
                  <a:t>Wind </a:t>
                </a:r>
                <a:r>
                  <a:rPr lang="en-US" sz="1000" b="0" baseline="0">
                    <a:effectLst/>
                  </a:rPr>
                  <a:t>Curtailment </a:t>
                </a:r>
                <a:endParaRPr lang="en-US" sz="1000">
                  <a:effectLst/>
                </a:endParaRPr>
              </a:p>
            </c:rich>
          </c:tx>
          <c:layout>
            <c:manualLayout>
              <c:xMode val="edge"/>
              <c:yMode val="edge"/>
              <c:x val="1.650199920850448E-3"/>
              <c:y val="0"/>
            </c:manualLayout>
          </c:layout>
          <c:overlay val="0"/>
          <c:spPr>
            <a:noFill/>
            <a:ln>
              <a:noFill/>
            </a:ln>
            <a:effectLst/>
          </c:spPr>
          <c:txPr>
            <a:bodyPr rot="0" spcFirstLastPara="1" vertOverflow="ellipsis" wrap="square" anchor="ctr" anchorCtr="1"/>
            <a:lstStyle/>
            <a:p>
              <a:pPr algn="l">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079200104"/>
        <c:crosses val="autoZero"/>
        <c:crossBetween val="midCat"/>
        <c:majorUnit val="3.0000000000000006E-2"/>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0249512080220747E-2"/>
          <c:y val="0.10204676563867017"/>
          <c:w val="0.8654004307153913"/>
          <c:h val="0.72783792650918633"/>
        </c:manualLayout>
      </c:layout>
      <c:barChart>
        <c:barDir val="col"/>
        <c:grouping val="clustered"/>
        <c:varyColors val="0"/>
        <c:ser>
          <c:idx val="0"/>
          <c:order val="0"/>
          <c:spPr>
            <a:solidFill>
              <a:schemeClr val="accent1"/>
            </a:solidFill>
            <a:ln>
              <a:noFill/>
            </a:ln>
          </c:spPr>
          <c:invertIfNegative val="0"/>
          <c:cat>
            <c:multiLvlStrRef>
              <c:f>'Curtailment and Penetration'!$A$26:$C$168</c:f>
              <c:multiLvlStrCache>
                <c:ptCount val="142"/>
                <c:lvl>
                  <c:pt idx="0">
                    <c:v> </c:v>
                  </c:pt>
                  <c:pt idx="1">
                    <c:v> </c:v>
                  </c:pt>
                  <c:pt idx="2">
                    <c:v> </c:v>
                  </c:pt>
                  <c:pt idx="3">
                    <c:v> </c:v>
                  </c:pt>
                  <c:pt idx="4">
                    <c:v> </c:v>
                  </c:pt>
                  <c:pt idx="5">
                    <c:v> </c:v>
                  </c:pt>
                  <c:pt idx="6">
                    <c:v> </c:v>
                  </c:pt>
                  <c:pt idx="7">
                    <c:v> </c:v>
                  </c:pt>
                  <c:pt idx="8">
                    <c:v> </c:v>
                  </c:pt>
                  <c:pt idx="9">
                    <c:v> </c:v>
                  </c:pt>
                  <c:pt idx="10">
                    <c:v> </c:v>
                  </c:pt>
                  <c:pt idx="11">
                    <c:v> </c:v>
                  </c:pt>
                  <c:pt idx="12">
                    <c:v> </c:v>
                  </c:pt>
                  <c:pt idx="13">
                    <c:v> </c:v>
                  </c:pt>
                  <c:pt idx="15">
                    <c:v> </c:v>
                  </c:pt>
                  <c:pt idx="18">
                    <c:v> </c:v>
                  </c:pt>
                  <c:pt idx="19">
                    <c:v> </c:v>
                  </c:pt>
                  <c:pt idx="20">
                    <c:v> </c:v>
                  </c:pt>
                  <c:pt idx="21">
                    <c:v> </c:v>
                  </c:pt>
                  <c:pt idx="22">
                    <c:v> </c:v>
                  </c:pt>
                  <c:pt idx="23">
                    <c:v> </c:v>
                  </c:pt>
                  <c:pt idx="24">
                    <c:v> </c:v>
                  </c:pt>
                  <c:pt idx="25">
                    <c:v> </c:v>
                  </c:pt>
                  <c:pt idx="26">
                    <c:v> </c:v>
                  </c:pt>
                  <c:pt idx="27">
                    <c:v> </c:v>
                  </c:pt>
                  <c:pt idx="28">
                    <c:v> </c:v>
                  </c:pt>
                  <c:pt idx="29">
                    <c:v> </c:v>
                  </c:pt>
                  <c:pt idx="30">
                    <c:v> </c:v>
                  </c:pt>
                  <c:pt idx="31">
                    <c:v> </c:v>
                  </c:pt>
                  <c:pt idx="33">
                    <c:v> </c:v>
                  </c:pt>
                  <c:pt idx="36">
                    <c:v> </c:v>
                  </c:pt>
                  <c:pt idx="37">
                    <c:v> </c:v>
                  </c:pt>
                  <c:pt idx="38">
                    <c:v> </c:v>
                  </c:pt>
                  <c:pt idx="39">
                    <c:v> </c:v>
                  </c:pt>
                  <c:pt idx="40">
                    <c:v> </c:v>
                  </c:pt>
                  <c:pt idx="41">
                    <c:v> </c:v>
                  </c:pt>
                  <c:pt idx="42">
                    <c:v> </c:v>
                  </c:pt>
                  <c:pt idx="43">
                    <c:v> </c:v>
                  </c:pt>
                  <c:pt idx="44">
                    <c:v> </c:v>
                  </c:pt>
                  <c:pt idx="45">
                    <c:v> </c:v>
                  </c:pt>
                  <c:pt idx="46">
                    <c:v> </c:v>
                  </c:pt>
                  <c:pt idx="47">
                    <c:v> </c:v>
                  </c:pt>
                  <c:pt idx="48">
                    <c:v> </c:v>
                  </c:pt>
                  <c:pt idx="49">
                    <c:v> </c:v>
                  </c:pt>
                  <c:pt idx="51">
                    <c:v> </c:v>
                  </c:pt>
                  <c:pt idx="54">
                    <c:v> </c:v>
                  </c:pt>
                  <c:pt idx="55">
                    <c:v> </c:v>
                  </c:pt>
                  <c:pt idx="56">
                    <c:v> </c:v>
                  </c:pt>
                  <c:pt idx="57">
                    <c:v> </c:v>
                  </c:pt>
                  <c:pt idx="58">
                    <c:v> </c:v>
                  </c:pt>
                  <c:pt idx="59">
                    <c:v> </c:v>
                  </c:pt>
                  <c:pt idx="60">
                    <c:v> </c:v>
                  </c:pt>
                  <c:pt idx="61">
                    <c:v> </c:v>
                  </c:pt>
                  <c:pt idx="62">
                    <c:v> </c:v>
                  </c:pt>
                  <c:pt idx="63">
                    <c:v> </c:v>
                  </c:pt>
                  <c:pt idx="64">
                    <c:v> </c:v>
                  </c:pt>
                  <c:pt idx="65">
                    <c:v> </c:v>
                  </c:pt>
                  <c:pt idx="66">
                    <c:v> </c:v>
                  </c:pt>
                  <c:pt idx="67">
                    <c:v> </c:v>
                  </c:pt>
                  <c:pt idx="69">
                    <c:v> </c:v>
                  </c:pt>
                  <c:pt idx="72">
                    <c:v> </c:v>
                  </c:pt>
                  <c:pt idx="73">
                    <c:v> </c:v>
                  </c:pt>
                  <c:pt idx="74">
                    <c:v> </c:v>
                  </c:pt>
                  <c:pt idx="75">
                    <c:v> </c:v>
                  </c:pt>
                  <c:pt idx="76">
                    <c:v> </c:v>
                  </c:pt>
                  <c:pt idx="77">
                    <c:v> </c:v>
                  </c:pt>
                  <c:pt idx="78">
                    <c:v> </c:v>
                  </c:pt>
                  <c:pt idx="79">
                    <c:v> </c:v>
                  </c:pt>
                  <c:pt idx="80">
                    <c:v> </c:v>
                  </c:pt>
                  <c:pt idx="81">
                    <c:v> </c:v>
                  </c:pt>
                  <c:pt idx="82">
                    <c:v> </c:v>
                  </c:pt>
                  <c:pt idx="83">
                    <c:v> </c:v>
                  </c:pt>
                  <c:pt idx="84">
                    <c:v> </c:v>
                  </c:pt>
                  <c:pt idx="85">
                    <c:v> </c:v>
                  </c:pt>
                  <c:pt idx="87">
                    <c:v> </c:v>
                  </c:pt>
                  <c:pt idx="90">
                    <c:v> </c:v>
                  </c:pt>
                  <c:pt idx="91">
                    <c:v> </c:v>
                  </c:pt>
                  <c:pt idx="92">
                    <c:v> </c:v>
                  </c:pt>
                  <c:pt idx="93">
                    <c:v> </c:v>
                  </c:pt>
                  <c:pt idx="94">
                    <c:v> </c:v>
                  </c:pt>
                  <c:pt idx="95">
                    <c:v> </c:v>
                  </c:pt>
                  <c:pt idx="96">
                    <c:v> </c:v>
                  </c:pt>
                  <c:pt idx="97">
                    <c:v> </c:v>
                  </c:pt>
                  <c:pt idx="98">
                    <c:v> </c:v>
                  </c:pt>
                  <c:pt idx="99">
                    <c:v> </c:v>
                  </c:pt>
                  <c:pt idx="100">
                    <c:v> </c:v>
                  </c:pt>
                  <c:pt idx="101">
                    <c:v> </c:v>
                  </c:pt>
                  <c:pt idx="102">
                    <c:v> </c:v>
                  </c:pt>
                  <c:pt idx="103">
                    <c:v> </c:v>
                  </c:pt>
                  <c:pt idx="105">
                    <c:v> </c:v>
                  </c:pt>
                  <c:pt idx="108">
                    <c:v> </c:v>
                  </c:pt>
                  <c:pt idx="109">
                    <c:v> </c:v>
                  </c:pt>
                  <c:pt idx="110">
                    <c:v> </c:v>
                  </c:pt>
                  <c:pt idx="111">
                    <c:v> </c:v>
                  </c:pt>
                  <c:pt idx="112">
                    <c:v> </c:v>
                  </c:pt>
                  <c:pt idx="113">
                    <c:v> </c:v>
                  </c:pt>
                  <c:pt idx="114">
                    <c:v> </c:v>
                  </c:pt>
                  <c:pt idx="115">
                    <c:v> </c:v>
                  </c:pt>
                  <c:pt idx="116">
                    <c:v> </c:v>
                  </c:pt>
                  <c:pt idx="117">
                    <c:v> </c:v>
                  </c:pt>
                  <c:pt idx="118">
                    <c:v> </c:v>
                  </c:pt>
                  <c:pt idx="119">
                    <c:v> </c:v>
                  </c:pt>
                  <c:pt idx="120">
                    <c:v> </c:v>
                  </c:pt>
                  <c:pt idx="121">
                    <c:v> </c:v>
                  </c:pt>
                  <c:pt idx="123">
                    <c:v> </c:v>
                  </c:pt>
                  <c:pt idx="126">
                    <c:v> </c:v>
                  </c:pt>
                  <c:pt idx="127">
                    <c:v> </c:v>
                  </c:pt>
                  <c:pt idx="128">
                    <c:v> </c:v>
                  </c:pt>
                  <c:pt idx="129">
                    <c:v> </c:v>
                  </c:pt>
                  <c:pt idx="130">
                    <c:v> </c:v>
                  </c:pt>
                  <c:pt idx="131">
                    <c:v> </c:v>
                  </c:pt>
                  <c:pt idx="132">
                    <c:v> </c:v>
                  </c:pt>
                  <c:pt idx="133">
                    <c:v> </c:v>
                  </c:pt>
                  <c:pt idx="134">
                    <c:v> </c:v>
                  </c:pt>
                  <c:pt idx="135">
                    <c:v> </c:v>
                  </c:pt>
                  <c:pt idx="136">
                    <c:v> </c:v>
                  </c:pt>
                  <c:pt idx="137">
                    <c:v> </c:v>
                  </c:pt>
                  <c:pt idx="138">
                    <c:v> </c:v>
                  </c:pt>
                  <c:pt idx="139">
                    <c:v> </c:v>
                  </c:pt>
                  <c:pt idx="141">
                    <c:v> </c:v>
                  </c:pt>
                </c:lvl>
                <c:lvl>
                  <c:pt idx="0">
                    <c:v>2014-23
SPP</c:v>
                  </c:pt>
                  <c:pt idx="17">
                    <c:v> </c:v>
                  </c:pt>
                  <c:pt idx="18">
                    <c:v>2007-23
ERCOT</c:v>
                  </c:pt>
                  <c:pt idx="35">
                    <c:v> </c:v>
                  </c:pt>
                  <c:pt idx="36">
                    <c:v>2009-23
MISO</c:v>
                  </c:pt>
                  <c:pt idx="53">
                    <c:v> </c:v>
                  </c:pt>
                  <c:pt idx="54">
                    <c:v>2015-23
CAISO</c:v>
                  </c:pt>
                  <c:pt idx="71">
                    <c:v> </c:v>
                  </c:pt>
                  <c:pt idx="72">
                    <c:v>2012-23
NYISO</c:v>
                  </c:pt>
                  <c:pt idx="89">
                    <c:v> </c:v>
                  </c:pt>
                  <c:pt idx="90">
                    <c:v>2014-23
ISO-NE</c:v>
                  </c:pt>
                  <c:pt idx="107">
                    <c:v> </c:v>
                  </c:pt>
                  <c:pt idx="108">
                    <c:v>2012-23
PJM</c:v>
                  </c:pt>
                  <c:pt idx="125">
                    <c:v> </c:v>
                  </c:pt>
                  <c:pt idx="126">
                    <c:v>2007-23
Total</c:v>
                  </c:pt>
                </c:lvl>
              </c:multiLvlStrCache>
            </c:multiLvlStrRef>
          </c:cat>
          <c:val>
            <c:numRef>
              <c:f>'Curtailment and Penetration'!$E$26:$E$168</c:f>
              <c:numCache>
                <c:formatCode>General</c:formatCode>
                <c:ptCount val="143"/>
                <c:pt idx="7" formatCode="0.0%">
                  <c:v>7.1198866459092364E-3</c:v>
                </c:pt>
                <c:pt idx="8" formatCode="0.0%">
                  <c:v>9.3028196438042898E-3</c:v>
                </c:pt>
                <c:pt idx="9" formatCode="0.0%">
                  <c:v>1.6561832849140319E-2</c:v>
                </c:pt>
                <c:pt idx="10" formatCode="0.0%">
                  <c:v>2.8009685745081999E-2</c:v>
                </c:pt>
                <c:pt idx="11" formatCode="0.0%">
                  <c:v>1.2860819399372975E-2</c:v>
                </c:pt>
                <c:pt idx="12" formatCode="0.0%">
                  <c:v>1.5704618978089762E-2</c:v>
                </c:pt>
                <c:pt idx="13" formatCode="0.0%">
                  <c:v>2.5285915832455774E-2</c:v>
                </c:pt>
                <c:pt idx="14" formatCode="0.0%">
                  <c:v>6.3604072900464451E-2</c:v>
                </c:pt>
                <c:pt idx="15" formatCode="0.0%">
                  <c:v>9.2198826439114881E-2</c:v>
                </c:pt>
                <c:pt idx="16" formatCode="0.0%">
                  <c:v>8.3312889767264295E-2</c:v>
                </c:pt>
                <c:pt idx="18" formatCode="0.0%">
                  <c:v>1.2211037848541214E-2</c:v>
                </c:pt>
                <c:pt idx="19" formatCode="0.0%">
                  <c:v>8.5060836508921822E-2</c:v>
                </c:pt>
                <c:pt idx="20" formatCode="0.0%">
                  <c:v>0.17070361876225379</c:v>
                </c:pt>
                <c:pt idx="21" formatCode="0.0%">
                  <c:v>7.7166635673370274E-2</c:v>
                </c:pt>
                <c:pt idx="22" formatCode="0.0%">
                  <c:v>8.4792607734428302E-2</c:v>
                </c:pt>
                <c:pt idx="23" formatCode="0.0%">
                  <c:v>3.7961883290117543E-2</c:v>
                </c:pt>
                <c:pt idx="24" formatCode="0.0%">
                  <c:v>1.0989957838430844E-2</c:v>
                </c:pt>
                <c:pt idx="25" formatCode="0.0%">
                  <c:v>5.1155084173714503E-3</c:v>
                </c:pt>
                <c:pt idx="26" formatCode="0.0%">
                  <c:v>9.5238582285400199E-3</c:v>
                </c:pt>
                <c:pt idx="27" formatCode="0.0%">
                  <c:v>1.5674830417756278E-2</c:v>
                </c:pt>
                <c:pt idx="28" formatCode="0.0%">
                  <c:v>2.158179545539601E-2</c:v>
                </c:pt>
                <c:pt idx="29" formatCode="0.0%">
                  <c:v>2.5392815014938449E-2</c:v>
                </c:pt>
                <c:pt idx="30" formatCode="0.0%">
                  <c:v>2.6914436743439522E-2</c:v>
                </c:pt>
                <c:pt idx="31" formatCode="0.0%">
                  <c:v>4.5174120650088273E-2</c:v>
                </c:pt>
                <c:pt idx="32" formatCode="0.0%">
                  <c:v>5.1564080903552648E-2</c:v>
                </c:pt>
                <c:pt idx="33" formatCode="0.0%">
                  <c:v>4.7286142811160906E-2</c:v>
                </c:pt>
                <c:pt idx="34" formatCode="0.0%">
                  <c:v>4.2076911723561199E-2</c:v>
                </c:pt>
                <c:pt idx="38" formatCode="0.0%">
                  <c:v>1.9475337463428576E-2</c:v>
                </c:pt>
                <c:pt idx="39" formatCode="0.0%">
                  <c:v>3.879733092280449E-2</c:v>
                </c:pt>
                <c:pt idx="40" formatCode="0.0%">
                  <c:v>3.1858284824347459E-2</c:v>
                </c:pt>
                <c:pt idx="41" formatCode="0.0%">
                  <c:v>2.6029844641441455E-2</c:v>
                </c:pt>
                <c:pt idx="42" formatCode="0.0%">
                  <c:v>4.7232880001426156E-2</c:v>
                </c:pt>
                <c:pt idx="43" formatCode="0.0%">
                  <c:v>5.5202048687198149E-2</c:v>
                </c:pt>
                <c:pt idx="44" formatCode="0.0%">
                  <c:v>5.4264086321388114E-2</c:v>
                </c:pt>
                <c:pt idx="45" formatCode="0.0%">
                  <c:v>4.309120887925131E-2</c:v>
                </c:pt>
                <c:pt idx="46" formatCode="0.0%">
                  <c:v>4.2581145284187383E-2</c:v>
                </c:pt>
                <c:pt idx="47" formatCode="0.0%">
                  <c:v>4.243139865206004E-2</c:v>
                </c:pt>
                <c:pt idx="48" formatCode="0.0%">
                  <c:v>5.4737116079322121E-2</c:v>
                </c:pt>
                <c:pt idx="49" formatCode="0.0%">
                  <c:v>5.0318087432913119E-2</c:v>
                </c:pt>
                <c:pt idx="50" formatCode="0.0%">
                  <c:v>4.7343445365392645E-2</c:v>
                </c:pt>
                <c:pt idx="51" formatCode="0.0%">
                  <c:v>4.3844733657596315E-2</c:v>
                </c:pt>
                <c:pt idx="52" formatCode="0.0%">
                  <c:v>3.2234895897029603E-2</c:v>
                </c:pt>
                <c:pt idx="62" formatCode="0.0%">
                  <c:v>4.0403214538454217E-3</c:v>
                </c:pt>
                <c:pt idx="63" formatCode="0.0%">
                  <c:v>5.3700002276109628E-3</c:v>
                </c:pt>
                <c:pt idx="64" formatCode="0.0%">
                  <c:v>2.4034752620846235E-3</c:v>
                </c:pt>
                <c:pt idx="65" formatCode="0.0%">
                  <c:v>1.73261276854983E-3</c:v>
                </c:pt>
                <c:pt idx="66" formatCode="0.0%">
                  <c:v>2.7216317589084842E-3</c:v>
                </c:pt>
                <c:pt idx="67" formatCode="0.0%">
                  <c:v>5.8142026711248502E-3</c:v>
                </c:pt>
                <c:pt idx="68" formatCode="0.0%">
                  <c:v>3.888981392902596E-3</c:v>
                </c:pt>
                <c:pt idx="69" formatCode="0.0%">
                  <c:v>5.4342868184356621E-3</c:v>
                </c:pt>
                <c:pt idx="70" formatCode="0.0%">
                  <c:v>5.9943927111281098E-3</c:v>
                </c:pt>
                <c:pt idx="77" formatCode="0.0%">
                  <c:v>3.1916440763170902E-3</c:v>
                </c:pt>
                <c:pt idx="78" formatCode="0.0%">
                  <c:v>1.4557161228708048E-2</c:v>
                </c:pt>
                <c:pt idx="79" formatCode="0.0%">
                  <c:v>7.5615213291997429E-3</c:v>
                </c:pt>
                <c:pt idx="80" formatCode="0.0%">
                  <c:v>9.6736572439953053E-3</c:v>
                </c:pt>
                <c:pt idx="81" formatCode="0.0%">
                  <c:v>5.6036361847470835E-3</c:v>
                </c:pt>
                <c:pt idx="82" formatCode="0.0%">
                  <c:v>9.9786083255885612E-3</c:v>
                </c:pt>
                <c:pt idx="83" formatCode="0.0%">
                  <c:v>1.6439741530532945E-2</c:v>
                </c:pt>
                <c:pt idx="84" formatCode="0.0%">
                  <c:v>1.5310784769198308E-2</c:v>
                </c:pt>
                <c:pt idx="85" formatCode="0.0%">
                  <c:v>1.352667207433079E-2</c:v>
                </c:pt>
                <c:pt idx="86" formatCode="0.0%">
                  <c:v>1.974443861728048E-2</c:v>
                </c:pt>
                <c:pt idx="87" formatCode="0.0%">
                  <c:v>3.2086289505028946E-2</c:v>
                </c:pt>
                <c:pt idx="88" formatCode="0.0%">
                  <c:v>3.3169650482428599E-2</c:v>
                </c:pt>
                <c:pt idx="97" formatCode="0.0%">
                  <c:v>3.1364618313247182E-2</c:v>
                </c:pt>
                <c:pt idx="98" formatCode="0.0%">
                  <c:v>2.4203926037371749E-2</c:v>
                </c:pt>
                <c:pt idx="99" formatCode="0.0%">
                  <c:v>4.1818200771488456E-2</c:v>
                </c:pt>
                <c:pt idx="100" formatCode="0.0%">
                  <c:v>2.6023229785107651E-2</c:v>
                </c:pt>
                <c:pt idx="101" formatCode="0.0%">
                  <c:v>2.697169888700103E-2</c:v>
                </c:pt>
                <c:pt idx="102" formatCode="0.0%">
                  <c:v>1.9121499524134614E-2</c:v>
                </c:pt>
                <c:pt idx="103" formatCode="0.0%">
                  <c:v>1.5288240654887385E-2</c:v>
                </c:pt>
                <c:pt idx="104" formatCode="0.0%">
                  <c:v>1.754169543262768E-2</c:v>
                </c:pt>
                <c:pt idx="105" formatCode="0.0%">
                  <c:v>1.3365042836942578E-2</c:v>
                </c:pt>
                <c:pt idx="106" formatCode="0.0%">
                  <c:v>1.0561643440828199E-2</c:v>
                </c:pt>
                <c:pt idx="113" formatCode="0.0%">
                  <c:v>1.9865003159233292E-2</c:v>
                </c:pt>
                <c:pt idx="114" formatCode="0.0%">
                  <c:v>1.906357763296309E-2</c:v>
                </c:pt>
                <c:pt idx="115" formatCode="0.0%">
                  <c:v>7.3583143852930183E-3</c:v>
                </c:pt>
                <c:pt idx="116" formatCode="0.0%">
                  <c:v>3.3032037077357561E-3</c:v>
                </c:pt>
                <c:pt idx="117" formatCode="0.0%">
                  <c:v>2.2661817263460913E-3</c:v>
                </c:pt>
                <c:pt idx="118" formatCode="0.0%">
                  <c:v>1.6209031447204963E-2</c:v>
                </c:pt>
                <c:pt idx="119" formatCode="0.0%">
                  <c:v>1.6547200829827986E-2</c:v>
                </c:pt>
                <c:pt idx="120" formatCode="0.0%">
                  <c:v>6.643761525402068E-3</c:v>
                </c:pt>
                <c:pt idx="121" formatCode="0.0%">
                  <c:v>8.1456855323112365E-3</c:v>
                </c:pt>
                <c:pt idx="122" formatCode="0.0%">
                  <c:v>1.7673837016674136E-2</c:v>
                </c:pt>
                <c:pt idx="123" formatCode="0.0%">
                  <c:v>8.3218961727016705E-4</c:v>
                </c:pt>
                <c:pt idx="124" formatCode="0.0%">
                  <c:v>5.0448156899136096E-4</c:v>
                </c:pt>
                <c:pt idx="126" formatCode="0.0%">
                  <c:v>1.2211037848541214E-2</c:v>
                </c:pt>
                <c:pt idx="127" formatCode="0.0%">
                  <c:v>8.5060836508921822E-2</c:v>
                </c:pt>
                <c:pt idx="128" formatCode="0.0%">
                  <c:v>0.11052318196610085</c:v>
                </c:pt>
                <c:pt idx="129" formatCode="0.0%">
                  <c:v>6.0191401786869055E-2</c:v>
                </c:pt>
                <c:pt idx="130" formatCode="0.0%">
                  <c:v>6.0264567657321147E-2</c:v>
                </c:pt>
                <c:pt idx="131" formatCode="0.0%">
                  <c:v>2.9695129863286967E-2</c:v>
                </c:pt>
                <c:pt idx="132" formatCode="0.0%">
                  <c:v>2.7671603099475237E-2</c:v>
                </c:pt>
                <c:pt idx="133" formatCode="0.0%">
                  <c:v>2.3095001351378045E-2</c:v>
                </c:pt>
                <c:pt idx="134" formatCode="0.0%">
                  <c:v>2.1594011404708895E-2</c:v>
                </c:pt>
                <c:pt idx="135" formatCode="0.0%">
                  <c:v>2.1251083620343714E-2</c:v>
                </c:pt>
                <c:pt idx="136" formatCode="0.0%">
                  <c:v>2.6575071976002212E-2</c:v>
                </c:pt>
                <c:pt idx="137" formatCode="0.0%">
                  <c:v>2.3136330626466438E-2</c:v>
                </c:pt>
                <c:pt idx="138" formatCode="0.0%">
                  <c:v>2.6500966244283348E-2</c:v>
                </c:pt>
                <c:pt idx="139" formatCode="0.0%">
                  <c:v>3.4859191782391323E-2</c:v>
                </c:pt>
                <c:pt idx="140" formatCode="0.0%">
                  <c:v>4.7647979957658584E-2</c:v>
                </c:pt>
                <c:pt idx="141" formatCode="0.0%">
                  <c:v>5.3211992658292712E-2</c:v>
                </c:pt>
                <c:pt idx="142" formatCode="0.0%">
                  <c:v>4.6329222740230103E-2</c:v>
                </c:pt>
              </c:numCache>
            </c:numRef>
          </c:val>
          <c:extLst>
            <c:ext xmlns:c16="http://schemas.microsoft.com/office/drawing/2014/chart" uri="{C3380CC4-5D6E-409C-BE32-E72D297353CC}">
              <c16:uniqueId val="{00000000-71BB-4765-8D7C-ADA239F91D9B}"/>
            </c:ext>
          </c:extLst>
        </c:ser>
        <c:dLbls>
          <c:showLegendKey val="0"/>
          <c:showVal val="0"/>
          <c:showCatName val="0"/>
          <c:showSerName val="0"/>
          <c:showPercent val="0"/>
          <c:showBubbleSize val="0"/>
        </c:dLbls>
        <c:gapWidth val="40"/>
        <c:axId val="433359488"/>
        <c:axId val="433377664"/>
      </c:barChart>
      <c:lineChart>
        <c:grouping val="standard"/>
        <c:varyColors val="0"/>
        <c:ser>
          <c:idx val="1"/>
          <c:order val="1"/>
          <c:tx>
            <c:v> Wind Penetration (right axis)</c:v>
          </c:tx>
          <c:spPr>
            <a:ln w="15875">
              <a:solidFill>
                <a:schemeClr val="accent2">
                  <a:lumMod val="75000"/>
                </a:schemeClr>
              </a:solidFill>
              <a:prstDash val="solid"/>
            </a:ln>
          </c:spPr>
          <c:marker>
            <c:symbol val="none"/>
          </c:marker>
          <c:dPt>
            <c:idx val="10"/>
            <c:bubble3D val="0"/>
            <c:extLst>
              <c:ext xmlns:c16="http://schemas.microsoft.com/office/drawing/2014/chart" uri="{C3380CC4-5D6E-409C-BE32-E72D297353CC}">
                <c16:uniqueId val="{00000001-71BB-4765-8D7C-ADA239F91D9B}"/>
              </c:ext>
            </c:extLst>
          </c:dPt>
          <c:dPt>
            <c:idx val="11"/>
            <c:bubble3D val="0"/>
            <c:extLst>
              <c:ext xmlns:c16="http://schemas.microsoft.com/office/drawing/2014/chart" uri="{C3380CC4-5D6E-409C-BE32-E72D297353CC}">
                <c16:uniqueId val="{00000002-71BB-4765-8D7C-ADA239F91D9B}"/>
              </c:ext>
            </c:extLst>
          </c:dPt>
          <c:dPt>
            <c:idx val="20"/>
            <c:bubble3D val="0"/>
            <c:extLst>
              <c:ext xmlns:c16="http://schemas.microsoft.com/office/drawing/2014/chart" uri="{C3380CC4-5D6E-409C-BE32-E72D297353CC}">
                <c16:uniqueId val="{00000003-71BB-4765-8D7C-ADA239F91D9B}"/>
              </c:ext>
            </c:extLst>
          </c:dPt>
          <c:dPt>
            <c:idx val="30"/>
            <c:bubble3D val="0"/>
            <c:extLst>
              <c:ext xmlns:c16="http://schemas.microsoft.com/office/drawing/2014/chart" uri="{C3380CC4-5D6E-409C-BE32-E72D297353CC}">
                <c16:uniqueId val="{00000004-71BB-4765-8D7C-ADA239F91D9B}"/>
              </c:ext>
            </c:extLst>
          </c:dPt>
          <c:dPt>
            <c:idx val="40"/>
            <c:bubble3D val="0"/>
            <c:extLst>
              <c:ext xmlns:c16="http://schemas.microsoft.com/office/drawing/2014/chart" uri="{C3380CC4-5D6E-409C-BE32-E72D297353CC}">
                <c16:uniqueId val="{00000005-71BB-4765-8D7C-ADA239F91D9B}"/>
              </c:ext>
            </c:extLst>
          </c:dPt>
          <c:dPt>
            <c:idx val="50"/>
            <c:bubble3D val="0"/>
            <c:extLst>
              <c:ext xmlns:c16="http://schemas.microsoft.com/office/drawing/2014/chart" uri="{C3380CC4-5D6E-409C-BE32-E72D297353CC}">
                <c16:uniqueId val="{00000006-71BB-4765-8D7C-ADA239F91D9B}"/>
              </c:ext>
            </c:extLst>
          </c:dPt>
          <c:dPt>
            <c:idx val="51"/>
            <c:bubble3D val="0"/>
            <c:extLst>
              <c:ext xmlns:c16="http://schemas.microsoft.com/office/drawing/2014/chart" uri="{C3380CC4-5D6E-409C-BE32-E72D297353CC}">
                <c16:uniqueId val="{00000007-71BB-4765-8D7C-ADA239F91D9B}"/>
              </c:ext>
            </c:extLst>
          </c:dPt>
          <c:dPt>
            <c:idx val="60"/>
            <c:bubble3D val="0"/>
            <c:extLst>
              <c:ext xmlns:c16="http://schemas.microsoft.com/office/drawing/2014/chart" uri="{C3380CC4-5D6E-409C-BE32-E72D297353CC}">
                <c16:uniqueId val="{00000008-71BB-4765-8D7C-ADA239F91D9B}"/>
              </c:ext>
            </c:extLst>
          </c:dPt>
          <c:dPt>
            <c:idx val="70"/>
            <c:bubble3D val="0"/>
            <c:extLst>
              <c:ext xmlns:c16="http://schemas.microsoft.com/office/drawing/2014/chart" uri="{C3380CC4-5D6E-409C-BE32-E72D297353CC}">
                <c16:uniqueId val="{00000009-71BB-4765-8D7C-ADA239F91D9B}"/>
              </c:ext>
            </c:extLst>
          </c:dPt>
          <c:cat>
            <c:strRef>
              <c:f>'Curtailment and Penetration'!$C$26:$C$167</c:f>
              <c:strCache>
                <c:ptCount val="142"/>
                <c:pt idx="0">
                  <c:v> </c:v>
                </c:pt>
                <c:pt idx="1">
                  <c:v> </c:v>
                </c:pt>
                <c:pt idx="2">
                  <c:v> </c:v>
                </c:pt>
                <c:pt idx="3">
                  <c:v> </c:v>
                </c:pt>
                <c:pt idx="4">
                  <c:v> </c:v>
                </c:pt>
                <c:pt idx="5">
                  <c:v> </c:v>
                </c:pt>
                <c:pt idx="6">
                  <c:v> </c:v>
                </c:pt>
                <c:pt idx="7">
                  <c:v> </c:v>
                </c:pt>
                <c:pt idx="8">
                  <c:v> </c:v>
                </c:pt>
                <c:pt idx="9">
                  <c:v> </c:v>
                </c:pt>
                <c:pt idx="10">
                  <c:v> </c:v>
                </c:pt>
                <c:pt idx="11">
                  <c:v> </c:v>
                </c:pt>
                <c:pt idx="12">
                  <c:v> </c:v>
                </c:pt>
                <c:pt idx="13">
                  <c:v> </c:v>
                </c:pt>
                <c:pt idx="15">
                  <c:v> </c:v>
                </c:pt>
                <c:pt idx="18">
                  <c:v> </c:v>
                </c:pt>
                <c:pt idx="19">
                  <c:v> </c:v>
                </c:pt>
                <c:pt idx="20">
                  <c:v> </c:v>
                </c:pt>
                <c:pt idx="21">
                  <c:v> </c:v>
                </c:pt>
                <c:pt idx="22">
                  <c:v> </c:v>
                </c:pt>
                <c:pt idx="23">
                  <c:v> </c:v>
                </c:pt>
                <c:pt idx="24">
                  <c:v> </c:v>
                </c:pt>
                <c:pt idx="25">
                  <c:v> </c:v>
                </c:pt>
                <c:pt idx="26">
                  <c:v> </c:v>
                </c:pt>
                <c:pt idx="27">
                  <c:v> </c:v>
                </c:pt>
                <c:pt idx="28">
                  <c:v> </c:v>
                </c:pt>
                <c:pt idx="29">
                  <c:v> </c:v>
                </c:pt>
                <c:pt idx="30">
                  <c:v> </c:v>
                </c:pt>
                <c:pt idx="31">
                  <c:v> </c:v>
                </c:pt>
                <c:pt idx="33">
                  <c:v> </c:v>
                </c:pt>
                <c:pt idx="36">
                  <c:v> </c:v>
                </c:pt>
                <c:pt idx="37">
                  <c:v> </c:v>
                </c:pt>
                <c:pt idx="38">
                  <c:v> </c:v>
                </c:pt>
                <c:pt idx="39">
                  <c:v> </c:v>
                </c:pt>
                <c:pt idx="40">
                  <c:v> </c:v>
                </c:pt>
                <c:pt idx="41">
                  <c:v> </c:v>
                </c:pt>
                <c:pt idx="42">
                  <c:v> </c:v>
                </c:pt>
                <c:pt idx="43">
                  <c:v> </c:v>
                </c:pt>
                <c:pt idx="44">
                  <c:v> </c:v>
                </c:pt>
                <c:pt idx="45">
                  <c:v> </c:v>
                </c:pt>
                <c:pt idx="46">
                  <c:v> </c:v>
                </c:pt>
                <c:pt idx="47">
                  <c:v> </c:v>
                </c:pt>
                <c:pt idx="48">
                  <c:v> </c:v>
                </c:pt>
                <c:pt idx="49">
                  <c:v> </c:v>
                </c:pt>
                <c:pt idx="51">
                  <c:v> </c:v>
                </c:pt>
                <c:pt idx="54">
                  <c:v> </c:v>
                </c:pt>
                <c:pt idx="55">
                  <c:v> </c:v>
                </c:pt>
                <c:pt idx="56">
                  <c:v> </c:v>
                </c:pt>
                <c:pt idx="57">
                  <c:v> </c:v>
                </c:pt>
                <c:pt idx="58">
                  <c:v> </c:v>
                </c:pt>
                <c:pt idx="59">
                  <c:v> </c:v>
                </c:pt>
                <c:pt idx="60">
                  <c:v> </c:v>
                </c:pt>
                <c:pt idx="61">
                  <c:v> </c:v>
                </c:pt>
                <c:pt idx="62">
                  <c:v> </c:v>
                </c:pt>
                <c:pt idx="63">
                  <c:v> </c:v>
                </c:pt>
                <c:pt idx="64">
                  <c:v> </c:v>
                </c:pt>
                <c:pt idx="65">
                  <c:v> </c:v>
                </c:pt>
                <c:pt idx="66">
                  <c:v> </c:v>
                </c:pt>
                <c:pt idx="67">
                  <c:v> </c:v>
                </c:pt>
                <c:pt idx="69">
                  <c:v> </c:v>
                </c:pt>
                <c:pt idx="72">
                  <c:v> </c:v>
                </c:pt>
                <c:pt idx="73">
                  <c:v> </c:v>
                </c:pt>
                <c:pt idx="74">
                  <c:v> </c:v>
                </c:pt>
                <c:pt idx="75">
                  <c:v> </c:v>
                </c:pt>
                <c:pt idx="76">
                  <c:v> </c:v>
                </c:pt>
                <c:pt idx="77">
                  <c:v> </c:v>
                </c:pt>
                <c:pt idx="78">
                  <c:v> </c:v>
                </c:pt>
                <c:pt idx="79">
                  <c:v> </c:v>
                </c:pt>
                <c:pt idx="80">
                  <c:v> </c:v>
                </c:pt>
                <c:pt idx="81">
                  <c:v> </c:v>
                </c:pt>
                <c:pt idx="82">
                  <c:v> </c:v>
                </c:pt>
                <c:pt idx="83">
                  <c:v> </c:v>
                </c:pt>
                <c:pt idx="84">
                  <c:v> </c:v>
                </c:pt>
                <c:pt idx="85">
                  <c:v> </c:v>
                </c:pt>
                <c:pt idx="87">
                  <c:v> </c:v>
                </c:pt>
                <c:pt idx="90">
                  <c:v> </c:v>
                </c:pt>
                <c:pt idx="91">
                  <c:v> </c:v>
                </c:pt>
                <c:pt idx="92">
                  <c:v> </c:v>
                </c:pt>
                <c:pt idx="93">
                  <c:v> </c:v>
                </c:pt>
                <c:pt idx="94">
                  <c:v> </c:v>
                </c:pt>
                <c:pt idx="95">
                  <c:v> </c:v>
                </c:pt>
                <c:pt idx="96">
                  <c:v> </c:v>
                </c:pt>
                <c:pt idx="97">
                  <c:v> </c:v>
                </c:pt>
                <c:pt idx="98">
                  <c:v> </c:v>
                </c:pt>
                <c:pt idx="99">
                  <c:v> </c:v>
                </c:pt>
                <c:pt idx="100">
                  <c:v> </c:v>
                </c:pt>
                <c:pt idx="101">
                  <c:v> </c:v>
                </c:pt>
                <c:pt idx="102">
                  <c:v> </c:v>
                </c:pt>
                <c:pt idx="103">
                  <c:v> </c:v>
                </c:pt>
                <c:pt idx="105">
                  <c:v> </c:v>
                </c:pt>
                <c:pt idx="108">
                  <c:v> </c:v>
                </c:pt>
                <c:pt idx="109">
                  <c:v> </c:v>
                </c:pt>
                <c:pt idx="110">
                  <c:v> </c:v>
                </c:pt>
                <c:pt idx="111">
                  <c:v> </c:v>
                </c:pt>
                <c:pt idx="112">
                  <c:v> </c:v>
                </c:pt>
                <c:pt idx="113">
                  <c:v> </c:v>
                </c:pt>
                <c:pt idx="114">
                  <c:v> </c:v>
                </c:pt>
                <c:pt idx="115">
                  <c:v> </c:v>
                </c:pt>
                <c:pt idx="116">
                  <c:v> </c:v>
                </c:pt>
                <c:pt idx="117">
                  <c:v> </c:v>
                </c:pt>
                <c:pt idx="118">
                  <c:v> </c:v>
                </c:pt>
                <c:pt idx="119">
                  <c:v> </c:v>
                </c:pt>
                <c:pt idx="120">
                  <c:v> </c:v>
                </c:pt>
                <c:pt idx="121">
                  <c:v> </c:v>
                </c:pt>
                <c:pt idx="123">
                  <c:v> </c:v>
                </c:pt>
                <c:pt idx="126">
                  <c:v> </c:v>
                </c:pt>
                <c:pt idx="127">
                  <c:v> </c:v>
                </c:pt>
                <c:pt idx="128">
                  <c:v> </c:v>
                </c:pt>
                <c:pt idx="129">
                  <c:v> </c:v>
                </c:pt>
                <c:pt idx="130">
                  <c:v> </c:v>
                </c:pt>
                <c:pt idx="131">
                  <c:v> </c:v>
                </c:pt>
                <c:pt idx="132">
                  <c:v> </c:v>
                </c:pt>
                <c:pt idx="133">
                  <c:v> </c:v>
                </c:pt>
                <c:pt idx="134">
                  <c:v> </c:v>
                </c:pt>
                <c:pt idx="135">
                  <c:v> </c:v>
                </c:pt>
                <c:pt idx="136">
                  <c:v> </c:v>
                </c:pt>
                <c:pt idx="137">
                  <c:v> </c:v>
                </c:pt>
                <c:pt idx="138">
                  <c:v> </c:v>
                </c:pt>
                <c:pt idx="139">
                  <c:v> </c:v>
                </c:pt>
                <c:pt idx="141">
                  <c:v> </c:v>
                </c:pt>
              </c:strCache>
            </c:strRef>
          </c:cat>
          <c:val>
            <c:numRef>
              <c:f>'Curtailment and Penetration'!$D$26:$D$167</c:f>
              <c:numCache>
                <c:formatCode>0.0%</c:formatCode>
                <c:ptCount val="142"/>
                <c:pt idx="7">
                  <c:v>0.119743164056483</c:v>
                </c:pt>
                <c:pt idx="8">
                  <c:v>0.134723505042943</c:v>
                </c:pt>
                <c:pt idx="9">
                  <c:v>0.175367013177958</c:v>
                </c:pt>
                <c:pt idx="10">
                  <c:v>0.22988747209051499</c:v>
                </c:pt>
                <c:pt idx="11">
                  <c:v>0.23831135349588101</c:v>
                </c:pt>
                <c:pt idx="12">
                  <c:v>0.27516518256193301</c:v>
                </c:pt>
                <c:pt idx="13">
                  <c:v>0.31271935408533902</c:v>
                </c:pt>
                <c:pt idx="14">
                  <c:v>0.34815715175886702</c:v>
                </c:pt>
                <c:pt idx="15">
                  <c:v>0.37949803159699802</c:v>
                </c:pt>
                <c:pt idx="16">
                  <c:v>0.36983770379203101</c:v>
                </c:pt>
                <c:pt idx="18">
                  <c:v>2.8669885348156943E-2</c:v>
                </c:pt>
                <c:pt idx="19">
                  <c:v>4.8775053757538635E-2</c:v>
                </c:pt>
                <c:pt idx="20">
                  <c:v>6.1021251014030095E-2</c:v>
                </c:pt>
                <c:pt idx="21">
                  <c:v>7.7448550468361813E-2</c:v>
                </c:pt>
                <c:pt idx="22">
                  <c:v>8.4463839780662103E-2</c:v>
                </c:pt>
                <c:pt idx="23">
                  <c:v>9.1688649978118195E-2</c:v>
                </c:pt>
                <c:pt idx="24">
                  <c:v>9.8509959003376404E-2</c:v>
                </c:pt>
                <c:pt idx="25">
                  <c:v>0.106367968040656</c:v>
                </c:pt>
                <c:pt idx="26">
                  <c:v>0.117203448736747</c:v>
                </c:pt>
                <c:pt idx="27">
                  <c:v>0.15103921330226699</c:v>
                </c:pt>
                <c:pt idx="28">
                  <c:v>0.173795413658651</c:v>
                </c:pt>
                <c:pt idx="29">
                  <c:v>0.18503696687578799</c:v>
                </c:pt>
                <c:pt idx="30">
                  <c:v>0.19929926050844099</c:v>
                </c:pt>
                <c:pt idx="31">
                  <c:v>0.23225466741522499</c:v>
                </c:pt>
                <c:pt idx="32">
                  <c:v>0.241826025649647</c:v>
                </c:pt>
                <c:pt idx="33">
                  <c:v>0.247992904928275</c:v>
                </c:pt>
                <c:pt idx="34">
                  <c:v>0.24082708765011701</c:v>
                </c:pt>
                <c:pt idx="38">
                  <c:v>2.7144582757970694E-2</c:v>
                </c:pt>
                <c:pt idx="39">
                  <c:v>3.418919387665631E-2</c:v>
                </c:pt>
                <c:pt idx="40">
                  <c:v>4.5605060762829677E-2</c:v>
                </c:pt>
                <c:pt idx="41">
                  <c:v>6.2116224885143199E-2</c:v>
                </c:pt>
                <c:pt idx="42">
                  <c:v>6.8537546368382496E-2</c:v>
                </c:pt>
                <c:pt idx="43">
                  <c:v>5.6701415697210697E-2</c:v>
                </c:pt>
                <c:pt idx="44">
                  <c:v>6.2218621610734097E-2</c:v>
                </c:pt>
                <c:pt idx="45">
                  <c:v>6.9028383827585804E-2</c:v>
                </c:pt>
                <c:pt idx="46">
                  <c:v>7.6946234947039505E-2</c:v>
                </c:pt>
                <c:pt idx="47">
                  <c:v>7.3368539501806093E-2</c:v>
                </c:pt>
                <c:pt idx="48">
                  <c:v>8.5035388804821893E-2</c:v>
                </c:pt>
                <c:pt idx="49">
                  <c:v>0.109765117681867</c:v>
                </c:pt>
                <c:pt idx="50">
                  <c:v>0.120337566356713</c:v>
                </c:pt>
                <c:pt idx="51">
                  <c:v>0.14460717395665301</c:v>
                </c:pt>
                <c:pt idx="52">
                  <c:v>0.13599582758091899</c:v>
                </c:pt>
                <c:pt idx="62">
                  <c:v>5.1428661004083102E-2</c:v>
                </c:pt>
                <c:pt idx="63">
                  <c:v>5.7925085141427197E-2</c:v>
                </c:pt>
                <c:pt idx="64">
                  <c:v>5.7966444316304502E-2</c:v>
                </c:pt>
                <c:pt idx="65">
                  <c:v>6.9259275931140604E-2</c:v>
                </c:pt>
                <c:pt idx="66">
                  <c:v>6.83905311864767E-2</c:v>
                </c:pt>
                <c:pt idx="67">
                  <c:v>6.5661377229909196E-2</c:v>
                </c:pt>
                <c:pt idx="68">
                  <c:v>8.4200881032449604E-2</c:v>
                </c:pt>
                <c:pt idx="69">
                  <c:v>8.7405469620181406E-2</c:v>
                </c:pt>
                <c:pt idx="70">
                  <c:v>8.5230126871575995E-2</c:v>
                </c:pt>
                <c:pt idx="77">
                  <c:v>1.7159538717324601E-2</c:v>
                </c:pt>
                <c:pt idx="78">
                  <c:v>2.0858117837266599E-2</c:v>
                </c:pt>
                <c:pt idx="79">
                  <c:v>2.40984941765023E-2</c:v>
                </c:pt>
                <c:pt idx="80">
                  <c:v>2.3579965346939701E-2</c:v>
                </c:pt>
                <c:pt idx="81">
                  <c:v>2.4292381327431702E-2</c:v>
                </c:pt>
                <c:pt idx="82">
                  <c:v>2.6525913654535799E-2</c:v>
                </c:pt>
                <c:pt idx="83">
                  <c:v>2.44912360233288E-2</c:v>
                </c:pt>
                <c:pt idx="84">
                  <c:v>2.8354714497503299E-2</c:v>
                </c:pt>
                <c:pt idx="85">
                  <c:v>2.9474938070627899E-2</c:v>
                </c:pt>
                <c:pt idx="86">
                  <c:v>2.6657386245218101E-2</c:v>
                </c:pt>
                <c:pt idx="87">
                  <c:v>3.1229252119889701E-2</c:v>
                </c:pt>
                <c:pt idx="88">
                  <c:v>3.1030438953372898E-2</c:v>
                </c:pt>
                <c:pt idx="97">
                  <c:v>1.4949516574548001E-2</c:v>
                </c:pt>
                <c:pt idx="98">
                  <c:v>1.64539795711721E-2</c:v>
                </c:pt>
                <c:pt idx="99">
                  <c:v>2.0305728165977699E-2</c:v>
                </c:pt>
                <c:pt idx="100">
                  <c:v>2.8075789649919001E-2</c:v>
                </c:pt>
                <c:pt idx="101">
                  <c:v>2.8037899230418901E-2</c:v>
                </c:pt>
                <c:pt idx="102">
                  <c:v>2.8924797697650599E-2</c:v>
                </c:pt>
                <c:pt idx="103">
                  <c:v>2.9974691760529699E-2</c:v>
                </c:pt>
                <c:pt idx="104">
                  <c:v>2.9524667925383101E-2</c:v>
                </c:pt>
                <c:pt idx="105">
                  <c:v>3.1500612417488798E-2</c:v>
                </c:pt>
                <c:pt idx="106">
                  <c:v>2.7305662057329299E-2</c:v>
                </c:pt>
                <c:pt idx="113">
                  <c:v>1.6859112820211509E-2</c:v>
                </c:pt>
                <c:pt idx="114">
                  <c:v>1.8648554395691401E-2</c:v>
                </c:pt>
                <c:pt idx="115">
                  <c:v>1.9388539687823499E-2</c:v>
                </c:pt>
                <c:pt idx="116">
                  <c:v>2.0849561355080901E-2</c:v>
                </c:pt>
                <c:pt idx="117">
                  <c:v>2.1103417292620202E-2</c:v>
                </c:pt>
                <c:pt idx="118">
                  <c:v>2.6282434606657398E-2</c:v>
                </c:pt>
                <c:pt idx="119">
                  <c:v>2.64879587947697E-2</c:v>
                </c:pt>
                <c:pt idx="120">
                  <c:v>3.0315224479240899E-2</c:v>
                </c:pt>
                <c:pt idx="121">
                  <c:v>3.4004876744420098E-2</c:v>
                </c:pt>
                <c:pt idx="122">
                  <c:v>3.5272025095737299E-2</c:v>
                </c:pt>
                <c:pt idx="123">
                  <c:v>4.0024054070991903E-2</c:v>
                </c:pt>
                <c:pt idx="124">
                  <c:v>3.7710853854508598E-2</c:v>
                </c:pt>
              </c:numCache>
            </c:numRef>
          </c:val>
          <c:smooth val="0"/>
          <c:extLst>
            <c:ext xmlns:c16="http://schemas.microsoft.com/office/drawing/2014/chart" uri="{C3380CC4-5D6E-409C-BE32-E72D297353CC}">
              <c16:uniqueId val="{0000000A-71BB-4765-8D7C-ADA239F91D9B}"/>
            </c:ext>
          </c:extLst>
        </c:ser>
        <c:dLbls>
          <c:showLegendKey val="0"/>
          <c:showVal val="0"/>
          <c:showCatName val="0"/>
          <c:showSerName val="0"/>
          <c:showPercent val="0"/>
          <c:showBubbleSize val="0"/>
        </c:dLbls>
        <c:marker val="1"/>
        <c:smooth val="0"/>
        <c:axId val="433385472"/>
        <c:axId val="433379200"/>
      </c:lineChart>
      <c:catAx>
        <c:axId val="433359488"/>
        <c:scaling>
          <c:orientation val="minMax"/>
        </c:scaling>
        <c:delete val="0"/>
        <c:axPos val="b"/>
        <c:numFmt formatCode="General" sourceLinked="1"/>
        <c:majorTickMark val="out"/>
        <c:minorTickMark val="none"/>
        <c:tickLblPos val="nextTo"/>
        <c:spPr>
          <a:ln w="3175"/>
        </c:spPr>
        <c:txPr>
          <a:bodyPr rot="-5400000" vert="horz"/>
          <a:lstStyle/>
          <a:p>
            <a:pPr>
              <a:defRPr>
                <a:solidFill>
                  <a:sysClr val="windowText" lastClr="000000"/>
                </a:solidFill>
              </a:defRPr>
            </a:pPr>
            <a:endParaRPr lang="en-US"/>
          </a:p>
        </c:txPr>
        <c:crossAx val="433377664"/>
        <c:crosses val="autoZero"/>
        <c:auto val="1"/>
        <c:lblAlgn val="ctr"/>
        <c:lblOffset val="50"/>
        <c:tickLblSkip val="1"/>
        <c:tickMarkSkip val="1"/>
        <c:noMultiLvlLbl val="0"/>
      </c:catAx>
      <c:valAx>
        <c:axId val="433377664"/>
        <c:scaling>
          <c:orientation val="minMax"/>
          <c:max val="0.2"/>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crossAx val="433359488"/>
        <c:crosses val="autoZero"/>
        <c:crossBetween val="between"/>
        <c:majorUnit val="4.0000000000000008E-2"/>
      </c:valAx>
      <c:valAx>
        <c:axId val="433379200"/>
        <c:scaling>
          <c:orientation val="minMax"/>
          <c:max val="0.4"/>
          <c:min val="0"/>
        </c:scaling>
        <c:delete val="0"/>
        <c:axPos val="r"/>
        <c:numFmt formatCode="0%" sourceLinked="0"/>
        <c:majorTickMark val="out"/>
        <c:minorTickMark val="none"/>
        <c:tickLblPos val="nextTo"/>
        <c:spPr>
          <a:ln w="3175">
            <a:noFill/>
          </a:ln>
        </c:spPr>
        <c:crossAx val="433385472"/>
        <c:crosses val="max"/>
        <c:crossBetween val="between"/>
        <c:majorUnit val="8.0000000000000016E-2"/>
        <c:minorUnit val="2.5000000000000005E-2"/>
      </c:valAx>
      <c:catAx>
        <c:axId val="433385472"/>
        <c:scaling>
          <c:orientation val="minMax"/>
        </c:scaling>
        <c:delete val="1"/>
        <c:axPos val="b"/>
        <c:numFmt formatCode="General" sourceLinked="1"/>
        <c:majorTickMark val="out"/>
        <c:minorTickMark val="none"/>
        <c:tickLblPos val="nextTo"/>
        <c:crossAx val="433379200"/>
        <c:crosses val="autoZero"/>
        <c:auto val="1"/>
        <c:lblAlgn val="ctr"/>
        <c:lblOffset val="100"/>
        <c:noMultiLvlLbl val="0"/>
      </c:catAx>
      <c:spPr>
        <a:ln w="3175">
          <a:noFill/>
        </a:ln>
      </c:spPr>
    </c:plotArea>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800">
                <a:solidFill>
                  <a:sysClr val="windowText" lastClr="000000"/>
                </a:solidFill>
                <a:latin typeface="Arial" panose="020B0604020202020204" pitchFamily="34" charset="0"/>
                <a:cs typeface="Arial" panose="020B0604020202020204" pitchFamily="34" charset="0"/>
              </a:rPr>
              <a:t>2023 Curtailment </a:t>
            </a:r>
          </a:p>
        </c:rich>
      </c:tx>
      <c:layout>
        <c:manualLayout>
          <c:xMode val="edge"/>
          <c:yMode val="edge"/>
          <c:x val="0.26072650019360188"/>
          <c:y val="1.3109715836104541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24281298171061952"/>
          <c:y val="0.13964938225166723"/>
          <c:w val="0.7148143563759588"/>
          <c:h val="0.57959942650076579"/>
        </c:manualLayout>
      </c:layout>
      <c:barChart>
        <c:barDir val="col"/>
        <c:grouping val="clustered"/>
        <c:varyColors val="0"/>
        <c:ser>
          <c:idx val="0"/>
          <c:order val="0"/>
          <c:tx>
            <c:strRef>
              <c:f>'Curtailment and Penetration'!$I$29:$I$31</c:f>
              <c:strCache>
                <c:ptCount val="3"/>
                <c:pt idx="0">
                  <c:v>Wind</c:v>
                </c:pt>
                <c:pt idx="1">
                  <c:v>Curtailment</c:v>
                </c:pt>
                <c:pt idx="2">
                  <c:v>2023 %</c:v>
                </c:pt>
              </c:strCache>
            </c:strRef>
          </c:tx>
          <c:spPr>
            <a:solidFill>
              <a:schemeClr val="accent1"/>
            </a:solidFill>
            <a:ln>
              <a:noFill/>
            </a:ln>
            <a:effectLst/>
          </c:spPr>
          <c:invertIfNegative val="0"/>
          <c:cat>
            <c:strRef>
              <c:f>'Curtailment and Penetration'!$H$32:$H$38</c:f>
              <c:strCache>
                <c:ptCount val="7"/>
                <c:pt idx="0">
                  <c:v>PJM</c:v>
                </c:pt>
                <c:pt idx="1">
                  <c:v>CAISO</c:v>
                </c:pt>
                <c:pt idx="2">
                  <c:v>ISO-NE</c:v>
                </c:pt>
                <c:pt idx="3">
                  <c:v>MISO</c:v>
                </c:pt>
                <c:pt idx="4">
                  <c:v>NYISO</c:v>
                </c:pt>
                <c:pt idx="5">
                  <c:v>ERCOT</c:v>
                </c:pt>
                <c:pt idx="6">
                  <c:v>SPP</c:v>
                </c:pt>
              </c:strCache>
            </c:strRef>
          </c:cat>
          <c:val>
            <c:numRef>
              <c:f>'Curtailment and Penetration'!$I$32:$I$38</c:f>
              <c:numCache>
                <c:formatCode>0.0%</c:formatCode>
                <c:ptCount val="7"/>
                <c:pt idx="0">
                  <c:v>5.04E-4</c:v>
                </c:pt>
                <c:pt idx="1">
                  <c:v>5.9940000000000002E-3</c:v>
                </c:pt>
                <c:pt idx="2">
                  <c:v>1.0562E-2</c:v>
                </c:pt>
                <c:pt idx="3">
                  <c:v>3.2235E-2</c:v>
                </c:pt>
                <c:pt idx="4">
                  <c:v>3.3169999999999998E-2</c:v>
                </c:pt>
                <c:pt idx="5">
                  <c:v>4.2077000000000003E-2</c:v>
                </c:pt>
                <c:pt idx="6">
                  <c:v>8.3312999999999998E-2</c:v>
                </c:pt>
              </c:numCache>
            </c:numRef>
          </c:val>
          <c:extLst>
            <c:ext xmlns:c16="http://schemas.microsoft.com/office/drawing/2014/chart" uri="{C3380CC4-5D6E-409C-BE32-E72D297353CC}">
              <c16:uniqueId val="{00000000-47F7-4247-B22D-E1684BAF1CD2}"/>
            </c:ext>
          </c:extLst>
        </c:ser>
        <c:dLbls>
          <c:showLegendKey val="0"/>
          <c:showVal val="0"/>
          <c:showCatName val="0"/>
          <c:showSerName val="0"/>
          <c:showPercent val="0"/>
          <c:showBubbleSize val="0"/>
        </c:dLbls>
        <c:gapWidth val="100"/>
        <c:axId val="514194736"/>
        <c:axId val="514188504"/>
      </c:barChart>
      <c:catAx>
        <c:axId val="514194736"/>
        <c:scaling>
          <c:orientation val="minMax"/>
        </c:scaling>
        <c:delete val="0"/>
        <c:axPos val="b"/>
        <c:numFmt formatCode="General" sourceLinked="1"/>
        <c:majorTickMark val="none"/>
        <c:minorTickMark val="none"/>
        <c:tickLblPos val="nextTo"/>
        <c:spPr>
          <a:noFill/>
          <a:ln w="3175" cap="flat" cmpd="sng" algn="ctr">
            <a:solidFill>
              <a:schemeClr val="bg1">
                <a:lumMod val="7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14188504"/>
        <c:crosses val="autoZero"/>
        <c:auto val="1"/>
        <c:lblAlgn val="ctr"/>
        <c:lblOffset val="100"/>
        <c:noMultiLvlLbl val="0"/>
      </c:catAx>
      <c:valAx>
        <c:axId val="514188504"/>
        <c:scaling>
          <c:orientation val="minMax"/>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14194736"/>
        <c:crosses val="autoZero"/>
        <c:crossBetween val="between"/>
        <c:majorUnit val="2.0000000000000004E-2"/>
      </c:valAx>
      <c:spPr>
        <a:noFill/>
        <a:ln>
          <a:noFill/>
        </a:ln>
        <a:effectLst/>
      </c:spPr>
    </c:plotArea>
    <c:plotVisOnly val="1"/>
    <c:dispBlanksAs val="gap"/>
    <c:showDLblsOverMax val="0"/>
  </c:chart>
  <c:spPr>
    <a:solidFill>
      <a:schemeClr val="bg1"/>
    </a:solidFill>
    <a:ln w="9525" cap="flat" cmpd="sng" algn="ctr">
      <a:solidFill>
        <a:schemeClr val="tx1"/>
      </a:solidFill>
      <a:round/>
    </a:ln>
    <a:effectLst/>
  </c:spPr>
  <c:txPr>
    <a:bodyPr/>
    <a:lstStyle/>
    <a:p>
      <a:pPr>
        <a:defRPr/>
      </a:pPr>
      <a:endParaRPr lang="en-US"/>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6971253924824378E-2"/>
          <c:y val="0.10377617004585887"/>
          <c:w val="0.90665027116968466"/>
          <c:h val="0.81203842258394698"/>
        </c:manualLayout>
      </c:layout>
      <c:lineChart>
        <c:grouping val="standard"/>
        <c:varyColors val="0"/>
        <c:ser>
          <c:idx val="7"/>
          <c:order val="0"/>
          <c:tx>
            <c:v> CAISO</c:v>
          </c:tx>
          <c:spPr>
            <a:ln w="19050" cap="rnd">
              <a:solidFill>
                <a:schemeClr val="accent4"/>
              </a:solidFill>
              <a:round/>
            </a:ln>
            <a:effectLst/>
          </c:spPr>
          <c:marker>
            <c:symbol val="none"/>
          </c:marker>
          <c:cat>
            <c:numRef>
              <c:f>'Inter-Annual Variability'!$A$27:$A$50</c:f>
              <c:numCache>
                <c:formatCode>General</c:formatCode>
                <c:ptCount val="24"/>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numCache>
            </c:numRef>
          </c:cat>
          <c:val>
            <c:numRef>
              <c:f>'Inter-Annual Variability'!$C$27:$C$50</c:f>
              <c:numCache>
                <c:formatCode>0</c:formatCode>
                <c:ptCount val="24"/>
                <c:pt idx="0">
                  <c:v>96.431659202046703</c:v>
                </c:pt>
                <c:pt idx="1">
                  <c:v>80.395882376039296</c:v>
                </c:pt>
                <c:pt idx="2">
                  <c:v>92.653165700719697</c:v>
                </c:pt>
                <c:pt idx="3">
                  <c:v>90.7739366071783</c:v>
                </c:pt>
                <c:pt idx="4">
                  <c:v>94.507259877720102</c:v>
                </c:pt>
                <c:pt idx="5">
                  <c:v>92.981691093140498</c:v>
                </c:pt>
                <c:pt idx="6">
                  <c:v>92.520750801912598</c:v>
                </c:pt>
                <c:pt idx="7">
                  <c:v>106.173260278908</c:v>
                </c:pt>
                <c:pt idx="8">
                  <c:v>111.75824664546199</c:v>
                </c:pt>
                <c:pt idx="9">
                  <c:v>103.179845192537</c:v>
                </c:pt>
                <c:pt idx="10">
                  <c:v>103.122589442313</c:v>
                </c:pt>
                <c:pt idx="11">
                  <c:v>104.82952873472399</c:v>
                </c:pt>
                <c:pt idx="12">
                  <c:v>102.84394877394001</c:v>
                </c:pt>
                <c:pt idx="13">
                  <c:v>99.145577834307403</c:v>
                </c:pt>
                <c:pt idx="14">
                  <c:v>95.272306960845697</c:v>
                </c:pt>
                <c:pt idx="15">
                  <c:v>85.110750203639199</c:v>
                </c:pt>
                <c:pt idx="16">
                  <c:v>101.93413650874501</c:v>
                </c:pt>
                <c:pt idx="17">
                  <c:v>103.454579626325</c:v>
                </c:pt>
                <c:pt idx="18">
                  <c:v>99.747440223176298</c:v>
                </c:pt>
                <c:pt idx="19">
                  <c:v>107.305914440303</c:v>
                </c:pt>
                <c:pt idx="20">
                  <c:v>100.250493387529</c:v>
                </c:pt>
                <c:pt idx="21">
                  <c:v>114.806793127495</c:v>
                </c:pt>
                <c:pt idx="22">
                  <c:v>108.955892655374</c:v>
                </c:pt>
                <c:pt idx="23">
                  <c:v>103.38851168276599</c:v>
                </c:pt>
              </c:numCache>
            </c:numRef>
          </c:val>
          <c:smooth val="0"/>
          <c:extLst>
            <c:ext xmlns:c16="http://schemas.microsoft.com/office/drawing/2014/chart" uri="{C3380CC4-5D6E-409C-BE32-E72D297353CC}">
              <c16:uniqueId val="{00000000-32A6-7948-ADF5-FE40172EC9AF}"/>
            </c:ext>
          </c:extLst>
        </c:ser>
        <c:ser>
          <c:idx val="8"/>
          <c:order val="1"/>
          <c:tx>
            <c:v> West</c:v>
          </c:tx>
          <c:spPr>
            <a:ln w="19050" cap="rnd">
              <a:solidFill>
                <a:schemeClr val="accent2">
                  <a:lumMod val="60000"/>
                  <a:lumOff val="40000"/>
                </a:schemeClr>
              </a:solidFill>
              <a:round/>
            </a:ln>
            <a:effectLst/>
          </c:spPr>
          <c:marker>
            <c:symbol val="none"/>
          </c:marker>
          <c:cat>
            <c:numRef>
              <c:f>'Inter-Annual Variability'!$A$27:$A$50</c:f>
              <c:numCache>
                <c:formatCode>General</c:formatCode>
                <c:ptCount val="24"/>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numCache>
            </c:numRef>
          </c:cat>
          <c:val>
            <c:numRef>
              <c:f>'Inter-Annual Variability'!$K$27:$K$50</c:f>
              <c:numCache>
                <c:formatCode>0</c:formatCode>
                <c:ptCount val="24"/>
                <c:pt idx="0">
                  <c:v>92.313097735797996</c:v>
                </c:pt>
                <c:pt idx="1">
                  <c:v>88.327369870834502</c:v>
                </c:pt>
                <c:pt idx="2">
                  <c:v>100.19819248724899</c:v>
                </c:pt>
                <c:pt idx="3">
                  <c:v>92.716337544400801</c:v>
                </c:pt>
                <c:pt idx="4">
                  <c:v>91.399843064965296</c:v>
                </c:pt>
                <c:pt idx="5">
                  <c:v>89.525809641136306</c:v>
                </c:pt>
                <c:pt idx="6">
                  <c:v>104.539118419122</c:v>
                </c:pt>
                <c:pt idx="7">
                  <c:v>105.07876847422799</c:v>
                </c:pt>
                <c:pt idx="8">
                  <c:v>114.721103485448</c:v>
                </c:pt>
                <c:pt idx="9">
                  <c:v>104.96259800746802</c:v>
                </c:pt>
                <c:pt idx="10">
                  <c:v>100.73938417665001</c:v>
                </c:pt>
                <c:pt idx="11">
                  <c:v>115.257202545162</c:v>
                </c:pt>
                <c:pt idx="12">
                  <c:v>110.46080408636601</c:v>
                </c:pt>
                <c:pt idx="13">
                  <c:v>101.85490790909999</c:v>
                </c:pt>
                <c:pt idx="14">
                  <c:v>109.070645504723</c:v>
                </c:pt>
                <c:pt idx="15">
                  <c:v>90.644080099342091</c:v>
                </c:pt>
                <c:pt idx="16">
                  <c:v>102.480524869175</c:v>
                </c:pt>
                <c:pt idx="17">
                  <c:v>97.907966808166009</c:v>
                </c:pt>
                <c:pt idx="18">
                  <c:v>99.676303864728695</c:v>
                </c:pt>
                <c:pt idx="19">
                  <c:v>90.069842017128892</c:v>
                </c:pt>
                <c:pt idx="20">
                  <c:v>113.42106526632701</c:v>
                </c:pt>
                <c:pt idx="21">
                  <c:v>103.077759457144</c:v>
                </c:pt>
                <c:pt idx="22">
                  <c:v>99.417948074211409</c:v>
                </c:pt>
                <c:pt idx="23">
                  <c:v>89.945609317169101</c:v>
                </c:pt>
              </c:numCache>
            </c:numRef>
          </c:val>
          <c:smooth val="0"/>
          <c:extLst>
            <c:ext xmlns:c16="http://schemas.microsoft.com/office/drawing/2014/chart" uri="{C3380CC4-5D6E-409C-BE32-E72D297353CC}">
              <c16:uniqueId val="{00000001-32A6-7948-ADF5-FE40172EC9AF}"/>
            </c:ext>
          </c:extLst>
        </c:ser>
        <c:ser>
          <c:idx val="4"/>
          <c:order val="2"/>
          <c:tx>
            <c:v> SPP</c:v>
          </c:tx>
          <c:spPr>
            <a:ln w="19050" cap="rnd">
              <a:solidFill>
                <a:schemeClr val="bg2">
                  <a:lumMod val="50000"/>
                </a:schemeClr>
              </a:solidFill>
              <a:prstDash val="sysDash"/>
              <a:round/>
            </a:ln>
            <a:effectLst/>
          </c:spPr>
          <c:marker>
            <c:symbol val="none"/>
          </c:marker>
          <c:cat>
            <c:numRef>
              <c:f>'Inter-Annual Variability'!$A$27:$A$50</c:f>
              <c:numCache>
                <c:formatCode>General</c:formatCode>
                <c:ptCount val="24"/>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numCache>
            </c:numRef>
          </c:cat>
          <c:val>
            <c:numRef>
              <c:f>'Inter-Annual Variability'!$E$27:$E$50</c:f>
              <c:numCache>
                <c:formatCode>0</c:formatCode>
                <c:ptCount val="24"/>
                <c:pt idx="0">
                  <c:v>100.70185097564</c:v>
                </c:pt>
                <c:pt idx="1">
                  <c:v>91.919707256338299</c:v>
                </c:pt>
                <c:pt idx="2">
                  <c:v>101.373198517988</c:v>
                </c:pt>
                <c:pt idx="3">
                  <c:v>93.672325111336789</c:v>
                </c:pt>
                <c:pt idx="4">
                  <c:v>93.386674323589304</c:v>
                </c:pt>
                <c:pt idx="5">
                  <c:v>92.136931142250205</c:v>
                </c:pt>
                <c:pt idx="6">
                  <c:v>98.259982447264207</c:v>
                </c:pt>
                <c:pt idx="7">
                  <c:v>92.777122540580407</c:v>
                </c:pt>
                <c:pt idx="8">
                  <c:v>108.82328817197799</c:v>
                </c:pt>
                <c:pt idx="9">
                  <c:v>101.094913937089</c:v>
                </c:pt>
                <c:pt idx="10">
                  <c:v>102.12904630517401</c:v>
                </c:pt>
                <c:pt idx="11">
                  <c:v>106.97129868416899</c:v>
                </c:pt>
                <c:pt idx="12">
                  <c:v>102.150337556612</c:v>
                </c:pt>
                <c:pt idx="13">
                  <c:v>102.26632770667601</c:v>
                </c:pt>
                <c:pt idx="14">
                  <c:v>108.52331990944899</c:v>
                </c:pt>
                <c:pt idx="15">
                  <c:v>95.993192915460995</c:v>
                </c:pt>
                <c:pt idx="16">
                  <c:v>101.82234895253399</c:v>
                </c:pt>
                <c:pt idx="17">
                  <c:v>101.31633473529999</c:v>
                </c:pt>
                <c:pt idx="18">
                  <c:v>99.183333100346502</c:v>
                </c:pt>
                <c:pt idx="19">
                  <c:v>100.78793091999101</c:v>
                </c:pt>
                <c:pt idx="20">
                  <c:v>101.209546300285</c:v>
                </c:pt>
                <c:pt idx="21">
                  <c:v>100.217597758289</c:v>
                </c:pt>
                <c:pt idx="22">
                  <c:v>107.66364007197799</c:v>
                </c:pt>
                <c:pt idx="23">
                  <c:v>93.506317927274296</c:v>
                </c:pt>
              </c:numCache>
            </c:numRef>
          </c:val>
          <c:smooth val="0"/>
          <c:extLst>
            <c:ext xmlns:c16="http://schemas.microsoft.com/office/drawing/2014/chart" uri="{C3380CC4-5D6E-409C-BE32-E72D297353CC}">
              <c16:uniqueId val="{00000002-32A6-7948-ADF5-FE40172EC9AF}"/>
            </c:ext>
          </c:extLst>
        </c:ser>
        <c:ser>
          <c:idx val="3"/>
          <c:order val="3"/>
          <c:tx>
            <c:v> MISO</c:v>
          </c:tx>
          <c:spPr>
            <a:ln w="19050" cap="rnd">
              <a:solidFill>
                <a:schemeClr val="accent3">
                  <a:lumMod val="75000"/>
                </a:schemeClr>
              </a:solidFill>
              <a:round/>
            </a:ln>
            <a:effectLst/>
          </c:spPr>
          <c:marker>
            <c:symbol val="none"/>
          </c:marker>
          <c:cat>
            <c:numRef>
              <c:f>'Inter-Annual Variability'!$A$27:$A$50</c:f>
              <c:numCache>
                <c:formatCode>General</c:formatCode>
                <c:ptCount val="24"/>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numCache>
            </c:numRef>
          </c:cat>
          <c:val>
            <c:numRef>
              <c:f>'Inter-Annual Variability'!$F$27:$F$50</c:f>
              <c:numCache>
                <c:formatCode>0</c:formatCode>
                <c:ptCount val="24"/>
                <c:pt idx="0">
                  <c:v>96.423430655379605</c:v>
                </c:pt>
                <c:pt idx="1">
                  <c:v>108.50433388581899</c:v>
                </c:pt>
                <c:pt idx="2">
                  <c:v>99.76625606774941</c:v>
                </c:pt>
                <c:pt idx="3">
                  <c:v>94.506559028899389</c:v>
                </c:pt>
                <c:pt idx="4">
                  <c:v>99.076494411369694</c:v>
                </c:pt>
                <c:pt idx="5">
                  <c:v>93.108543699890802</c:v>
                </c:pt>
                <c:pt idx="6">
                  <c:v>95.69203752278959</c:v>
                </c:pt>
                <c:pt idx="7">
                  <c:v>108.16032487957501</c:v>
                </c:pt>
                <c:pt idx="8">
                  <c:v>102.991432488342</c:v>
                </c:pt>
                <c:pt idx="9">
                  <c:v>98.094744942240297</c:v>
                </c:pt>
                <c:pt idx="10">
                  <c:v>100.306972211339</c:v>
                </c:pt>
                <c:pt idx="11">
                  <c:v>102.99860669670799</c:v>
                </c:pt>
                <c:pt idx="12">
                  <c:v>99.303610142713296</c:v>
                </c:pt>
                <c:pt idx="13">
                  <c:v>101.79924800125799</c:v>
                </c:pt>
                <c:pt idx="14">
                  <c:v>108.22441194886301</c:v>
                </c:pt>
                <c:pt idx="15">
                  <c:v>101.12851236252899</c:v>
                </c:pt>
                <c:pt idx="16">
                  <c:v>101.92428916665499</c:v>
                </c:pt>
                <c:pt idx="17">
                  <c:v>99.876238660972803</c:v>
                </c:pt>
                <c:pt idx="18">
                  <c:v>91.936306791938108</c:v>
                </c:pt>
                <c:pt idx="19">
                  <c:v>99.296332378398503</c:v>
                </c:pt>
                <c:pt idx="20">
                  <c:v>100.20015529094599</c:v>
                </c:pt>
                <c:pt idx="21">
                  <c:v>95.643520739716607</c:v>
                </c:pt>
                <c:pt idx="22">
                  <c:v>112.58379584316501</c:v>
                </c:pt>
                <c:pt idx="23">
                  <c:v>95.362506320937499</c:v>
                </c:pt>
              </c:numCache>
            </c:numRef>
          </c:val>
          <c:smooth val="0"/>
          <c:extLst>
            <c:ext xmlns:c16="http://schemas.microsoft.com/office/drawing/2014/chart" uri="{C3380CC4-5D6E-409C-BE32-E72D297353CC}">
              <c16:uniqueId val="{00000003-32A6-7948-ADF5-FE40172EC9AF}"/>
            </c:ext>
          </c:extLst>
        </c:ser>
        <c:ser>
          <c:idx val="5"/>
          <c:order val="4"/>
          <c:tx>
            <c:v> ERCOT</c:v>
          </c:tx>
          <c:spPr>
            <a:ln w="19050" cap="rnd">
              <a:solidFill>
                <a:schemeClr val="tx1">
                  <a:lumMod val="75000"/>
                  <a:lumOff val="25000"/>
                </a:schemeClr>
              </a:solidFill>
              <a:prstDash val="sysDash"/>
              <a:round/>
            </a:ln>
            <a:effectLst/>
          </c:spPr>
          <c:marker>
            <c:symbol val="none"/>
          </c:marker>
          <c:cat>
            <c:numRef>
              <c:f>'Inter-Annual Variability'!$A$27:$A$50</c:f>
              <c:numCache>
                <c:formatCode>General</c:formatCode>
                <c:ptCount val="24"/>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numCache>
            </c:numRef>
          </c:cat>
          <c:val>
            <c:numRef>
              <c:f>'Inter-Annual Variability'!$D$27:$D$50</c:f>
              <c:numCache>
                <c:formatCode>0</c:formatCode>
                <c:ptCount val="24"/>
                <c:pt idx="0">
                  <c:v>105.71092876161801</c:v>
                </c:pt>
                <c:pt idx="1">
                  <c:v>102.12495728115501</c:v>
                </c:pt>
                <c:pt idx="2">
                  <c:v>95.548083564444099</c:v>
                </c:pt>
                <c:pt idx="3">
                  <c:v>87.350302261213102</c:v>
                </c:pt>
                <c:pt idx="4">
                  <c:v>96.516357296383802</c:v>
                </c:pt>
                <c:pt idx="5">
                  <c:v>86.5941833101258</c:v>
                </c:pt>
                <c:pt idx="6">
                  <c:v>98.431843159832496</c:v>
                </c:pt>
                <c:pt idx="7">
                  <c:v>88.896932319922698</c:v>
                </c:pt>
                <c:pt idx="8">
                  <c:v>107.98867762153901</c:v>
                </c:pt>
                <c:pt idx="9">
                  <c:v>100.19177974286299</c:v>
                </c:pt>
                <c:pt idx="10">
                  <c:v>101.74038801057299</c:v>
                </c:pt>
                <c:pt idx="11">
                  <c:v>112.293500794864</c:v>
                </c:pt>
                <c:pt idx="12">
                  <c:v>103.10909090096901</c:v>
                </c:pt>
                <c:pt idx="13">
                  <c:v>100.783795048949</c:v>
                </c:pt>
                <c:pt idx="14">
                  <c:v>106.669817589979</c:v>
                </c:pt>
                <c:pt idx="15">
                  <c:v>91.502793770836703</c:v>
                </c:pt>
                <c:pt idx="16">
                  <c:v>98.301547863053898</c:v>
                </c:pt>
                <c:pt idx="17">
                  <c:v>102.22897754412298</c:v>
                </c:pt>
                <c:pt idx="18">
                  <c:v>103.039609412101</c:v>
                </c:pt>
                <c:pt idx="19">
                  <c:v>102.70819817229399</c:v>
                </c:pt>
                <c:pt idx="20">
                  <c:v>103.047922477656</c:v>
                </c:pt>
                <c:pt idx="21">
                  <c:v>98.990030365280205</c:v>
                </c:pt>
                <c:pt idx="22">
                  <c:v>102.98759045939501</c:v>
                </c:pt>
                <c:pt idx="23">
                  <c:v>98.053456372193409</c:v>
                </c:pt>
              </c:numCache>
            </c:numRef>
          </c:val>
          <c:smooth val="0"/>
          <c:extLst>
            <c:ext xmlns:c16="http://schemas.microsoft.com/office/drawing/2014/chart" uri="{C3380CC4-5D6E-409C-BE32-E72D297353CC}">
              <c16:uniqueId val="{00000004-32A6-7948-ADF5-FE40172EC9AF}"/>
            </c:ext>
          </c:extLst>
        </c:ser>
        <c:ser>
          <c:idx val="2"/>
          <c:order val="5"/>
          <c:tx>
            <c:v> PJM</c:v>
          </c:tx>
          <c:spPr>
            <a:ln w="19050" cap="rnd">
              <a:solidFill>
                <a:schemeClr val="accent6">
                  <a:lumMod val="60000"/>
                  <a:lumOff val="40000"/>
                </a:schemeClr>
              </a:solidFill>
              <a:round/>
            </a:ln>
            <a:effectLst/>
          </c:spPr>
          <c:marker>
            <c:symbol val="none"/>
          </c:marker>
          <c:cat>
            <c:numRef>
              <c:f>'Inter-Annual Variability'!$A$27:$A$50</c:f>
              <c:numCache>
                <c:formatCode>General</c:formatCode>
                <c:ptCount val="24"/>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numCache>
            </c:numRef>
          </c:cat>
          <c:val>
            <c:numRef>
              <c:f>'Inter-Annual Variability'!$G$27:$G$50</c:f>
              <c:numCache>
                <c:formatCode>0</c:formatCode>
                <c:ptCount val="24"/>
                <c:pt idx="1">
                  <c:v>90.980253072889809</c:v>
                </c:pt>
                <c:pt idx="2">
                  <c:v>107.721800325986</c:v>
                </c:pt>
                <c:pt idx="3">
                  <c:v>105.97021617414899</c:v>
                </c:pt>
                <c:pt idx="4">
                  <c:v>100.24233744838899</c:v>
                </c:pt>
                <c:pt idx="5">
                  <c:v>91.453693700055709</c:v>
                </c:pt>
                <c:pt idx="6">
                  <c:v>102.01370699907399</c:v>
                </c:pt>
                <c:pt idx="7">
                  <c:v>104.61615140649701</c:v>
                </c:pt>
                <c:pt idx="8">
                  <c:v>105.803703980848</c:v>
                </c:pt>
                <c:pt idx="9">
                  <c:v>101.054011262427</c:v>
                </c:pt>
                <c:pt idx="10">
                  <c:v>98.782676554260291</c:v>
                </c:pt>
                <c:pt idx="11">
                  <c:v>101.272768911047</c:v>
                </c:pt>
                <c:pt idx="12">
                  <c:v>97.320436187200301</c:v>
                </c:pt>
                <c:pt idx="13">
                  <c:v>100.68688784498401</c:v>
                </c:pt>
                <c:pt idx="14">
                  <c:v>107.104487818607</c:v>
                </c:pt>
                <c:pt idx="15">
                  <c:v>101.258843405607</c:v>
                </c:pt>
                <c:pt idx="16">
                  <c:v>99.222149651554005</c:v>
                </c:pt>
                <c:pt idx="17">
                  <c:v>105.068265734671</c:v>
                </c:pt>
                <c:pt idx="18">
                  <c:v>96.302219365145405</c:v>
                </c:pt>
                <c:pt idx="19">
                  <c:v>101.822181611033</c:v>
                </c:pt>
                <c:pt idx="20">
                  <c:v>98.514034890678005</c:v>
                </c:pt>
                <c:pt idx="21">
                  <c:v>97.870899572360997</c:v>
                </c:pt>
                <c:pt idx="22">
                  <c:v>108.817528782842</c:v>
                </c:pt>
                <c:pt idx="23">
                  <c:v>92.5126078673606</c:v>
                </c:pt>
              </c:numCache>
            </c:numRef>
          </c:val>
          <c:smooth val="0"/>
          <c:extLst>
            <c:ext xmlns:c16="http://schemas.microsoft.com/office/drawing/2014/chart" uri="{C3380CC4-5D6E-409C-BE32-E72D297353CC}">
              <c16:uniqueId val="{00000005-32A6-7948-ADF5-FE40172EC9AF}"/>
            </c:ext>
          </c:extLst>
        </c:ser>
        <c:ser>
          <c:idx val="1"/>
          <c:order val="6"/>
          <c:tx>
            <c:v> NYISO</c:v>
          </c:tx>
          <c:spPr>
            <a:ln w="19050" cap="rnd">
              <a:solidFill>
                <a:schemeClr val="accent5"/>
              </a:solidFill>
              <a:prstDash val="sysDash"/>
              <a:round/>
            </a:ln>
            <a:effectLst/>
          </c:spPr>
          <c:marker>
            <c:symbol val="none"/>
          </c:marker>
          <c:cat>
            <c:numRef>
              <c:f>'Inter-Annual Variability'!$A$27:$A$50</c:f>
              <c:numCache>
                <c:formatCode>General</c:formatCode>
                <c:ptCount val="24"/>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numCache>
            </c:numRef>
          </c:cat>
          <c:val>
            <c:numRef>
              <c:f>'Inter-Annual Variability'!$H$27:$H$50</c:f>
              <c:numCache>
                <c:formatCode>0</c:formatCode>
                <c:ptCount val="24"/>
                <c:pt idx="0">
                  <c:v>94.6441329314695</c:v>
                </c:pt>
                <c:pt idx="1">
                  <c:v>91.075653308600607</c:v>
                </c:pt>
                <c:pt idx="2">
                  <c:v>103.336822601872</c:v>
                </c:pt>
                <c:pt idx="3">
                  <c:v>97.9602372246204</c:v>
                </c:pt>
                <c:pt idx="4">
                  <c:v>97.299089684988004</c:v>
                </c:pt>
                <c:pt idx="5">
                  <c:v>84.763263810191106</c:v>
                </c:pt>
                <c:pt idx="6">
                  <c:v>100.86046039922201</c:v>
                </c:pt>
                <c:pt idx="7">
                  <c:v>100.12847897791299</c:v>
                </c:pt>
                <c:pt idx="8">
                  <c:v>100.071228108366</c:v>
                </c:pt>
                <c:pt idx="9">
                  <c:v>95.839968537815594</c:v>
                </c:pt>
                <c:pt idx="10">
                  <c:v>96.120716083506494</c:v>
                </c:pt>
                <c:pt idx="11">
                  <c:v>98.075950709063591</c:v>
                </c:pt>
                <c:pt idx="12">
                  <c:v>94.354509587777002</c:v>
                </c:pt>
                <c:pt idx="13">
                  <c:v>103.73113368556099</c:v>
                </c:pt>
                <c:pt idx="14">
                  <c:v>110.865705597377</c:v>
                </c:pt>
                <c:pt idx="15">
                  <c:v>102.36839589192499</c:v>
                </c:pt>
                <c:pt idx="16">
                  <c:v>103.989051314367</c:v>
                </c:pt>
                <c:pt idx="17">
                  <c:v>110.22513527620501</c:v>
                </c:pt>
                <c:pt idx="18">
                  <c:v>102.223042777041</c:v>
                </c:pt>
                <c:pt idx="19">
                  <c:v>108.117474711154</c:v>
                </c:pt>
                <c:pt idx="20">
                  <c:v>107.527943938278</c:v>
                </c:pt>
                <c:pt idx="21">
                  <c:v>93.615830309335905</c:v>
                </c:pt>
                <c:pt idx="22">
                  <c:v>105.77206993615999</c:v>
                </c:pt>
                <c:pt idx="23">
                  <c:v>87.133983542566099</c:v>
                </c:pt>
              </c:numCache>
            </c:numRef>
          </c:val>
          <c:smooth val="0"/>
          <c:extLst>
            <c:ext xmlns:c16="http://schemas.microsoft.com/office/drawing/2014/chart" uri="{C3380CC4-5D6E-409C-BE32-E72D297353CC}">
              <c16:uniqueId val="{00000006-32A6-7948-ADF5-FE40172EC9AF}"/>
            </c:ext>
          </c:extLst>
        </c:ser>
        <c:ser>
          <c:idx val="6"/>
          <c:order val="7"/>
          <c:tx>
            <c:v> ISO-NE</c:v>
          </c:tx>
          <c:spPr>
            <a:ln w="19050" cap="rnd">
              <a:solidFill>
                <a:schemeClr val="accent1">
                  <a:lumMod val="60000"/>
                  <a:lumOff val="40000"/>
                </a:schemeClr>
              </a:solidFill>
              <a:round/>
            </a:ln>
            <a:effectLst/>
          </c:spPr>
          <c:marker>
            <c:symbol val="none"/>
          </c:marker>
          <c:cat>
            <c:numRef>
              <c:f>'Inter-Annual Variability'!$A$27:$A$50</c:f>
              <c:numCache>
                <c:formatCode>General</c:formatCode>
                <c:ptCount val="24"/>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numCache>
            </c:numRef>
          </c:cat>
          <c:val>
            <c:numRef>
              <c:f>'Inter-Annual Variability'!$I$27:$I$50</c:f>
              <c:numCache>
                <c:formatCode>0</c:formatCode>
                <c:ptCount val="24"/>
                <c:pt idx="7">
                  <c:v>103.551344757544</c:v>
                </c:pt>
                <c:pt idx="8">
                  <c:v>94.880822976187289</c:v>
                </c:pt>
                <c:pt idx="9">
                  <c:v>100.41370298177199</c:v>
                </c:pt>
                <c:pt idx="10">
                  <c:v>107.88447209771299</c:v>
                </c:pt>
                <c:pt idx="11">
                  <c:v>97.281021877129703</c:v>
                </c:pt>
                <c:pt idx="12">
                  <c:v>88.931169678816502</c:v>
                </c:pt>
                <c:pt idx="13">
                  <c:v>98.966222071309701</c:v>
                </c:pt>
                <c:pt idx="14">
                  <c:v>101.46073041035099</c:v>
                </c:pt>
                <c:pt idx="15">
                  <c:v>101.74613975891501</c:v>
                </c:pt>
                <c:pt idx="16">
                  <c:v>100.174531131656</c:v>
                </c:pt>
                <c:pt idx="17">
                  <c:v>104.42829296056</c:v>
                </c:pt>
                <c:pt idx="18">
                  <c:v>104.004399583056</c:v>
                </c:pt>
                <c:pt idx="19">
                  <c:v>108.87223519575799</c:v>
                </c:pt>
                <c:pt idx="20">
                  <c:v>105.44235181735</c:v>
                </c:pt>
                <c:pt idx="21">
                  <c:v>99.028627283251907</c:v>
                </c:pt>
                <c:pt idx="22">
                  <c:v>109.14077933307</c:v>
                </c:pt>
                <c:pt idx="23">
                  <c:v>89.810156461978693</c:v>
                </c:pt>
              </c:numCache>
            </c:numRef>
          </c:val>
          <c:smooth val="0"/>
          <c:extLst>
            <c:ext xmlns:c16="http://schemas.microsoft.com/office/drawing/2014/chart" uri="{C3380CC4-5D6E-409C-BE32-E72D297353CC}">
              <c16:uniqueId val="{00000007-32A6-7948-ADF5-FE40172EC9AF}"/>
            </c:ext>
          </c:extLst>
        </c:ser>
        <c:ser>
          <c:idx val="9"/>
          <c:order val="8"/>
          <c:tx>
            <c:v> Southeast</c:v>
          </c:tx>
          <c:spPr>
            <a:ln w="15875" cap="rnd">
              <a:solidFill>
                <a:schemeClr val="accent3">
                  <a:lumMod val="75000"/>
                </a:schemeClr>
              </a:solidFill>
              <a:prstDash val="sysDot"/>
              <a:round/>
            </a:ln>
            <a:effectLst/>
          </c:spPr>
          <c:marker>
            <c:symbol val="none"/>
          </c:marker>
          <c:cat>
            <c:numRef>
              <c:f>'Inter-Annual Variability'!$A$27:$A$50</c:f>
              <c:numCache>
                <c:formatCode>General</c:formatCode>
                <c:ptCount val="24"/>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numCache>
            </c:numRef>
          </c:cat>
          <c:val>
            <c:numRef>
              <c:f>'Inter-Annual Variability'!$J$27:$J$50</c:f>
              <c:numCache>
                <c:formatCode>0</c:formatCode>
                <c:ptCount val="24"/>
                <c:pt idx="0">
                  <c:v>92.559234841555508</c:v>
                </c:pt>
                <c:pt idx="1">
                  <c:v>90.630858401484801</c:v>
                </c:pt>
                <c:pt idx="2">
                  <c:v>97.836097428385898</c:v>
                </c:pt>
                <c:pt idx="3">
                  <c:v>90.434094464240601</c:v>
                </c:pt>
                <c:pt idx="4">
                  <c:v>103.35287022622902</c:v>
                </c:pt>
                <c:pt idx="5">
                  <c:v>99.096764700484002</c:v>
                </c:pt>
                <c:pt idx="6">
                  <c:v>99.104217576790901</c:v>
                </c:pt>
                <c:pt idx="7">
                  <c:v>93.461489780350703</c:v>
                </c:pt>
                <c:pt idx="8">
                  <c:v>120.586497473439</c:v>
                </c:pt>
                <c:pt idx="9">
                  <c:v>104.75339568744899</c:v>
                </c:pt>
                <c:pt idx="10">
                  <c:v>82.3475880072221</c:v>
                </c:pt>
                <c:pt idx="11">
                  <c:v>112.81090249974599</c:v>
                </c:pt>
                <c:pt idx="12">
                  <c:v>98.441044172480701</c:v>
                </c:pt>
                <c:pt idx="13">
                  <c:v>96.04399588676749</c:v>
                </c:pt>
                <c:pt idx="14">
                  <c:v>109.44453443583799</c:v>
                </c:pt>
                <c:pt idx="15">
                  <c:v>95.273576969291398</c:v>
                </c:pt>
                <c:pt idx="16">
                  <c:v>104.52712454528601</c:v>
                </c:pt>
                <c:pt idx="17">
                  <c:v>113.636547189064</c:v>
                </c:pt>
                <c:pt idx="18">
                  <c:v>99.710035791694793</c:v>
                </c:pt>
                <c:pt idx="19">
                  <c:v>98.859965523708098</c:v>
                </c:pt>
                <c:pt idx="20">
                  <c:v>98.674721679977893</c:v>
                </c:pt>
                <c:pt idx="21">
                  <c:v>98.016866299616694</c:v>
                </c:pt>
                <c:pt idx="22">
                  <c:v>112.25325322305599</c:v>
                </c:pt>
                <c:pt idx="23">
                  <c:v>101.65279437759</c:v>
                </c:pt>
              </c:numCache>
            </c:numRef>
          </c:val>
          <c:smooth val="0"/>
          <c:extLst>
            <c:ext xmlns:c16="http://schemas.microsoft.com/office/drawing/2014/chart" uri="{C3380CC4-5D6E-409C-BE32-E72D297353CC}">
              <c16:uniqueId val="{00000008-32A6-7948-ADF5-FE40172EC9AF}"/>
            </c:ext>
          </c:extLst>
        </c:ser>
        <c:ser>
          <c:idx val="0"/>
          <c:order val="9"/>
          <c:tx>
            <c:v> National</c:v>
          </c:tx>
          <c:spPr>
            <a:ln w="38100" cap="rnd">
              <a:solidFill>
                <a:schemeClr val="tx1"/>
              </a:solidFill>
              <a:prstDash val="solid"/>
              <a:round/>
            </a:ln>
            <a:effectLst/>
          </c:spPr>
          <c:marker>
            <c:symbol val="none"/>
          </c:marker>
          <c:cat>
            <c:numRef>
              <c:f>'Inter-Annual Variability'!$A$27:$A$50</c:f>
              <c:numCache>
                <c:formatCode>General</c:formatCode>
                <c:ptCount val="24"/>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numCache>
            </c:numRef>
          </c:cat>
          <c:val>
            <c:numRef>
              <c:f>'Inter-Annual Variability'!$B$27:$B$50</c:f>
              <c:numCache>
                <c:formatCode>0</c:formatCode>
                <c:ptCount val="24"/>
                <c:pt idx="0">
                  <c:v>96.467350940433207</c:v>
                </c:pt>
                <c:pt idx="1">
                  <c:v>99.847840021187693</c:v>
                </c:pt>
                <c:pt idx="2">
                  <c:v>98.014465278007208</c:v>
                </c:pt>
                <c:pt idx="3">
                  <c:v>92.024971067765406</c:v>
                </c:pt>
                <c:pt idx="4">
                  <c:v>95.410566089762611</c:v>
                </c:pt>
                <c:pt idx="5">
                  <c:v>90.4615017985073</c:v>
                </c:pt>
                <c:pt idx="6">
                  <c:v>98.863555651673195</c:v>
                </c:pt>
                <c:pt idx="7">
                  <c:v>99.434272910010606</c:v>
                </c:pt>
                <c:pt idx="8">
                  <c:v>108.76231164022701</c:v>
                </c:pt>
                <c:pt idx="9">
                  <c:v>100.848211683218</c:v>
                </c:pt>
                <c:pt idx="10">
                  <c:v>100.78432350540901</c:v>
                </c:pt>
                <c:pt idx="11">
                  <c:v>108.12618380071899</c:v>
                </c:pt>
                <c:pt idx="12">
                  <c:v>102.699289544953</c:v>
                </c:pt>
                <c:pt idx="13">
                  <c:v>101.385569582833</c:v>
                </c:pt>
                <c:pt idx="14">
                  <c:v>107.05801486242801</c:v>
                </c:pt>
                <c:pt idx="15">
                  <c:v>95.099133615068396</c:v>
                </c:pt>
                <c:pt idx="16">
                  <c:v>100.954064872722</c:v>
                </c:pt>
                <c:pt idx="17">
                  <c:v>101.370047074556</c:v>
                </c:pt>
                <c:pt idx="18">
                  <c:v>98.615894911792097</c:v>
                </c:pt>
                <c:pt idx="19">
                  <c:v>99.916348475325506</c:v>
                </c:pt>
                <c:pt idx="20">
                  <c:v>103.22324993391901</c:v>
                </c:pt>
                <c:pt idx="21">
                  <c:v>99.676442890371291</c:v>
                </c:pt>
                <c:pt idx="22">
                  <c:v>106.37082364648001</c:v>
                </c:pt>
                <c:pt idx="23">
                  <c:v>94.650001990037197</c:v>
                </c:pt>
              </c:numCache>
            </c:numRef>
          </c:val>
          <c:smooth val="0"/>
          <c:extLst>
            <c:ext xmlns:c16="http://schemas.microsoft.com/office/drawing/2014/chart" uri="{C3380CC4-5D6E-409C-BE32-E72D297353CC}">
              <c16:uniqueId val="{00000009-32A6-7948-ADF5-FE40172EC9AF}"/>
            </c:ext>
          </c:extLst>
        </c:ser>
        <c:dLbls>
          <c:showLegendKey val="0"/>
          <c:showVal val="0"/>
          <c:showCatName val="0"/>
          <c:showSerName val="0"/>
          <c:showPercent val="0"/>
          <c:showBubbleSize val="0"/>
        </c:dLbls>
        <c:smooth val="0"/>
        <c:axId val="731336280"/>
        <c:axId val="731336608"/>
      </c:lineChart>
      <c:catAx>
        <c:axId val="731336280"/>
        <c:scaling>
          <c:orientation val="minMax"/>
        </c:scaling>
        <c:delete val="0"/>
        <c:axPos val="b"/>
        <c:numFmt formatCode="General" sourceLinked="1"/>
        <c:majorTickMark val="none"/>
        <c:minorTickMark val="none"/>
        <c:tickLblPos val="nextTo"/>
        <c:spPr>
          <a:noFill/>
          <a:ln w="9525" cap="flat" cmpd="sng" algn="ctr">
            <a:noFill/>
            <a:round/>
          </a:ln>
          <a:effectLst/>
        </c:spPr>
        <c:txPr>
          <a:bodyPr rot="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31336608"/>
        <c:crosses val="autoZero"/>
        <c:auto val="1"/>
        <c:lblAlgn val="ctr"/>
        <c:lblOffset val="50"/>
        <c:tickLblSkip val="2"/>
        <c:noMultiLvlLbl val="0"/>
      </c:catAx>
      <c:valAx>
        <c:axId val="731336608"/>
        <c:scaling>
          <c:orientation val="minMax"/>
          <c:max val="120"/>
          <c:min val="70"/>
        </c:scaling>
        <c:delete val="0"/>
        <c:axPos val="l"/>
        <c:majorGridlines>
          <c:spPr>
            <a:ln w="3175" cap="flat" cmpd="sng" algn="ctr">
              <a:solidFill>
                <a:schemeClr val="bg1">
                  <a:lumMod val="75000"/>
                </a:schemeClr>
              </a:solidFill>
              <a:round/>
            </a:ln>
            <a:effectLst/>
          </c:spPr>
        </c:majorGridlines>
        <c:numFmt formatCode="General"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31336280"/>
        <c:crosses val="autoZero"/>
        <c:crossBetween val="between"/>
        <c:majorUnit val="10"/>
      </c:valAx>
      <c:spPr>
        <a:noFill/>
        <a:ln>
          <a:noFill/>
        </a:ln>
        <a:effectLst/>
      </c:spPr>
    </c:plotArea>
    <c:legend>
      <c:legendPos val="r"/>
      <c:layout>
        <c:manualLayout>
          <c:xMode val="edge"/>
          <c:yMode val="edge"/>
          <c:x val="6.9775388653341403E-2"/>
          <c:y val="0.77093706089769087"/>
          <c:w val="0.88405982905982905"/>
          <c:h val="0.12805283809220819"/>
        </c:manualLayout>
      </c:layout>
      <c:overlay val="0"/>
      <c:spPr>
        <a:solidFill>
          <a:schemeClr val="bg1"/>
        </a:solidFill>
        <a:ln w="3175">
          <a:solidFill>
            <a:schemeClr val="bg1">
              <a:lumMod val="75000"/>
            </a:schemeClr>
          </a:solid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b="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015496088505348E-2"/>
          <c:y val="0.11063778160542433"/>
          <c:w val="0.9088033345771025"/>
          <c:h val="0.74688149332895892"/>
        </c:manualLayout>
      </c:layout>
      <c:areaChart>
        <c:grouping val="stacked"/>
        <c:varyColors val="0"/>
        <c:ser>
          <c:idx val="0"/>
          <c:order val="0"/>
          <c:spPr>
            <a:noFill/>
          </c:spPr>
          <c:cat>
            <c:numRef>
              <c:f>'Performance with Project Age'!$K$32:$K$54</c:f>
              <c:numCache>
                <c:formatCode>General</c:formatCode>
                <c:ptCount val="23"/>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pt idx="21">
                  <c:v>23</c:v>
                </c:pt>
                <c:pt idx="22">
                  <c:v>24</c:v>
                </c:pt>
              </c:numCache>
            </c:numRef>
          </c:cat>
          <c:val>
            <c:numRef>
              <c:f>'Performance with Project Age'!$M$32:$M$54</c:f>
              <c:numCache>
                <c:formatCode>0.0%</c:formatCode>
                <c:ptCount val="23"/>
                <c:pt idx="0">
                  <c:v>1</c:v>
                </c:pt>
                <c:pt idx="1">
                  <c:v>0.92087897849417599</c:v>
                </c:pt>
                <c:pt idx="2">
                  <c:v>0.90543999078151705</c:v>
                </c:pt>
                <c:pt idx="3">
                  <c:v>0.88257424814593599</c:v>
                </c:pt>
                <c:pt idx="4">
                  <c:v>0.87230675820826598</c:v>
                </c:pt>
                <c:pt idx="5">
                  <c:v>0.87629815345107598</c:v>
                </c:pt>
                <c:pt idx="6">
                  <c:v>0.874204082863976</c:v>
                </c:pt>
                <c:pt idx="7">
                  <c:v>0.88011058452792301</c:v>
                </c:pt>
                <c:pt idx="8">
                  <c:v>0.82890624332097096</c:v>
                </c:pt>
                <c:pt idx="9">
                  <c:v>0.85448709730411998</c:v>
                </c:pt>
                <c:pt idx="10">
                  <c:v>0.84107215578739303</c:v>
                </c:pt>
                <c:pt idx="11">
                  <c:v>0.79553921390969196</c:v>
                </c:pt>
                <c:pt idx="12">
                  <c:v>0.73284043749213801</c:v>
                </c:pt>
                <c:pt idx="13">
                  <c:v>0.753109284753121</c:v>
                </c:pt>
                <c:pt idx="14">
                  <c:v>0.675489135482643</c:v>
                </c:pt>
                <c:pt idx="15">
                  <c:v>0.64816988233360795</c:v>
                </c:pt>
                <c:pt idx="16">
                  <c:v>0.52732960218769898</c:v>
                </c:pt>
                <c:pt idx="17">
                  <c:v>0.55229813759296797</c:v>
                </c:pt>
                <c:pt idx="18">
                  <c:v>0.52273614950756597</c:v>
                </c:pt>
                <c:pt idx="19">
                  <c:v>0.59450458284264396</c:v>
                </c:pt>
                <c:pt idx="20">
                  <c:v>0.53762077952570997</c:v>
                </c:pt>
                <c:pt idx="21">
                  <c:v>0.53897437123729197</c:v>
                </c:pt>
                <c:pt idx="22">
                  <c:v>0.41655978313854097</c:v>
                </c:pt>
              </c:numCache>
            </c:numRef>
          </c:val>
          <c:extLst>
            <c:ext xmlns:c16="http://schemas.microsoft.com/office/drawing/2014/chart" uri="{C3380CC4-5D6E-409C-BE32-E72D297353CC}">
              <c16:uniqueId val="{00000000-686B-4559-AEBE-247B21E90D5E}"/>
            </c:ext>
          </c:extLst>
        </c:ser>
        <c:ser>
          <c:idx val="1"/>
          <c:order val="1"/>
          <c:spPr>
            <a:solidFill>
              <a:schemeClr val="accent1">
                <a:lumMod val="20000"/>
                <a:lumOff val="80000"/>
              </a:schemeClr>
            </a:solidFill>
            <a:ln w="25400">
              <a:noFill/>
            </a:ln>
          </c:spPr>
          <c:cat>
            <c:numRef>
              <c:f>'Performance with Project Age'!$K$32:$K$54</c:f>
              <c:numCache>
                <c:formatCode>General</c:formatCode>
                <c:ptCount val="23"/>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pt idx="21">
                  <c:v>23</c:v>
                </c:pt>
                <c:pt idx="22">
                  <c:v>24</c:v>
                </c:pt>
              </c:numCache>
            </c:numRef>
          </c:cat>
          <c:val>
            <c:numRef>
              <c:f>'Performance with Project Age'!$P$32:$P$54</c:f>
              <c:numCache>
                <c:formatCode>0.0%</c:formatCode>
                <c:ptCount val="23"/>
                <c:pt idx="0">
                  <c:v>0</c:v>
                </c:pt>
                <c:pt idx="1">
                  <c:v>0.11008682396353398</c:v>
                </c:pt>
                <c:pt idx="2">
                  <c:v>0.11831899193598294</c:v>
                </c:pt>
                <c:pt idx="3">
                  <c:v>0.15518471710927395</c:v>
                </c:pt>
                <c:pt idx="4">
                  <c:v>0.16660115409666409</c:v>
                </c:pt>
                <c:pt idx="5">
                  <c:v>0.13207764378373399</c:v>
                </c:pt>
                <c:pt idx="6">
                  <c:v>0.14544055482304408</c:v>
                </c:pt>
                <c:pt idx="7">
                  <c:v>0.14506891194328697</c:v>
                </c:pt>
                <c:pt idx="8">
                  <c:v>0.18170375382250914</c:v>
                </c:pt>
                <c:pt idx="9">
                  <c:v>0.13033508040840902</c:v>
                </c:pt>
                <c:pt idx="10">
                  <c:v>0.14015281236448696</c:v>
                </c:pt>
                <c:pt idx="11">
                  <c:v>0.17107439982982808</c:v>
                </c:pt>
                <c:pt idx="12">
                  <c:v>0.23361481099914194</c:v>
                </c:pt>
                <c:pt idx="13">
                  <c:v>0.19094176323010104</c:v>
                </c:pt>
                <c:pt idx="14">
                  <c:v>0.28020114126488604</c:v>
                </c:pt>
                <c:pt idx="15">
                  <c:v>0.24977035841294903</c:v>
                </c:pt>
                <c:pt idx="16">
                  <c:v>0.30099487675599201</c:v>
                </c:pt>
                <c:pt idx="17">
                  <c:v>0.26852484433360002</c:v>
                </c:pt>
                <c:pt idx="18">
                  <c:v>0.31640251675461406</c:v>
                </c:pt>
                <c:pt idx="19">
                  <c:v>0.19592029337860206</c:v>
                </c:pt>
                <c:pt idx="20">
                  <c:v>0.19877499542861399</c:v>
                </c:pt>
                <c:pt idx="21">
                  <c:v>0.35188734019368306</c:v>
                </c:pt>
                <c:pt idx="22">
                  <c:v>0.34279678662679197</c:v>
                </c:pt>
              </c:numCache>
            </c:numRef>
          </c:val>
          <c:extLst>
            <c:ext xmlns:c16="http://schemas.microsoft.com/office/drawing/2014/chart" uri="{C3380CC4-5D6E-409C-BE32-E72D297353CC}">
              <c16:uniqueId val="{00000001-686B-4559-AEBE-247B21E90D5E}"/>
            </c:ext>
          </c:extLst>
        </c:ser>
        <c:dLbls>
          <c:showLegendKey val="0"/>
          <c:showVal val="0"/>
          <c:showCatName val="0"/>
          <c:showSerName val="0"/>
          <c:showPercent val="0"/>
          <c:showBubbleSize val="0"/>
        </c:dLbls>
        <c:axId val="368412160"/>
        <c:axId val="376358400"/>
      </c:areaChart>
      <c:areaChart>
        <c:grouping val="stacked"/>
        <c:varyColors val="0"/>
        <c:ser>
          <c:idx val="3"/>
          <c:order val="4"/>
          <c:spPr>
            <a:noFill/>
          </c:spPr>
          <c:cat>
            <c:numRef>
              <c:f>'Performance with Project Age'!$T$32:$T$54</c:f>
              <c:numCache>
                <c:formatCode>General</c:formatCode>
                <c:ptCount val="23"/>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pt idx="21">
                  <c:v>23</c:v>
                </c:pt>
                <c:pt idx="22">
                  <c:v>24</c:v>
                </c:pt>
              </c:numCache>
            </c:numRef>
          </c:cat>
          <c:val>
            <c:numRef>
              <c:f>'Performance with Project Age'!$V$32:$V$45</c:f>
              <c:numCache>
                <c:formatCode>0.0%</c:formatCode>
                <c:ptCount val="14"/>
                <c:pt idx="0">
                  <c:v>1</c:v>
                </c:pt>
                <c:pt idx="1">
                  <c:v>0.95925385925293405</c:v>
                </c:pt>
                <c:pt idx="2">
                  <c:v>0.94462030828391197</c:v>
                </c:pt>
                <c:pt idx="3">
                  <c:v>0.92954700222511</c:v>
                </c:pt>
                <c:pt idx="4">
                  <c:v>0.91464909481483403</c:v>
                </c:pt>
                <c:pt idx="5">
                  <c:v>0.90716160144965696</c:v>
                </c:pt>
                <c:pt idx="6">
                  <c:v>0.90622574201224904</c:v>
                </c:pt>
                <c:pt idx="7">
                  <c:v>0.87778829455118201</c:v>
                </c:pt>
                <c:pt idx="8">
                  <c:v>0.84782933507073899</c:v>
                </c:pt>
                <c:pt idx="9">
                  <c:v>0.80469485212637304</c:v>
                </c:pt>
                <c:pt idx="10">
                  <c:v>0.77076677179654995</c:v>
                </c:pt>
                <c:pt idx="11">
                  <c:v>0.69846383145992896</c:v>
                </c:pt>
                <c:pt idx="12">
                  <c:v>0.62860921644437795</c:v>
                </c:pt>
                <c:pt idx="13">
                  <c:v>0.537312461367488</c:v>
                </c:pt>
              </c:numCache>
            </c:numRef>
          </c:val>
          <c:extLst>
            <c:ext xmlns:c16="http://schemas.microsoft.com/office/drawing/2014/chart" uri="{C3380CC4-5D6E-409C-BE32-E72D297353CC}">
              <c16:uniqueId val="{00000002-686B-4559-AEBE-247B21E90D5E}"/>
            </c:ext>
          </c:extLst>
        </c:ser>
        <c:ser>
          <c:idx val="5"/>
          <c:order val="5"/>
          <c:spPr>
            <a:solidFill>
              <a:schemeClr val="accent3">
                <a:lumMod val="60000"/>
                <a:lumOff val="40000"/>
                <a:alpha val="50196"/>
              </a:schemeClr>
            </a:solidFill>
          </c:spPr>
          <c:cat>
            <c:numRef>
              <c:f>'Performance with Project Age'!$T$32:$T$54</c:f>
              <c:numCache>
                <c:formatCode>General</c:formatCode>
                <c:ptCount val="23"/>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pt idx="21">
                  <c:v>23</c:v>
                </c:pt>
                <c:pt idx="22">
                  <c:v>24</c:v>
                </c:pt>
              </c:numCache>
            </c:numRef>
          </c:cat>
          <c:val>
            <c:numRef>
              <c:f>'Performance with Project Age'!$Y$32:$Y$45</c:f>
              <c:numCache>
                <c:formatCode>0.0%</c:formatCode>
                <c:ptCount val="14"/>
                <c:pt idx="0">
                  <c:v>0</c:v>
                </c:pt>
                <c:pt idx="1">
                  <c:v>8.9951069117645943E-2</c:v>
                </c:pt>
                <c:pt idx="2">
                  <c:v>0.11128989291616809</c:v>
                </c:pt>
                <c:pt idx="3">
                  <c:v>0.11350736209976997</c:v>
                </c:pt>
                <c:pt idx="4">
                  <c:v>0.13262190059522605</c:v>
                </c:pt>
                <c:pt idx="5">
                  <c:v>0.13697564026172293</c:v>
                </c:pt>
                <c:pt idx="6">
                  <c:v>0.12592926086738099</c:v>
                </c:pt>
                <c:pt idx="7">
                  <c:v>0.16667172354363802</c:v>
                </c:pt>
                <c:pt idx="8">
                  <c:v>0.19156445624711094</c:v>
                </c:pt>
                <c:pt idx="9">
                  <c:v>0.18903619909182501</c:v>
                </c:pt>
                <c:pt idx="10">
                  <c:v>0.22805396095278407</c:v>
                </c:pt>
                <c:pt idx="11">
                  <c:v>0.29814998758135003</c:v>
                </c:pt>
                <c:pt idx="12">
                  <c:v>0.32847399703812907</c:v>
                </c:pt>
                <c:pt idx="13">
                  <c:v>0.37796100729774995</c:v>
                </c:pt>
              </c:numCache>
            </c:numRef>
          </c:val>
          <c:extLst>
            <c:ext xmlns:c16="http://schemas.microsoft.com/office/drawing/2014/chart" uri="{C3380CC4-5D6E-409C-BE32-E72D297353CC}">
              <c16:uniqueId val="{00000003-686B-4559-AEBE-247B21E90D5E}"/>
            </c:ext>
          </c:extLst>
        </c:ser>
        <c:dLbls>
          <c:showLegendKey val="0"/>
          <c:showVal val="0"/>
          <c:showCatName val="0"/>
          <c:showSerName val="0"/>
          <c:showPercent val="0"/>
          <c:showBubbleSize val="0"/>
        </c:dLbls>
        <c:axId val="1143086856"/>
        <c:axId val="1143087512"/>
      </c:areaChart>
      <c:lineChart>
        <c:grouping val="standard"/>
        <c:varyColors val="0"/>
        <c:ser>
          <c:idx val="2"/>
          <c:order val="2"/>
          <c:spPr>
            <a:ln w="38100">
              <a:solidFill>
                <a:schemeClr val="accent1">
                  <a:lumMod val="50000"/>
                </a:schemeClr>
              </a:solidFill>
            </a:ln>
          </c:spPr>
          <c:marker>
            <c:symbol val="none"/>
          </c:marker>
          <c:cat>
            <c:numRef>
              <c:f>'Performance with Project Age'!$K$32:$K$54</c:f>
              <c:numCache>
                <c:formatCode>General</c:formatCode>
                <c:ptCount val="23"/>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pt idx="21">
                  <c:v>23</c:v>
                </c:pt>
                <c:pt idx="22">
                  <c:v>24</c:v>
                </c:pt>
              </c:numCache>
            </c:numRef>
          </c:cat>
          <c:val>
            <c:numRef>
              <c:f>'Performance with Project Age'!$N$32:$N$54</c:f>
              <c:numCache>
                <c:formatCode>0.0%</c:formatCode>
                <c:ptCount val="23"/>
                <c:pt idx="0">
                  <c:v>1</c:v>
                </c:pt>
                <c:pt idx="1">
                  <c:v>0.97264308895928298</c:v>
                </c:pt>
                <c:pt idx="2">
                  <c:v>0.96744770052745299</c:v>
                </c:pt>
                <c:pt idx="3">
                  <c:v>0.97189853071894405</c:v>
                </c:pt>
                <c:pt idx="4">
                  <c:v>0.94540210839259498</c:v>
                </c:pt>
                <c:pt idx="5">
                  <c:v>0.94598134146823898</c:v>
                </c:pt>
                <c:pt idx="6">
                  <c:v>0.944405059140069</c:v>
                </c:pt>
                <c:pt idx="7">
                  <c:v>0.95018562437259002</c:v>
                </c:pt>
                <c:pt idx="8">
                  <c:v>0.93124209317492201</c:v>
                </c:pt>
                <c:pt idx="9">
                  <c:v>0.918007437409737</c:v>
                </c:pt>
                <c:pt idx="10">
                  <c:v>0.90143038395494002</c:v>
                </c:pt>
                <c:pt idx="11">
                  <c:v>0.89224608940319305</c:v>
                </c:pt>
                <c:pt idx="12">
                  <c:v>0.87840539951254604</c:v>
                </c:pt>
                <c:pt idx="13">
                  <c:v>0.83460969123584405</c:v>
                </c:pt>
                <c:pt idx="14">
                  <c:v>0.83324803032582695</c:v>
                </c:pt>
                <c:pt idx="15">
                  <c:v>0.77478023967948195</c:v>
                </c:pt>
                <c:pt idx="16">
                  <c:v>0.67894860870929097</c:v>
                </c:pt>
                <c:pt idx="17">
                  <c:v>0.68828282653906003</c:v>
                </c:pt>
                <c:pt idx="18">
                  <c:v>0.734930292462603</c:v>
                </c:pt>
                <c:pt idx="19">
                  <c:v>0.70735511900941395</c:v>
                </c:pt>
                <c:pt idx="20">
                  <c:v>0.65632657944251405</c:v>
                </c:pt>
                <c:pt idx="21">
                  <c:v>0.71645666978650702</c:v>
                </c:pt>
                <c:pt idx="22">
                  <c:v>0.71303310758335103</c:v>
                </c:pt>
              </c:numCache>
            </c:numRef>
          </c:val>
          <c:smooth val="0"/>
          <c:extLst>
            <c:ext xmlns:c16="http://schemas.microsoft.com/office/drawing/2014/chart" uri="{C3380CC4-5D6E-409C-BE32-E72D297353CC}">
              <c16:uniqueId val="{00000004-686B-4559-AEBE-247B21E90D5E}"/>
            </c:ext>
          </c:extLst>
        </c:ser>
        <c:dLbls>
          <c:showLegendKey val="0"/>
          <c:showVal val="0"/>
          <c:showCatName val="0"/>
          <c:showSerName val="0"/>
          <c:showPercent val="0"/>
          <c:showBubbleSize val="0"/>
        </c:dLbls>
        <c:marker val="1"/>
        <c:smooth val="0"/>
        <c:axId val="368412160"/>
        <c:axId val="376358400"/>
      </c:lineChart>
      <c:lineChart>
        <c:grouping val="standard"/>
        <c:varyColors val="0"/>
        <c:ser>
          <c:idx val="4"/>
          <c:order val="3"/>
          <c:spPr>
            <a:ln w="38100">
              <a:solidFill>
                <a:schemeClr val="accent3">
                  <a:lumMod val="75000"/>
                </a:schemeClr>
              </a:solidFill>
            </a:ln>
          </c:spPr>
          <c:marker>
            <c:symbol val="none"/>
          </c:marker>
          <c:cat>
            <c:numRef>
              <c:f>'Performance with Project Age'!$T$32:$T$54</c:f>
              <c:numCache>
                <c:formatCode>General</c:formatCode>
                <c:ptCount val="23"/>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pt idx="21">
                  <c:v>23</c:v>
                </c:pt>
                <c:pt idx="22">
                  <c:v>24</c:v>
                </c:pt>
              </c:numCache>
            </c:numRef>
          </c:cat>
          <c:val>
            <c:numRef>
              <c:f>'Performance with Project Age'!$W$32:$W$45</c:f>
              <c:numCache>
                <c:formatCode>0.0%</c:formatCode>
                <c:ptCount val="14"/>
                <c:pt idx="0">
                  <c:v>1</c:v>
                </c:pt>
                <c:pt idx="1">
                  <c:v>1.0023778997208701</c:v>
                </c:pt>
                <c:pt idx="2">
                  <c:v>0.99404968410604599</c:v>
                </c:pt>
                <c:pt idx="3">
                  <c:v>0.98792514580486901</c:v>
                </c:pt>
                <c:pt idx="4">
                  <c:v>0.98134485430222496</c:v>
                </c:pt>
                <c:pt idx="5">
                  <c:v>0.97444494125873604</c:v>
                </c:pt>
                <c:pt idx="6">
                  <c:v>0.963902835269703</c:v>
                </c:pt>
                <c:pt idx="7">
                  <c:v>0.96275209025147901</c:v>
                </c:pt>
                <c:pt idx="8">
                  <c:v>0.93508046794343302</c:v>
                </c:pt>
                <c:pt idx="9">
                  <c:v>0.92353502006261101</c:v>
                </c:pt>
                <c:pt idx="10">
                  <c:v>0.90789660260847005</c:v>
                </c:pt>
                <c:pt idx="11">
                  <c:v>0.87502385005817496</c:v>
                </c:pt>
                <c:pt idx="12">
                  <c:v>0.81371369782728697</c:v>
                </c:pt>
                <c:pt idx="13">
                  <c:v>0.78386160132827098</c:v>
                </c:pt>
              </c:numCache>
            </c:numRef>
          </c:val>
          <c:smooth val="0"/>
          <c:extLst>
            <c:ext xmlns:c16="http://schemas.microsoft.com/office/drawing/2014/chart" uri="{C3380CC4-5D6E-409C-BE32-E72D297353CC}">
              <c16:uniqueId val="{00000005-686B-4559-AEBE-247B21E90D5E}"/>
            </c:ext>
          </c:extLst>
        </c:ser>
        <c:dLbls>
          <c:showLegendKey val="0"/>
          <c:showVal val="0"/>
          <c:showCatName val="0"/>
          <c:showSerName val="0"/>
          <c:showPercent val="0"/>
          <c:showBubbleSize val="0"/>
        </c:dLbls>
        <c:marker val="1"/>
        <c:smooth val="0"/>
        <c:axId val="1143086856"/>
        <c:axId val="1143087512"/>
      </c:lineChart>
      <c:catAx>
        <c:axId val="368412160"/>
        <c:scaling>
          <c:orientation val="minMax"/>
        </c:scaling>
        <c:delete val="0"/>
        <c:axPos val="b"/>
        <c:numFmt formatCode="General" sourceLinked="1"/>
        <c:majorTickMark val="out"/>
        <c:minorTickMark val="none"/>
        <c:tickLblPos val="nextTo"/>
        <c:spPr>
          <a:ln w="3175">
            <a:noFill/>
          </a:ln>
        </c:spPr>
        <c:txPr>
          <a:bodyPr rot="0" vert="horz"/>
          <a:lstStyle/>
          <a:p>
            <a:pPr>
              <a:defRPr/>
            </a:pPr>
            <a:endParaRPr lang="en-US"/>
          </a:p>
        </c:txPr>
        <c:crossAx val="376358400"/>
        <c:crosses val="autoZero"/>
        <c:auto val="1"/>
        <c:lblAlgn val="ctr"/>
        <c:lblOffset val="50"/>
        <c:tickLblSkip val="1"/>
        <c:noMultiLvlLbl val="0"/>
      </c:catAx>
      <c:valAx>
        <c:axId val="376358400"/>
        <c:scaling>
          <c:orientation val="minMax"/>
          <c:max val="1.1000000000000001"/>
          <c:min val="0.4"/>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crossAx val="368412160"/>
        <c:crosses val="autoZero"/>
        <c:crossBetween val="between"/>
      </c:valAx>
      <c:valAx>
        <c:axId val="1143087512"/>
        <c:scaling>
          <c:orientation val="minMax"/>
          <c:max val="1.1000000000000001"/>
          <c:min val="0.4"/>
        </c:scaling>
        <c:delete val="1"/>
        <c:axPos val="r"/>
        <c:numFmt formatCode="0.0%" sourceLinked="1"/>
        <c:majorTickMark val="out"/>
        <c:minorTickMark val="none"/>
        <c:tickLblPos val="nextTo"/>
        <c:crossAx val="1143086856"/>
        <c:crosses val="max"/>
        <c:crossBetween val="between"/>
      </c:valAx>
      <c:catAx>
        <c:axId val="1143086856"/>
        <c:scaling>
          <c:orientation val="minMax"/>
        </c:scaling>
        <c:delete val="1"/>
        <c:axPos val="b"/>
        <c:numFmt formatCode="General" sourceLinked="1"/>
        <c:majorTickMark val="out"/>
        <c:minorTickMark val="none"/>
        <c:tickLblPos val="nextTo"/>
        <c:crossAx val="1143087512"/>
        <c:crosses val="autoZero"/>
        <c:auto val="1"/>
        <c:lblAlgn val="ctr"/>
        <c:lblOffset val="100"/>
        <c:noMultiLvlLbl val="0"/>
      </c:catAx>
    </c:plotArea>
    <c:plotVisOnly val="1"/>
    <c:dispBlanksAs val="zero"/>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7918433272763978E-2"/>
          <c:y val="0.1109814168073508"/>
          <c:w val="0.89600524989691854"/>
          <c:h val="0.75018460765235784"/>
        </c:manualLayout>
      </c:layout>
      <c:scatterChart>
        <c:scatterStyle val="lineMarker"/>
        <c:varyColors val="0"/>
        <c:ser>
          <c:idx val="0"/>
          <c:order val="0"/>
          <c:tx>
            <c:v>Projects with no 2023 O&amp;M data</c:v>
          </c:tx>
          <c:spPr>
            <a:ln w="28575">
              <a:noFill/>
            </a:ln>
          </c:spPr>
          <c:marker>
            <c:symbol val="circle"/>
            <c:size val="8"/>
            <c:spPr>
              <a:noFill/>
              <a:ln>
                <a:solidFill>
                  <a:srgbClr val="000080"/>
                </a:solidFill>
                <a:prstDash val="solid"/>
              </a:ln>
            </c:spPr>
          </c:marker>
          <c:dPt>
            <c:idx val="9"/>
            <c:bubble3D val="0"/>
            <c:extLst>
              <c:ext xmlns:c16="http://schemas.microsoft.com/office/drawing/2014/chart" uri="{C3380CC4-5D6E-409C-BE32-E72D297353CC}">
                <c16:uniqueId val="{00000000-EBF0-4CA6-8F17-4F13AA5B9558}"/>
              </c:ext>
            </c:extLst>
          </c:dPt>
          <c:dPt>
            <c:idx val="10"/>
            <c:bubble3D val="0"/>
            <c:extLst>
              <c:ext xmlns:c16="http://schemas.microsoft.com/office/drawing/2014/chart" uri="{C3380CC4-5D6E-409C-BE32-E72D297353CC}">
                <c16:uniqueId val="{00000001-EBF0-4CA6-8F17-4F13AA5B9558}"/>
              </c:ext>
            </c:extLst>
          </c:dPt>
          <c:dPt>
            <c:idx val="11"/>
            <c:bubble3D val="0"/>
            <c:extLst>
              <c:ext xmlns:c16="http://schemas.microsoft.com/office/drawing/2014/chart" uri="{C3380CC4-5D6E-409C-BE32-E72D297353CC}">
                <c16:uniqueId val="{00000002-EBF0-4CA6-8F17-4F13AA5B9558}"/>
              </c:ext>
            </c:extLst>
          </c:dPt>
          <c:dPt>
            <c:idx val="12"/>
            <c:bubble3D val="0"/>
            <c:extLst>
              <c:ext xmlns:c16="http://schemas.microsoft.com/office/drawing/2014/chart" uri="{C3380CC4-5D6E-409C-BE32-E72D297353CC}">
                <c16:uniqueId val="{00000003-EBF0-4CA6-8F17-4F13AA5B9558}"/>
              </c:ext>
            </c:extLst>
          </c:dPt>
          <c:dPt>
            <c:idx val="29"/>
            <c:bubble3D val="0"/>
            <c:extLst>
              <c:ext xmlns:c16="http://schemas.microsoft.com/office/drawing/2014/chart" uri="{C3380CC4-5D6E-409C-BE32-E72D297353CC}">
                <c16:uniqueId val="{00000004-EBF0-4CA6-8F17-4F13AA5B9558}"/>
              </c:ext>
            </c:extLst>
          </c:dPt>
          <c:dPt>
            <c:idx val="30"/>
            <c:bubble3D val="0"/>
            <c:extLst>
              <c:ext xmlns:c16="http://schemas.microsoft.com/office/drawing/2014/chart" uri="{C3380CC4-5D6E-409C-BE32-E72D297353CC}">
                <c16:uniqueId val="{00000005-EBF0-4CA6-8F17-4F13AA5B9558}"/>
              </c:ext>
            </c:extLst>
          </c:dPt>
          <c:dPt>
            <c:idx val="31"/>
            <c:bubble3D val="0"/>
            <c:extLst>
              <c:ext xmlns:c16="http://schemas.microsoft.com/office/drawing/2014/chart" uri="{C3380CC4-5D6E-409C-BE32-E72D297353CC}">
                <c16:uniqueId val="{00000006-EBF0-4CA6-8F17-4F13AA5B9558}"/>
              </c:ext>
            </c:extLst>
          </c:dPt>
          <c:dPt>
            <c:idx val="38"/>
            <c:bubble3D val="0"/>
            <c:extLst>
              <c:ext xmlns:c16="http://schemas.microsoft.com/office/drawing/2014/chart" uri="{C3380CC4-5D6E-409C-BE32-E72D297353CC}">
                <c16:uniqueId val="{00000007-EBF0-4CA6-8F17-4F13AA5B9558}"/>
              </c:ext>
            </c:extLst>
          </c:dPt>
          <c:dPt>
            <c:idx val="39"/>
            <c:bubble3D val="0"/>
            <c:extLst>
              <c:ext xmlns:c16="http://schemas.microsoft.com/office/drawing/2014/chart" uri="{C3380CC4-5D6E-409C-BE32-E72D297353CC}">
                <c16:uniqueId val="{00000008-EBF0-4CA6-8F17-4F13AA5B9558}"/>
              </c:ext>
            </c:extLst>
          </c:dPt>
          <c:dPt>
            <c:idx val="40"/>
            <c:bubble3D val="0"/>
            <c:extLst>
              <c:ext xmlns:c16="http://schemas.microsoft.com/office/drawing/2014/chart" uri="{C3380CC4-5D6E-409C-BE32-E72D297353CC}">
                <c16:uniqueId val="{00000009-EBF0-4CA6-8F17-4F13AA5B9558}"/>
              </c:ext>
            </c:extLst>
          </c:dPt>
          <c:dPt>
            <c:idx val="43"/>
            <c:bubble3D val="0"/>
            <c:extLst>
              <c:ext xmlns:c16="http://schemas.microsoft.com/office/drawing/2014/chart" uri="{C3380CC4-5D6E-409C-BE32-E72D297353CC}">
                <c16:uniqueId val="{0000000A-EBF0-4CA6-8F17-4F13AA5B9558}"/>
              </c:ext>
            </c:extLst>
          </c:dPt>
          <c:dPt>
            <c:idx val="44"/>
            <c:bubble3D val="0"/>
            <c:extLst>
              <c:ext xmlns:c16="http://schemas.microsoft.com/office/drawing/2014/chart" uri="{C3380CC4-5D6E-409C-BE32-E72D297353CC}">
                <c16:uniqueId val="{0000000B-EBF0-4CA6-8F17-4F13AA5B9558}"/>
              </c:ext>
            </c:extLst>
          </c:dPt>
          <c:dPt>
            <c:idx val="45"/>
            <c:bubble3D val="0"/>
            <c:extLst>
              <c:ext xmlns:c16="http://schemas.microsoft.com/office/drawing/2014/chart" uri="{C3380CC4-5D6E-409C-BE32-E72D297353CC}">
                <c16:uniqueId val="{0000000C-EBF0-4CA6-8F17-4F13AA5B9558}"/>
              </c:ext>
            </c:extLst>
          </c:dPt>
          <c:dPt>
            <c:idx val="46"/>
            <c:bubble3D val="0"/>
            <c:extLst>
              <c:ext xmlns:c16="http://schemas.microsoft.com/office/drawing/2014/chart" uri="{C3380CC4-5D6E-409C-BE32-E72D297353CC}">
                <c16:uniqueId val="{0000000D-EBF0-4CA6-8F17-4F13AA5B9558}"/>
              </c:ext>
            </c:extLst>
          </c:dPt>
          <c:dPt>
            <c:idx val="47"/>
            <c:bubble3D val="0"/>
            <c:extLst>
              <c:ext xmlns:c16="http://schemas.microsoft.com/office/drawing/2014/chart" uri="{C3380CC4-5D6E-409C-BE32-E72D297353CC}">
                <c16:uniqueId val="{0000000E-EBF0-4CA6-8F17-4F13AA5B9558}"/>
              </c:ext>
            </c:extLst>
          </c:dPt>
          <c:dPt>
            <c:idx val="50"/>
            <c:bubble3D val="0"/>
            <c:extLst>
              <c:ext xmlns:c16="http://schemas.microsoft.com/office/drawing/2014/chart" uri="{C3380CC4-5D6E-409C-BE32-E72D297353CC}">
                <c16:uniqueId val="{0000000F-EBF0-4CA6-8F17-4F13AA5B9558}"/>
              </c:ext>
            </c:extLst>
          </c:dPt>
          <c:dPt>
            <c:idx val="51"/>
            <c:bubble3D val="0"/>
            <c:extLst>
              <c:ext xmlns:c16="http://schemas.microsoft.com/office/drawing/2014/chart" uri="{C3380CC4-5D6E-409C-BE32-E72D297353CC}">
                <c16:uniqueId val="{00000010-EBF0-4CA6-8F17-4F13AA5B9558}"/>
              </c:ext>
            </c:extLst>
          </c:dPt>
          <c:dPt>
            <c:idx val="54"/>
            <c:bubble3D val="0"/>
            <c:extLst>
              <c:ext xmlns:c16="http://schemas.microsoft.com/office/drawing/2014/chart" uri="{C3380CC4-5D6E-409C-BE32-E72D297353CC}">
                <c16:uniqueId val="{00000011-EBF0-4CA6-8F17-4F13AA5B9558}"/>
              </c:ext>
            </c:extLst>
          </c:dPt>
          <c:dPt>
            <c:idx val="55"/>
            <c:marker>
              <c:symbol val="none"/>
            </c:marker>
            <c:bubble3D val="0"/>
            <c:extLst>
              <c:ext xmlns:c16="http://schemas.microsoft.com/office/drawing/2014/chart" uri="{C3380CC4-5D6E-409C-BE32-E72D297353CC}">
                <c16:uniqueId val="{00000012-EBF0-4CA6-8F17-4F13AA5B9558}"/>
              </c:ext>
            </c:extLst>
          </c:dPt>
          <c:dPt>
            <c:idx val="70"/>
            <c:bubble3D val="0"/>
            <c:extLst>
              <c:ext xmlns:c16="http://schemas.microsoft.com/office/drawing/2014/chart" uri="{C3380CC4-5D6E-409C-BE32-E72D297353CC}">
                <c16:uniqueId val="{00000013-EBF0-4CA6-8F17-4F13AA5B9558}"/>
              </c:ext>
            </c:extLst>
          </c:dPt>
          <c:dPt>
            <c:idx val="73"/>
            <c:bubble3D val="0"/>
            <c:extLst>
              <c:ext xmlns:c16="http://schemas.microsoft.com/office/drawing/2014/chart" uri="{C3380CC4-5D6E-409C-BE32-E72D297353CC}">
                <c16:uniqueId val="{00000014-EBF0-4CA6-8F17-4F13AA5B9558}"/>
              </c:ext>
            </c:extLst>
          </c:dPt>
          <c:dPt>
            <c:idx val="74"/>
            <c:bubble3D val="0"/>
            <c:extLst>
              <c:ext xmlns:c16="http://schemas.microsoft.com/office/drawing/2014/chart" uri="{C3380CC4-5D6E-409C-BE32-E72D297353CC}">
                <c16:uniqueId val="{00000015-EBF0-4CA6-8F17-4F13AA5B9558}"/>
              </c:ext>
            </c:extLst>
          </c:dPt>
          <c:dPt>
            <c:idx val="79"/>
            <c:bubble3D val="0"/>
            <c:extLst>
              <c:ext xmlns:c16="http://schemas.microsoft.com/office/drawing/2014/chart" uri="{C3380CC4-5D6E-409C-BE32-E72D297353CC}">
                <c16:uniqueId val="{00000016-EBF0-4CA6-8F17-4F13AA5B9558}"/>
              </c:ext>
            </c:extLst>
          </c:dPt>
          <c:dPt>
            <c:idx val="83"/>
            <c:marker>
              <c:symbol val="none"/>
            </c:marker>
            <c:bubble3D val="0"/>
            <c:extLst>
              <c:ext xmlns:c16="http://schemas.microsoft.com/office/drawing/2014/chart" uri="{C3380CC4-5D6E-409C-BE32-E72D297353CC}">
                <c16:uniqueId val="{00000017-EBF0-4CA6-8F17-4F13AA5B9558}"/>
              </c:ext>
            </c:extLst>
          </c:dPt>
          <c:dPt>
            <c:idx val="84"/>
            <c:bubble3D val="0"/>
            <c:extLst>
              <c:ext xmlns:c16="http://schemas.microsoft.com/office/drawing/2014/chart" uri="{C3380CC4-5D6E-409C-BE32-E72D297353CC}">
                <c16:uniqueId val="{00000018-EBF0-4CA6-8F17-4F13AA5B9558}"/>
              </c:ext>
            </c:extLst>
          </c:dPt>
          <c:dPt>
            <c:idx val="85"/>
            <c:marker>
              <c:symbol val="none"/>
            </c:marker>
            <c:bubble3D val="0"/>
            <c:extLst>
              <c:ext xmlns:c16="http://schemas.microsoft.com/office/drawing/2014/chart" uri="{C3380CC4-5D6E-409C-BE32-E72D297353CC}">
                <c16:uniqueId val="{00000019-EBF0-4CA6-8F17-4F13AA5B9558}"/>
              </c:ext>
            </c:extLst>
          </c:dPt>
          <c:dPt>
            <c:idx val="86"/>
            <c:bubble3D val="0"/>
            <c:extLst>
              <c:ext xmlns:c16="http://schemas.microsoft.com/office/drawing/2014/chart" uri="{C3380CC4-5D6E-409C-BE32-E72D297353CC}">
                <c16:uniqueId val="{0000001A-EBF0-4CA6-8F17-4F13AA5B9558}"/>
              </c:ext>
            </c:extLst>
          </c:dPt>
          <c:dPt>
            <c:idx val="88"/>
            <c:marker>
              <c:symbol val="none"/>
            </c:marker>
            <c:bubble3D val="0"/>
            <c:extLst>
              <c:ext xmlns:c16="http://schemas.microsoft.com/office/drawing/2014/chart" uri="{C3380CC4-5D6E-409C-BE32-E72D297353CC}">
                <c16:uniqueId val="{0000001B-EBF0-4CA6-8F17-4F13AA5B9558}"/>
              </c:ext>
            </c:extLst>
          </c:dPt>
          <c:dPt>
            <c:idx val="89"/>
            <c:marker>
              <c:symbol val="none"/>
            </c:marker>
            <c:bubble3D val="0"/>
            <c:extLst>
              <c:ext xmlns:c16="http://schemas.microsoft.com/office/drawing/2014/chart" uri="{C3380CC4-5D6E-409C-BE32-E72D297353CC}">
                <c16:uniqueId val="{0000001C-EBF0-4CA6-8F17-4F13AA5B9558}"/>
              </c:ext>
            </c:extLst>
          </c:dPt>
          <c:dPt>
            <c:idx val="90"/>
            <c:marker>
              <c:symbol val="none"/>
            </c:marker>
            <c:bubble3D val="0"/>
            <c:extLst>
              <c:ext xmlns:c16="http://schemas.microsoft.com/office/drawing/2014/chart" uri="{C3380CC4-5D6E-409C-BE32-E72D297353CC}">
                <c16:uniqueId val="{0000001D-EBF0-4CA6-8F17-4F13AA5B9558}"/>
              </c:ext>
            </c:extLst>
          </c:dPt>
          <c:dPt>
            <c:idx val="93"/>
            <c:bubble3D val="0"/>
            <c:extLst>
              <c:ext xmlns:c16="http://schemas.microsoft.com/office/drawing/2014/chart" uri="{C3380CC4-5D6E-409C-BE32-E72D297353CC}">
                <c16:uniqueId val="{0000001E-EBF0-4CA6-8F17-4F13AA5B9558}"/>
              </c:ext>
            </c:extLst>
          </c:dPt>
          <c:dPt>
            <c:idx val="102"/>
            <c:bubble3D val="0"/>
            <c:extLst>
              <c:ext xmlns:c16="http://schemas.microsoft.com/office/drawing/2014/chart" uri="{C3380CC4-5D6E-409C-BE32-E72D297353CC}">
                <c16:uniqueId val="{0000001F-EBF0-4CA6-8F17-4F13AA5B9558}"/>
              </c:ext>
            </c:extLst>
          </c:dPt>
          <c:dPt>
            <c:idx val="107"/>
            <c:bubble3D val="0"/>
            <c:extLst>
              <c:ext xmlns:c16="http://schemas.microsoft.com/office/drawing/2014/chart" uri="{C3380CC4-5D6E-409C-BE32-E72D297353CC}">
                <c16:uniqueId val="{00000020-EBF0-4CA6-8F17-4F13AA5B9558}"/>
              </c:ext>
            </c:extLst>
          </c:dPt>
          <c:dPt>
            <c:idx val="108"/>
            <c:bubble3D val="0"/>
            <c:extLst>
              <c:ext xmlns:c16="http://schemas.microsoft.com/office/drawing/2014/chart" uri="{C3380CC4-5D6E-409C-BE32-E72D297353CC}">
                <c16:uniqueId val="{00000021-EBF0-4CA6-8F17-4F13AA5B9558}"/>
              </c:ext>
            </c:extLst>
          </c:dPt>
          <c:dPt>
            <c:idx val="109"/>
            <c:bubble3D val="0"/>
            <c:extLst>
              <c:ext xmlns:c16="http://schemas.microsoft.com/office/drawing/2014/chart" uri="{C3380CC4-5D6E-409C-BE32-E72D297353CC}">
                <c16:uniqueId val="{00000022-EBF0-4CA6-8F17-4F13AA5B9558}"/>
              </c:ext>
            </c:extLst>
          </c:dPt>
          <c:xVal>
            <c:numRef>
              <c:f>'O&amp;M Over Time'!$A$149:$A$229</c:f>
              <c:numCache>
                <c:formatCode>General</c:formatCode>
                <c:ptCount val="81"/>
                <c:pt idx="0">
                  <c:v>2012</c:v>
                </c:pt>
                <c:pt idx="1">
                  <c:v>2007</c:v>
                </c:pt>
                <c:pt idx="2">
                  <c:v>2007</c:v>
                </c:pt>
                <c:pt idx="3">
                  <c:v>2006</c:v>
                </c:pt>
                <c:pt idx="4">
                  <c:v>2004</c:v>
                </c:pt>
                <c:pt idx="5">
                  <c:v>2003</c:v>
                </c:pt>
                <c:pt idx="6">
                  <c:v>2002</c:v>
                </c:pt>
                <c:pt idx="7">
                  <c:v>2002</c:v>
                </c:pt>
                <c:pt idx="8">
                  <c:v>2002</c:v>
                </c:pt>
                <c:pt idx="9">
                  <c:v>2002</c:v>
                </c:pt>
                <c:pt idx="10">
                  <c:v>2002</c:v>
                </c:pt>
                <c:pt idx="11">
                  <c:v>2002</c:v>
                </c:pt>
                <c:pt idx="12">
                  <c:v>2002</c:v>
                </c:pt>
                <c:pt idx="13">
                  <c:v>2002</c:v>
                </c:pt>
                <c:pt idx="14">
                  <c:v>2002</c:v>
                </c:pt>
                <c:pt idx="15">
                  <c:v>2001</c:v>
                </c:pt>
                <c:pt idx="16">
                  <c:v>2001</c:v>
                </c:pt>
                <c:pt idx="17">
                  <c:v>2001</c:v>
                </c:pt>
                <c:pt idx="18">
                  <c:v>2001</c:v>
                </c:pt>
                <c:pt idx="19">
                  <c:v>2001</c:v>
                </c:pt>
                <c:pt idx="20">
                  <c:v>2001</c:v>
                </c:pt>
                <c:pt idx="21">
                  <c:v>2001</c:v>
                </c:pt>
                <c:pt idx="22">
                  <c:v>2001</c:v>
                </c:pt>
                <c:pt idx="23">
                  <c:v>2001</c:v>
                </c:pt>
                <c:pt idx="24">
                  <c:v>2000</c:v>
                </c:pt>
                <c:pt idx="25">
                  <c:v>2000</c:v>
                </c:pt>
                <c:pt idx="26">
                  <c:v>2000</c:v>
                </c:pt>
                <c:pt idx="27">
                  <c:v>2000</c:v>
                </c:pt>
                <c:pt idx="28">
                  <c:v>2000</c:v>
                </c:pt>
                <c:pt idx="29">
                  <c:v>2000</c:v>
                </c:pt>
                <c:pt idx="30">
                  <c:v>1999</c:v>
                </c:pt>
                <c:pt idx="31">
                  <c:v>1999</c:v>
                </c:pt>
                <c:pt idx="32">
                  <c:v>1999</c:v>
                </c:pt>
                <c:pt idx="33">
                  <c:v>1999</c:v>
                </c:pt>
                <c:pt idx="34">
                  <c:v>1999</c:v>
                </c:pt>
                <c:pt idx="35">
                  <c:v>1999</c:v>
                </c:pt>
                <c:pt idx="36">
                  <c:v>1999</c:v>
                </c:pt>
                <c:pt idx="37">
                  <c:v>1999</c:v>
                </c:pt>
                <c:pt idx="38">
                  <c:v>1999</c:v>
                </c:pt>
                <c:pt idx="39">
                  <c:v>1999</c:v>
                </c:pt>
                <c:pt idx="40">
                  <c:v>1999</c:v>
                </c:pt>
                <c:pt idx="41">
                  <c:v>1999</c:v>
                </c:pt>
                <c:pt idx="42">
                  <c:v>1999</c:v>
                </c:pt>
                <c:pt idx="43">
                  <c:v>1999</c:v>
                </c:pt>
                <c:pt idx="44">
                  <c:v>1999</c:v>
                </c:pt>
                <c:pt idx="45">
                  <c:v>1999</c:v>
                </c:pt>
                <c:pt idx="46">
                  <c:v>1999</c:v>
                </c:pt>
                <c:pt idx="47">
                  <c:v>1999</c:v>
                </c:pt>
                <c:pt idx="48">
                  <c:v>1998</c:v>
                </c:pt>
                <c:pt idx="49">
                  <c:v>1998</c:v>
                </c:pt>
                <c:pt idx="50">
                  <c:v>1998</c:v>
                </c:pt>
                <c:pt idx="51">
                  <c:v>1998</c:v>
                </c:pt>
                <c:pt idx="52">
                  <c:v>1994</c:v>
                </c:pt>
                <c:pt idx="53">
                  <c:v>1994</c:v>
                </c:pt>
                <c:pt idx="54">
                  <c:v>1994</c:v>
                </c:pt>
                <c:pt idx="55">
                  <c:v>1994</c:v>
                </c:pt>
                <c:pt idx="56">
                  <c:v>1994</c:v>
                </c:pt>
                <c:pt idx="57">
                  <c:v>1990</c:v>
                </c:pt>
                <c:pt idx="58">
                  <c:v>1990</c:v>
                </c:pt>
                <c:pt idx="59">
                  <c:v>1990</c:v>
                </c:pt>
                <c:pt idx="60">
                  <c:v>1990</c:v>
                </c:pt>
                <c:pt idx="61">
                  <c:v>1990</c:v>
                </c:pt>
                <c:pt idx="62">
                  <c:v>1989</c:v>
                </c:pt>
                <c:pt idx="63">
                  <c:v>1989</c:v>
                </c:pt>
                <c:pt idx="64">
                  <c:v>1989</c:v>
                </c:pt>
                <c:pt idx="65">
                  <c:v>1987</c:v>
                </c:pt>
                <c:pt idx="66">
                  <c:v>1987</c:v>
                </c:pt>
                <c:pt idx="67">
                  <c:v>1987</c:v>
                </c:pt>
                <c:pt idx="68">
                  <c:v>1987</c:v>
                </c:pt>
                <c:pt idx="69">
                  <c:v>1987</c:v>
                </c:pt>
                <c:pt idx="70">
                  <c:v>1987</c:v>
                </c:pt>
                <c:pt idx="71">
                  <c:v>1985</c:v>
                </c:pt>
                <c:pt idx="72">
                  <c:v>1985</c:v>
                </c:pt>
                <c:pt idx="73">
                  <c:v>1985</c:v>
                </c:pt>
                <c:pt idx="74">
                  <c:v>1985</c:v>
                </c:pt>
                <c:pt idx="75">
                  <c:v>1985</c:v>
                </c:pt>
                <c:pt idx="76">
                  <c:v>1985</c:v>
                </c:pt>
                <c:pt idx="77">
                  <c:v>1984</c:v>
                </c:pt>
                <c:pt idx="78">
                  <c:v>1984</c:v>
                </c:pt>
                <c:pt idx="79">
                  <c:v>1984</c:v>
                </c:pt>
                <c:pt idx="80">
                  <c:v>1984</c:v>
                </c:pt>
              </c:numCache>
            </c:numRef>
          </c:xVal>
          <c:yVal>
            <c:numRef>
              <c:f>'O&amp;M Over Time'!$C$149:$C$229</c:f>
              <c:numCache>
                <c:formatCode>"$"#,##0</c:formatCode>
                <c:ptCount val="81"/>
                <c:pt idx="0">
                  <c:v>69.335816484758936</c:v>
                </c:pt>
                <c:pt idx="1">
                  <c:v>34.432730122864221</c:v>
                </c:pt>
                <c:pt idx="2">
                  <c:v>102.72661156523914</c:v>
                </c:pt>
                <c:pt idx="3">
                  <c:v>134.32074685359913</c:v>
                </c:pt>
                <c:pt idx="4">
                  <c:v>59.738776085369828</c:v>
                </c:pt>
                <c:pt idx="5">
                  <c:v>54.423601186400163</c:v>
                </c:pt>
                <c:pt idx="6">
                  <c:v>8.3774937385252439</c:v>
                </c:pt>
                <c:pt idx="7">
                  <c:v>7.6811924244109013</c:v>
                </c:pt>
                <c:pt idx="8">
                  <c:v>39.211089034646768</c:v>
                </c:pt>
                <c:pt idx="9">
                  <c:v>43.652321347132222</c:v>
                </c:pt>
                <c:pt idx="10">
                  <c:v>38.502152785518106</c:v>
                </c:pt>
                <c:pt idx="11">
                  <c:v>19.500344265198592</c:v>
                </c:pt>
                <c:pt idx="12">
                  <c:v>33.334942603072726</c:v>
                </c:pt>
                <c:pt idx="13">
                  <c:v>24.210293635549764</c:v>
                </c:pt>
                <c:pt idx="14">
                  <c:v>39.871975779314241</c:v>
                </c:pt>
                <c:pt idx="15">
                  <c:v>8.5325029903158551</c:v>
                </c:pt>
                <c:pt idx="16">
                  <c:v>5.028634664837627</c:v>
                </c:pt>
                <c:pt idx="17">
                  <c:v>17.328247637322093</c:v>
                </c:pt>
                <c:pt idx="18">
                  <c:v>28.193803783512067</c:v>
                </c:pt>
                <c:pt idx="19">
                  <c:v>42.290706011565909</c:v>
                </c:pt>
                <c:pt idx="20">
                  <c:v>27.501452443551649</c:v>
                </c:pt>
                <c:pt idx="21">
                  <c:v>65.966261047230347</c:v>
                </c:pt>
                <c:pt idx="22">
                  <c:v>41.567945275170608</c:v>
                </c:pt>
                <c:pt idx="23">
                  <c:v>32.213692502634544</c:v>
                </c:pt>
                <c:pt idx="24">
                  <c:v>56.159656478322105</c:v>
                </c:pt>
                <c:pt idx="25">
                  <c:v>36.784477056517147</c:v>
                </c:pt>
                <c:pt idx="26">
                  <c:v>39.539690791493932</c:v>
                </c:pt>
                <c:pt idx="27">
                  <c:v>32.134549633883424</c:v>
                </c:pt>
                <c:pt idx="28">
                  <c:v>29.857483255866615</c:v>
                </c:pt>
                <c:pt idx="29">
                  <c:v>21.638285562648083</c:v>
                </c:pt>
                <c:pt idx="30">
                  <c:v>62.519763371983231</c:v>
                </c:pt>
                <c:pt idx="31">
                  <c:v>47.838348543229444</c:v>
                </c:pt>
                <c:pt idx="32">
                  <c:v>149.55610571881175</c:v>
                </c:pt>
                <c:pt idx="33">
                  <c:v>73.565057291245054</c:v>
                </c:pt>
                <c:pt idx="34">
                  <c:v>45.877697616427767</c:v>
                </c:pt>
                <c:pt idx="35">
                  <c:v>133.58188902462061</c:v>
                </c:pt>
                <c:pt idx="36">
                  <c:v>29.976985636816107</c:v>
                </c:pt>
                <c:pt idx="37">
                  <c:v>22.008286036948817</c:v>
                </c:pt>
                <c:pt idx="38">
                  <c:v>105.05619784719039</c:v>
                </c:pt>
                <c:pt idx="39">
                  <c:v>42.891345597504063</c:v>
                </c:pt>
                <c:pt idx="40">
                  <c:v>29.985896124644668</c:v>
                </c:pt>
                <c:pt idx="41">
                  <c:v>49.362619105954252</c:v>
                </c:pt>
                <c:pt idx="42">
                  <c:v>38.395700197522324</c:v>
                </c:pt>
                <c:pt idx="43">
                  <c:v>79.364798666653641</c:v>
                </c:pt>
                <c:pt idx="44">
                  <c:v>78.469019219399172</c:v>
                </c:pt>
                <c:pt idx="45">
                  <c:v>67.509486091060239</c:v>
                </c:pt>
                <c:pt idx="46">
                  <c:v>15.499949959945431</c:v>
                </c:pt>
                <c:pt idx="47">
                  <c:v>36.725491450230741</c:v>
                </c:pt>
                <c:pt idx="48">
                  <c:v>61.735422717454895</c:v>
                </c:pt>
                <c:pt idx="49">
                  <c:v>38.822947046888906</c:v>
                </c:pt>
                <c:pt idx="50">
                  <c:v>62.909751457080354</c:v>
                </c:pt>
                <c:pt idx="51">
                  <c:v>39.732935632638231</c:v>
                </c:pt>
                <c:pt idx="52">
                  <c:v>40.257465501337734</c:v>
                </c:pt>
                <c:pt idx="53">
                  <c:v>70.424572691435301</c:v>
                </c:pt>
                <c:pt idx="54">
                  <c:v>58.24116826354134</c:v>
                </c:pt>
                <c:pt idx="55">
                  <c:v>119.86344263735054</c:v>
                </c:pt>
                <c:pt idx="56">
                  <c:v>82.324374587131743</c:v>
                </c:pt>
                <c:pt idx="57">
                  <c:v>68.664183350672928</c:v>
                </c:pt>
                <c:pt idx="58">
                  <c:v>70.297562077046791</c:v>
                </c:pt>
                <c:pt idx="59">
                  <c:v>67.616620629229487</c:v>
                </c:pt>
                <c:pt idx="60">
                  <c:v>124.83993281173701</c:v>
                </c:pt>
                <c:pt idx="61">
                  <c:v>69.871403691382042</c:v>
                </c:pt>
                <c:pt idx="62">
                  <c:v>55.952801126350955</c:v>
                </c:pt>
                <c:pt idx="63">
                  <c:v>54.572367815109111</c:v>
                </c:pt>
                <c:pt idx="64">
                  <c:v>56.194744032834087</c:v>
                </c:pt>
                <c:pt idx="65">
                  <c:v>74.962328219824727</c:v>
                </c:pt>
                <c:pt idx="66">
                  <c:v>85.062415638773373</c:v>
                </c:pt>
                <c:pt idx="67">
                  <c:v>93.098555632912664</c:v>
                </c:pt>
                <c:pt idx="68">
                  <c:v>98.457617204259506</c:v>
                </c:pt>
                <c:pt idx="69">
                  <c:v>104.39029920437571</c:v>
                </c:pt>
                <c:pt idx="70">
                  <c:v>57.347070552139137</c:v>
                </c:pt>
                <c:pt idx="71">
                  <c:v>65.265250193095596</c:v>
                </c:pt>
                <c:pt idx="72">
                  <c:v>62.335721100168087</c:v>
                </c:pt>
                <c:pt idx="73">
                  <c:v>96.180601521599215</c:v>
                </c:pt>
                <c:pt idx="74">
                  <c:v>125.92116323628564</c:v>
                </c:pt>
                <c:pt idx="75">
                  <c:v>110.9381968319866</c:v>
                </c:pt>
                <c:pt idx="76">
                  <c:v>118.8365926464747</c:v>
                </c:pt>
                <c:pt idx="77">
                  <c:v>166.16830787026709</c:v>
                </c:pt>
                <c:pt idx="78">
                  <c:v>92.127897817293672</c:v>
                </c:pt>
                <c:pt idx="79">
                  <c:v>91.258176857028687</c:v>
                </c:pt>
                <c:pt idx="80">
                  <c:v>74.417763284849499</c:v>
                </c:pt>
              </c:numCache>
            </c:numRef>
          </c:yVal>
          <c:smooth val="0"/>
          <c:extLst>
            <c:ext xmlns:c16="http://schemas.microsoft.com/office/drawing/2014/chart" uri="{C3380CC4-5D6E-409C-BE32-E72D297353CC}">
              <c16:uniqueId val="{00000023-EBF0-4CA6-8F17-4F13AA5B9558}"/>
            </c:ext>
          </c:extLst>
        </c:ser>
        <c:ser>
          <c:idx val="1"/>
          <c:order val="1"/>
          <c:tx>
            <c:v>Projects with 2023 O&amp;M data</c:v>
          </c:tx>
          <c:spPr>
            <a:ln w="28575">
              <a:noFill/>
            </a:ln>
          </c:spPr>
          <c:marker>
            <c:symbol val="circle"/>
            <c:size val="8"/>
            <c:spPr>
              <a:solidFill>
                <a:srgbClr val="FF9900"/>
              </a:solidFill>
              <a:ln>
                <a:solidFill>
                  <a:srgbClr val="000000"/>
                </a:solidFill>
                <a:prstDash val="solid"/>
              </a:ln>
            </c:spPr>
          </c:marker>
          <c:dPt>
            <c:idx val="45"/>
            <c:marker>
              <c:spPr>
                <a:noFill/>
                <a:ln>
                  <a:noFill/>
                  <a:prstDash val="solid"/>
                </a:ln>
              </c:spPr>
            </c:marker>
            <c:bubble3D val="0"/>
            <c:extLst>
              <c:ext xmlns:c16="http://schemas.microsoft.com/office/drawing/2014/chart" uri="{C3380CC4-5D6E-409C-BE32-E72D297353CC}">
                <c16:uniqueId val="{00000024-EBF0-4CA6-8F17-4F13AA5B9558}"/>
              </c:ext>
            </c:extLst>
          </c:dPt>
          <c:xVal>
            <c:numRef>
              <c:f>'O&amp;M Over Time'!$A$29:$A$148</c:f>
              <c:numCache>
                <c:formatCode>General</c:formatCode>
                <c:ptCount val="120"/>
                <c:pt idx="0">
                  <c:v>2021</c:v>
                </c:pt>
                <c:pt idx="1">
                  <c:v>2021</c:v>
                </c:pt>
                <c:pt idx="2">
                  <c:v>2021</c:v>
                </c:pt>
                <c:pt idx="3">
                  <c:v>2021</c:v>
                </c:pt>
                <c:pt idx="4">
                  <c:v>2021</c:v>
                </c:pt>
                <c:pt idx="5">
                  <c:v>2021</c:v>
                </c:pt>
                <c:pt idx="6">
                  <c:v>2021</c:v>
                </c:pt>
                <c:pt idx="7">
                  <c:v>2021</c:v>
                </c:pt>
                <c:pt idx="8">
                  <c:v>2020</c:v>
                </c:pt>
                <c:pt idx="9">
                  <c:v>2020</c:v>
                </c:pt>
                <c:pt idx="10">
                  <c:v>2020</c:v>
                </c:pt>
                <c:pt idx="11">
                  <c:v>2020</c:v>
                </c:pt>
                <c:pt idx="12">
                  <c:v>2020</c:v>
                </c:pt>
                <c:pt idx="13">
                  <c:v>2020</c:v>
                </c:pt>
                <c:pt idx="14">
                  <c:v>2020</c:v>
                </c:pt>
                <c:pt idx="15">
                  <c:v>2020</c:v>
                </c:pt>
                <c:pt idx="16">
                  <c:v>2020</c:v>
                </c:pt>
                <c:pt idx="17">
                  <c:v>2020</c:v>
                </c:pt>
                <c:pt idx="18">
                  <c:v>2020</c:v>
                </c:pt>
                <c:pt idx="19">
                  <c:v>2020</c:v>
                </c:pt>
                <c:pt idx="20">
                  <c:v>2020</c:v>
                </c:pt>
                <c:pt idx="21">
                  <c:v>2020</c:v>
                </c:pt>
                <c:pt idx="22">
                  <c:v>2020</c:v>
                </c:pt>
                <c:pt idx="23">
                  <c:v>2020</c:v>
                </c:pt>
                <c:pt idx="24">
                  <c:v>2020</c:v>
                </c:pt>
                <c:pt idx="25">
                  <c:v>2019</c:v>
                </c:pt>
                <c:pt idx="26">
                  <c:v>2019</c:v>
                </c:pt>
                <c:pt idx="27">
                  <c:v>2019</c:v>
                </c:pt>
                <c:pt idx="28">
                  <c:v>2019</c:v>
                </c:pt>
                <c:pt idx="29">
                  <c:v>2019</c:v>
                </c:pt>
                <c:pt idx="30">
                  <c:v>2019</c:v>
                </c:pt>
                <c:pt idx="31">
                  <c:v>2019</c:v>
                </c:pt>
                <c:pt idx="32">
                  <c:v>2019</c:v>
                </c:pt>
                <c:pt idx="33">
                  <c:v>2019</c:v>
                </c:pt>
                <c:pt idx="34">
                  <c:v>2019</c:v>
                </c:pt>
                <c:pt idx="35">
                  <c:v>2018</c:v>
                </c:pt>
                <c:pt idx="36">
                  <c:v>2018</c:v>
                </c:pt>
                <c:pt idx="37">
                  <c:v>2018</c:v>
                </c:pt>
                <c:pt idx="38">
                  <c:v>2018</c:v>
                </c:pt>
                <c:pt idx="39">
                  <c:v>2018</c:v>
                </c:pt>
                <c:pt idx="40">
                  <c:v>2018</c:v>
                </c:pt>
                <c:pt idx="41">
                  <c:v>2017</c:v>
                </c:pt>
                <c:pt idx="42">
                  <c:v>2017</c:v>
                </c:pt>
                <c:pt idx="43">
                  <c:v>2017</c:v>
                </c:pt>
                <c:pt idx="44">
                  <c:v>2016</c:v>
                </c:pt>
                <c:pt idx="45">
                  <c:v>2016</c:v>
                </c:pt>
                <c:pt idx="46">
                  <c:v>2016</c:v>
                </c:pt>
                <c:pt idx="47">
                  <c:v>2016</c:v>
                </c:pt>
                <c:pt idx="48">
                  <c:v>2016</c:v>
                </c:pt>
                <c:pt idx="49">
                  <c:v>2015</c:v>
                </c:pt>
                <c:pt idx="50">
                  <c:v>2015</c:v>
                </c:pt>
                <c:pt idx="51">
                  <c:v>2015</c:v>
                </c:pt>
                <c:pt idx="52">
                  <c:v>2015</c:v>
                </c:pt>
                <c:pt idx="53">
                  <c:v>2015</c:v>
                </c:pt>
                <c:pt idx="54">
                  <c:v>2014</c:v>
                </c:pt>
                <c:pt idx="55">
                  <c:v>2014</c:v>
                </c:pt>
                <c:pt idx="56">
                  <c:v>2014</c:v>
                </c:pt>
                <c:pt idx="57">
                  <c:v>2014</c:v>
                </c:pt>
                <c:pt idx="58">
                  <c:v>2014</c:v>
                </c:pt>
                <c:pt idx="59">
                  <c:v>2014</c:v>
                </c:pt>
                <c:pt idx="60">
                  <c:v>2014</c:v>
                </c:pt>
                <c:pt idx="61">
                  <c:v>2014</c:v>
                </c:pt>
                <c:pt idx="62">
                  <c:v>2012</c:v>
                </c:pt>
                <c:pt idx="63">
                  <c:v>2012</c:v>
                </c:pt>
                <c:pt idx="64">
                  <c:v>2012</c:v>
                </c:pt>
                <c:pt idx="65">
                  <c:v>2012</c:v>
                </c:pt>
                <c:pt idx="66">
                  <c:v>2012</c:v>
                </c:pt>
                <c:pt idx="67">
                  <c:v>2012</c:v>
                </c:pt>
                <c:pt idx="68">
                  <c:v>2012</c:v>
                </c:pt>
                <c:pt idx="69">
                  <c:v>2012</c:v>
                </c:pt>
                <c:pt idx="70">
                  <c:v>2012</c:v>
                </c:pt>
                <c:pt idx="71">
                  <c:v>2012</c:v>
                </c:pt>
                <c:pt idx="72">
                  <c:v>2012</c:v>
                </c:pt>
                <c:pt idx="73">
                  <c:v>2012</c:v>
                </c:pt>
                <c:pt idx="74">
                  <c:v>2011</c:v>
                </c:pt>
                <c:pt idx="75">
                  <c:v>2011</c:v>
                </c:pt>
                <c:pt idx="76">
                  <c:v>2011</c:v>
                </c:pt>
                <c:pt idx="77">
                  <c:v>2011</c:v>
                </c:pt>
                <c:pt idx="78">
                  <c:v>2010</c:v>
                </c:pt>
                <c:pt idx="79">
                  <c:v>2010</c:v>
                </c:pt>
                <c:pt idx="80">
                  <c:v>2010</c:v>
                </c:pt>
                <c:pt idx="81">
                  <c:v>2010</c:v>
                </c:pt>
                <c:pt idx="82">
                  <c:v>2010</c:v>
                </c:pt>
                <c:pt idx="83">
                  <c:v>2009</c:v>
                </c:pt>
                <c:pt idx="84">
                  <c:v>2009</c:v>
                </c:pt>
                <c:pt idx="85">
                  <c:v>2009</c:v>
                </c:pt>
                <c:pt idx="86">
                  <c:v>2009</c:v>
                </c:pt>
                <c:pt idx="87">
                  <c:v>2009</c:v>
                </c:pt>
                <c:pt idx="88">
                  <c:v>2009</c:v>
                </c:pt>
                <c:pt idx="89">
                  <c:v>2009</c:v>
                </c:pt>
                <c:pt idx="90">
                  <c:v>2009</c:v>
                </c:pt>
                <c:pt idx="91">
                  <c:v>2009</c:v>
                </c:pt>
                <c:pt idx="92">
                  <c:v>2008</c:v>
                </c:pt>
                <c:pt idx="93">
                  <c:v>2008</c:v>
                </c:pt>
                <c:pt idx="94">
                  <c:v>2008</c:v>
                </c:pt>
                <c:pt idx="95">
                  <c:v>2008</c:v>
                </c:pt>
                <c:pt idx="96">
                  <c:v>2008</c:v>
                </c:pt>
                <c:pt idx="97">
                  <c:v>2008</c:v>
                </c:pt>
                <c:pt idx="98">
                  <c:v>2008</c:v>
                </c:pt>
                <c:pt idx="99">
                  <c:v>2008</c:v>
                </c:pt>
                <c:pt idx="100">
                  <c:v>2008</c:v>
                </c:pt>
                <c:pt idx="101">
                  <c:v>2008</c:v>
                </c:pt>
                <c:pt idx="102">
                  <c:v>2008</c:v>
                </c:pt>
                <c:pt idx="103">
                  <c:v>2008</c:v>
                </c:pt>
                <c:pt idx="104">
                  <c:v>2008</c:v>
                </c:pt>
                <c:pt idx="105">
                  <c:v>2008</c:v>
                </c:pt>
                <c:pt idx="106">
                  <c:v>2007</c:v>
                </c:pt>
                <c:pt idx="107">
                  <c:v>2007</c:v>
                </c:pt>
                <c:pt idx="108">
                  <c:v>2007</c:v>
                </c:pt>
                <c:pt idx="109">
                  <c:v>2007</c:v>
                </c:pt>
                <c:pt idx="110">
                  <c:v>2006</c:v>
                </c:pt>
                <c:pt idx="111">
                  <c:v>2006</c:v>
                </c:pt>
                <c:pt idx="112">
                  <c:v>2006</c:v>
                </c:pt>
                <c:pt idx="113">
                  <c:v>2006</c:v>
                </c:pt>
                <c:pt idx="114">
                  <c:v>2005</c:v>
                </c:pt>
                <c:pt idx="115">
                  <c:v>2005</c:v>
                </c:pt>
                <c:pt idx="116">
                  <c:v>2004</c:v>
                </c:pt>
                <c:pt idx="117">
                  <c:v>2003</c:v>
                </c:pt>
                <c:pt idx="118">
                  <c:v>2001</c:v>
                </c:pt>
                <c:pt idx="119">
                  <c:v>1999</c:v>
                </c:pt>
              </c:numCache>
            </c:numRef>
          </c:xVal>
          <c:yVal>
            <c:numRef>
              <c:f>'O&amp;M Over Time'!$B$29:$B$148</c:f>
              <c:numCache>
                <c:formatCode>"$"#,##0</c:formatCode>
                <c:ptCount val="120"/>
                <c:pt idx="0">
                  <c:v>13.351342387581457</c:v>
                </c:pt>
                <c:pt idx="1">
                  <c:v>28.59660951388679</c:v>
                </c:pt>
                <c:pt idx="2">
                  <c:v>25.830606243693872</c:v>
                </c:pt>
                <c:pt idx="3">
                  <c:v>27.02207059209335</c:v>
                </c:pt>
                <c:pt idx="4">
                  <c:v>20.534467131346275</c:v>
                </c:pt>
                <c:pt idx="5">
                  <c:v>20.534467131346275</c:v>
                </c:pt>
                <c:pt idx="6">
                  <c:v>13.069213083655065</c:v>
                </c:pt>
                <c:pt idx="7">
                  <c:v>33.614019999999996</c:v>
                </c:pt>
                <c:pt idx="8">
                  <c:v>22.242855671664945</c:v>
                </c:pt>
                <c:pt idx="9">
                  <c:v>31.652325088086627</c:v>
                </c:pt>
                <c:pt idx="10">
                  <c:v>17.968480867348671</c:v>
                </c:pt>
                <c:pt idx="11">
                  <c:v>39.316258653065717</c:v>
                </c:pt>
                <c:pt idx="12">
                  <c:v>25.988557874190324</c:v>
                </c:pt>
                <c:pt idx="13">
                  <c:v>19.317768982244562</c:v>
                </c:pt>
                <c:pt idx="14">
                  <c:v>22.41012687196914</c:v>
                </c:pt>
                <c:pt idx="15">
                  <c:v>25.446973344479755</c:v>
                </c:pt>
                <c:pt idx="16">
                  <c:v>31.534110291323767</c:v>
                </c:pt>
                <c:pt idx="17">
                  <c:v>18.506141055029026</c:v>
                </c:pt>
                <c:pt idx="18">
                  <c:v>31.45367173727227</c:v>
                </c:pt>
                <c:pt idx="19">
                  <c:v>32.076926976283616</c:v>
                </c:pt>
                <c:pt idx="20">
                  <c:v>22.547893555362567</c:v>
                </c:pt>
                <c:pt idx="21">
                  <c:v>12.017479680183584</c:v>
                </c:pt>
                <c:pt idx="22">
                  <c:v>14.376800638616309</c:v>
                </c:pt>
                <c:pt idx="23">
                  <c:v>10.627251141782475</c:v>
                </c:pt>
                <c:pt idx="24">
                  <c:v>19.708207628941707</c:v>
                </c:pt>
                <c:pt idx="25">
                  <c:v>21.203328016844541</c:v>
                </c:pt>
                <c:pt idx="26">
                  <c:v>16.507472427021412</c:v>
                </c:pt>
                <c:pt idx="27">
                  <c:v>12.536632816586673</c:v>
                </c:pt>
                <c:pt idx="28">
                  <c:v>19.875755583363798</c:v>
                </c:pt>
                <c:pt idx="29">
                  <c:v>16.871225939689353</c:v>
                </c:pt>
                <c:pt idx="30">
                  <c:v>16.092527242088586</c:v>
                </c:pt>
                <c:pt idx="31">
                  <c:v>21.515558414503271</c:v>
                </c:pt>
                <c:pt idx="32">
                  <c:v>13.806513749594302</c:v>
                </c:pt>
                <c:pt idx="33">
                  <c:v>17.948194156300737</c:v>
                </c:pt>
                <c:pt idx="34">
                  <c:v>20.562934723351489</c:v>
                </c:pt>
                <c:pt idx="35">
                  <c:v>26.895587929833873</c:v>
                </c:pt>
                <c:pt idx="36">
                  <c:v>25.278815945153315</c:v>
                </c:pt>
                <c:pt idx="37">
                  <c:v>24.046484498364286</c:v>
                </c:pt>
                <c:pt idx="38">
                  <c:v>21.767138587138895</c:v>
                </c:pt>
                <c:pt idx="39">
                  <c:v>19.64714290581475</c:v>
                </c:pt>
                <c:pt idx="40">
                  <c:v>19.809166550652957</c:v>
                </c:pt>
                <c:pt idx="41">
                  <c:v>26.072529123607683</c:v>
                </c:pt>
                <c:pt idx="42">
                  <c:v>26.746743753223175</c:v>
                </c:pt>
                <c:pt idx="43">
                  <c:v>33.603707370808735</c:v>
                </c:pt>
                <c:pt idx="44">
                  <c:v>28.090608988161787</c:v>
                </c:pt>
                <c:pt idx="45">
                  <c:v>25.324670946477944</c:v>
                </c:pt>
                <c:pt idx="46">
                  <c:v>25.907564568508615</c:v>
                </c:pt>
                <c:pt idx="47">
                  <c:v>29.026871736890087</c:v>
                </c:pt>
                <c:pt idx="48">
                  <c:v>23.878579284565348</c:v>
                </c:pt>
                <c:pt idx="49">
                  <c:v>45.101882289845499</c:v>
                </c:pt>
                <c:pt idx="50">
                  <c:v>29.756335308871748</c:v>
                </c:pt>
                <c:pt idx="51">
                  <c:v>31.444456438069405</c:v>
                </c:pt>
                <c:pt idx="52">
                  <c:v>27.607673945775815</c:v>
                </c:pt>
                <c:pt idx="53">
                  <c:v>25.142061656464584</c:v>
                </c:pt>
                <c:pt idx="54">
                  <c:v>56.126914985666268</c:v>
                </c:pt>
                <c:pt idx="55">
                  <c:v>40.541549193915152</c:v>
                </c:pt>
                <c:pt idx="56">
                  <c:v>40.063396481565889</c:v>
                </c:pt>
                <c:pt idx="57">
                  <c:v>30.123622730486357</c:v>
                </c:pt>
                <c:pt idx="58">
                  <c:v>40.865286550586148</c:v>
                </c:pt>
                <c:pt idx="59">
                  <c:v>29.887219447571333</c:v>
                </c:pt>
                <c:pt idx="60">
                  <c:v>29.593786194251308</c:v>
                </c:pt>
                <c:pt idx="61">
                  <c:v>38.640406354952603</c:v>
                </c:pt>
                <c:pt idx="62">
                  <c:v>57.547632132789651</c:v>
                </c:pt>
                <c:pt idx="63">
                  <c:v>60.28301384731094</c:v>
                </c:pt>
                <c:pt idx="64">
                  <c:v>48.43328186556063</c:v>
                </c:pt>
                <c:pt idx="65">
                  <c:v>41.787563418206837</c:v>
                </c:pt>
                <c:pt idx="66">
                  <c:v>38.591961668761336</c:v>
                </c:pt>
                <c:pt idx="67">
                  <c:v>28.93291289006407</c:v>
                </c:pt>
                <c:pt idx="68">
                  <c:v>27.39277068046604</c:v>
                </c:pt>
                <c:pt idx="69">
                  <c:v>31.112522676081401</c:v>
                </c:pt>
                <c:pt idx="70">
                  <c:v>23.207861166911417</c:v>
                </c:pt>
                <c:pt idx="71">
                  <c:v>23.491663833026994</c:v>
                </c:pt>
                <c:pt idx="72">
                  <c:v>17.368690217693842</c:v>
                </c:pt>
                <c:pt idx="73">
                  <c:v>17.246871169494607</c:v>
                </c:pt>
                <c:pt idx="74">
                  <c:v>28.314265018206687</c:v>
                </c:pt>
                <c:pt idx="75">
                  <c:v>36.432789805938889</c:v>
                </c:pt>
                <c:pt idx="76">
                  <c:v>24.714331199521865</c:v>
                </c:pt>
                <c:pt idx="77">
                  <c:v>27.752177762682567</c:v>
                </c:pt>
                <c:pt idx="78">
                  <c:v>24.363888069069496</c:v>
                </c:pt>
                <c:pt idx="79">
                  <c:v>22.52387556167989</c:v>
                </c:pt>
                <c:pt idx="80">
                  <c:v>32.101230862920779</c:v>
                </c:pt>
                <c:pt idx="81">
                  <c:v>17.556792329590859</c:v>
                </c:pt>
                <c:pt idx="82">
                  <c:v>42.129355547420772</c:v>
                </c:pt>
                <c:pt idx="83">
                  <c:v>29.616126288313172</c:v>
                </c:pt>
                <c:pt idx="84">
                  <c:v>29.276790015101394</c:v>
                </c:pt>
                <c:pt idx="85">
                  <c:v>29.222554171706015</c:v>
                </c:pt>
                <c:pt idx="86">
                  <c:v>30.023232516452108</c:v>
                </c:pt>
                <c:pt idx="87">
                  <c:v>22.449083822359285</c:v>
                </c:pt>
                <c:pt idx="88">
                  <c:v>16.433098808655888</c:v>
                </c:pt>
                <c:pt idx="89">
                  <c:v>7.4520843428619239</c:v>
                </c:pt>
                <c:pt idx="90">
                  <c:v>43.915901131534042</c:v>
                </c:pt>
                <c:pt idx="91">
                  <c:v>47.190269343828717</c:v>
                </c:pt>
                <c:pt idx="92">
                  <c:v>52.00926344219679</c:v>
                </c:pt>
                <c:pt idx="93">
                  <c:v>30.006914182776377</c:v>
                </c:pt>
                <c:pt idx="94">
                  <c:v>27.15436090508863</c:v>
                </c:pt>
                <c:pt idx="95">
                  <c:v>25.813969251117072</c:v>
                </c:pt>
                <c:pt idx="96">
                  <c:v>35.082937130717177</c:v>
                </c:pt>
                <c:pt idx="97">
                  <c:v>32.028870244199901</c:v>
                </c:pt>
                <c:pt idx="98">
                  <c:v>23.032739485179757</c:v>
                </c:pt>
                <c:pt idx="99">
                  <c:v>25.180613514151911</c:v>
                </c:pt>
                <c:pt idx="100">
                  <c:v>22.321660403534509</c:v>
                </c:pt>
                <c:pt idx="101">
                  <c:v>23.077247663045302</c:v>
                </c:pt>
                <c:pt idx="102">
                  <c:v>24.797769259045591</c:v>
                </c:pt>
                <c:pt idx="103">
                  <c:v>18.692690200160129</c:v>
                </c:pt>
                <c:pt idx="104">
                  <c:v>18.715263802514485</c:v>
                </c:pt>
                <c:pt idx="105">
                  <c:v>23.627479665032521</c:v>
                </c:pt>
                <c:pt idx="106">
                  <c:v>23.708351814540954</c:v>
                </c:pt>
                <c:pt idx="107">
                  <c:v>20.937128468778369</c:v>
                </c:pt>
                <c:pt idx="108">
                  <c:v>25.866537733947073</c:v>
                </c:pt>
                <c:pt idx="109">
                  <c:v>21.215238614122534</c:v>
                </c:pt>
                <c:pt idx="110">
                  <c:v>45.715531745123336</c:v>
                </c:pt>
                <c:pt idx="111">
                  <c:v>28.19813939015587</c:v>
                </c:pt>
                <c:pt idx="112">
                  <c:v>30.750775500426258</c:v>
                </c:pt>
                <c:pt idx="113">
                  <c:v>25.646191024420403</c:v>
                </c:pt>
                <c:pt idx="114">
                  <c:v>43.402375049112166</c:v>
                </c:pt>
                <c:pt idx="115">
                  <c:v>30.927458478249871</c:v>
                </c:pt>
                <c:pt idx="116">
                  <c:v>28.20778969976514</c:v>
                </c:pt>
                <c:pt idx="117">
                  <c:v>67.223863322519648</c:v>
                </c:pt>
                <c:pt idx="118">
                  <c:v>47.88960152132784</c:v>
                </c:pt>
                <c:pt idx="119">
                  <c:v>60.883804149600316</c:v>
                </c:pt>
              </c:numCache>
            </c:numRef>
          </c:yVal>
          <c:smooth val="0"/>
          <c:extLst>
            <c:ext xmlns:c16="http://schemas.microsoft.com/office/drawing/2014/chart" uri="{C3380CC4-5D6E-409C-BE32-E72D297353CC}">
              <c16:uniqueId val="{00000025-EBF0-4CA6-8F17-4F13AA5B9558}"/>
            </c:ext>
          </c:extLst>
        </c:ser>
        <c:dLbls>
          <c:showLegendKey val="0"/>
          <c:showVal val="0"/>
          <c:showCatName val="0"/>
          <c:showSerName val="0"/>
          <c:showPercent val="0"/>
          <c:showBubbleSize val="0"/>
        </c:dLbls>
        <c:axId val="105070592"/>
        <c:axId val="105072896"/>
      </c:scatterChart>
      <c:valAx>
        <c:axId val="105070592"/>
        <c:scaling>
          <c:orientation val="minMax"/>
          <c:max val="2022"/>
          <c:min val="1984"/>
        </c:scaling>
        <c:delete val="0"/>
        <c:axPos val="b"/>
        <c:title>
          <c:tx>
            <c:rich>
              <a:bodyPr/>
              <a:lstStyle/>
              <a:p>
                <a:pPr>
                  <a:defRPr/>
                </a:pPr>
                <a:r>
                  <a:rPr lang="en-US"/>
                  <a:t>Commercial Operation Date</a:t>
                </a:r>
              </a:p>
            </c:rich>
          </c:tx>
          <c:layout>
            <c:manualLayout>
              <c:xMode val="edge"/>
              <c:yMode val="edge"/>
              <c:x val="0.36827764317921796"/>
              <c:y val="0.93911201463974125"/>
            </c:manualLayout>
          </c:layout>
          <c:overlay val="0"/>
          <c:spPr>
            <a:noFill/>
            <a:ln w="25400">
              <a:noFill/>
            </a:ln>
          </c:spPr>
        </c:title>
        <c:numFmt formatCode="General" sourceLinked="1"/>
        <c:majorTickMark val="none"/>
        <c:minorTickMark val="none"/>
        <c:tickLblPos val="nextTo"/>
        <c:spPr>
          <a:ln w="3175">
            <a:solidFill>
              <a:schemeClr val="bg1">
                <a:lumMod val="75000"/>
              </a:schemeClr>
            </a:solidFill>
            <a:prstDash val="solid"/>
          </a:ln>
        </c:spPr>
        <c:txPr>
          <a:bodyPr rot="0" vert="horz"/>
          <a:lstStyle/>
          <a:p>
            <a:pPr>
              <a:defRPr/>
            </a:pPr>
            <a:endParaRPr lang="en-US"/>
          </a:p>
        </c:txPr>
        <c:crossAx val="105072896"/>
        <c:crosses val="autoZero"/>
        <c:crossBetween val="midCat"/>
        <c:majorUnit val="4"/>
      </c:valAx>
      <c:valAx>
        <c:axId val="105072896"/>
        <c:scaling>
          <c:orientation val="minMax"/>
          <c:max val="160"/>
          <c:min val="0"/>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3175">
            <a:noFill/>
            <a:prstDash val="solid"/>
          </a:ln>
        </c:spPr>
        <c:txPr>
          <a:bodyPr rot="0" vert="horz"/>
          <a:lstStyle/>
          <a:p>
            <a:pPr>
              <a:defRPr/>
            </a:pPr>
            <a:endParaRPr lang="en-US"/>
          </a:p>
        </c:txPr>
        <c:crossAx val="105070592"/>
        <c:crosses val="autoZero"/>
        <c:crossBetween val="midCat"/>
        <c:majorUnit val="40"/>
      </c:valAx>
      <c:spPr>
        <a:noFill/>
        <a:ln w="25400">
          <a:noFill/>
        </a:ln>
      </c:spPr>
    </c:plotArea>
    <c:legend>
      <c:legendPos val="r"/>
      <c:layout>
        <c:manualLayout>
          <c:xMode val="edge"/>
          <c:yMode val="edge"/>
          <c:x val="0.61986453114155227"/>
          <c:y val="0.14649847873493427"/>
          <c:w val="0.36759739458236634"/>
          <c:h val="0.13192277443742548"/>
        </c:manualLayout>
      </c:layout>
      <c:overlay val="0"/>
      <c:spPr>
        <a:solidFill>
          <a:srgbClr val="FFFFFF"/>
        </a:solidFill>
        <a:ln w="3175">
          <a:solidFill>
            <a:schemeClr val="bg1">
              <a:lumMod val="75000"/>
            </a:schemeClr>
          </a:solidFill>
        </a:ln>
      </c:spPr>
    </c:legend>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a:ea typeface="Arial"/>
          <a:cs typeface="Arial"/>
        </a:defRPr>
      </a:pPr>
      <a:endParaRPr lang="en-US"/>
    </a:p>
  </c:txPr>
  <c:printSettings>
    <c:headerFooter alignWithMargins="0"/>
    <c:pageMargins b="1" l="0.750000000000002" r="0.750000000000002" t="1" header="0.5" footer="0.5"/>
    <c:pageSetup orientation="landscape"/>
  </c:printSettings>
  <c:userShapes r:id="rId1"/>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6.0311595665926372E-2"/>
          <c:y val="0.10724302319352939"/>
          <c:w val="0.91953849518810149"/>
          <c:h val="0.75368150409770207"/>
        </c:manualLayout>
      </c:layout>
      <c:barChart>
        <c:barDir val="col"/>
        <c:grouping val="clustered"/>
        <c:varyColors val="0"/>
        <c:ser>
          <c:idx val="0"/>
          <c:order val="0"/>
          <c:tx>
            <c:strRef>
              <c:f>'O&amp;M by Project Age'!$A$28</c:f>
              <c:strCache>
                <c:ptCount val="1"/>
                <c:pt idx="0">
                  <c:v>1998-2005</c:v>
                </c:pt>
              </c:strCache>
            </c:strRef>
          </c:tx>
          <c:spPr>
            <a:solidFill>
              <a:sysClr val="window" lastClr="FFFFFF">
                <a:lumMod val="75000"/>
              </a:sysClr>
            </a:solidFill>
            <a:ln w="3175">
              <a:solidFill>
                <a:sysClr val="window" lastClr="FFFFFF">
                  <a:lumMod val="50000"/>
                </a:sysClr>
              </a:solidFill>
              <a:prstDash val="solid"/>
            </a:ln>
          </c:spPr>
          <c:invertIfNegative val="0"/>
          <c:cat>
            <c:numRef>
              <c:f>'O&amp;M by Project Age'!$B$27:$W$27</c:f>
              <c:numCache>
                <c:formatCode>General</c:formatCode>
                <c:ptCount val="22"/>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numCache>
            </c:numRef>
          </c:cat>
          <c:val>
            <c:numRef>
              <c:f>'O&amp;M by Project Age'!$B$28:$W$28</c:f>
              <c:numCache>
                <c:formatCode>"$"#,##0_);\("$"#,##0\)</c:formatCode>
                <c:ptCount val="22"/>
                <c:pt idx="0">
                  <c:v>33.334942603072726</c:v>
                </c:pt>
                <c:pt idx="1">
                  <c:v>35.000609359408926</c:v>
                </c:pt>
                <c:pt idx="2">
                  <c:v>36.355328522176123</c:v>
                </c:pt>
                <c:pt idx="3">
                  <c:v>45.901116268184701</c:v>
                </c:pt>
                <c:pt idx="4">
                  <c:v>50.906591583888911</c:v>
                </c:pt>
                <c:pt idx="5">
                  <c:v>56.947904396390513</c:v>
                </c:pt>
                <c:pt idx="6">
                  <c:v>49.315082891646114</c:v>
                </c:pt>
                <c:pt idx="7">
                  <c:v>46.705847064204292</c:v>
                </c:pt>
                <c:pt idx="8">
                  <c:v>52.850294709532932</c:v>
                </c:pt>
                <c:pt idx="9">
                  <c:v>60.896035169645913</c:v>
                </c:pt>
                <c:pt idx="10">
                  <c:v>79.742538892021145</c:v>
                </c:pt>
                <c:pt idx="11">
                  <c:v>76.021644196368257</c:v>
                </c:pt>
                <c:pt idx="12">
                  <c:v>63.781527331259724</c:v>
                </c:pt>
                <c:pt idx="13">
                  <c:v>44.409528672280786</c:v>
                </c:pt>
                <c:pt idx="14">
                  <c:v>58.637027139221317</c:v>
                </c:pt>
                <c:pt idx="15">
                  <c:v>47.822000680691716</c:v>
                </c:pt>
                <c:pt idx="16">
                  <c:v>40.569927187619022</c:v>
                </c:pt>
                <c:pt idx="17">
                  <c:v>39.049087022688646</c:v>
                </c:pt>
                <c:pt idx="18">
                  <c:v>36.377580368701842</c:v>
                </c:pt>
                <c:pt idx="19">
                  <c:v>64.356610843567239</c:v>
                </c:pt>
                <c:pt idx="20">
                  <c:v>32.724229572712296</c:v>
                </c:pt>
                <c:pt idx="21">
                  <c:v>30.87154889352356</c:v>
                </c:pt>
              </c:numCache>
            </c:numRef>
          </c:val>
          <c:extLst>
            <c:ext xmlns:c16="http://schemas.microsoft.com/office/drawing/2014/chart" uri="{C3380CC4-5D6E-409C-BE32-E72D297353CC}">
              <c16:uniqueId val="{00000000-6672-4433-A4A5-881D1B860E33}"/>
            </c:ext>
          </c:extLst>
        </c:ser>
        <c:ser>
          <c:idx val="2"/>
          <c:order val="1"/>
          <c:tx>
            <c:strRef>
              <c:f>'O&amp;M by Project Age'!$A$29</c:f>
              <c:strCache>
                <c:ptCount val="1"/>
                <c:pt idx="0">
                  <c:v>2006-2013</c:v>
                </c:pt>
              </c:strCache>
            </c:strRef>
          </c:tx>
          <c:spPr>
            <a:solidFill>
              <a:srgbClr val="4F81BD">
                <a:lumMod val="60000"/>
                <a:lumOff val="40000"/>
              </a:srgbClr>
            </a:solidFill>
            <a:ln w="3175">
              <a:solidFill>
                <a:srgbClr val="4F81BD"/>
              </a:solidFill>
              <a:prstDash val="solid"/>
            </a:ln>
          </c:spPr>
          <c:invertIfNegative val="0"/>
          <c:cat>
            <c:numRef>
              <c:f>'O&amp;M by Project Age'!$B$27:$W$27</c:f>
              <c:numCache>
                <c:formatCode>General</c:formatCode>
                <c:ptCount val="22"/>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numCache>
            </c:numRef>
          </c:cat>
          <c:val>
            <c:numRef>
              <c:f>'O&amp;M by Project Age'!$B$29:$W$29</c:f>
              <c:numCache>
                <c:formatCode>"$"#,##0_);\("$"#,##0\)</c:formatCode>
                <c:ptCount val="22"/>
                <c:pt idx="0">
                  <c:v>20.406347240863255</c:v>
                </c:pt>
                <c:pt idx="1">
                  <c:v>25.051296691688343</c:v>
                </c:pt>
                <c:pt idx="2">
                  <c:v>26.083279429151684</c:v>
                </c:pt>
                <c:pt idx="3">
                  <c:v>26.614569583170507</c:v>
                </c:pt>
                <c:pt idx="4">
                  <c:v>27.687893538288861</c:v>
                </c:pt>
                <c:pt idx="5">
                  <c:v>29.758986015622252</c:v>
                </c:pt>
                <c:pt idx="6">
                  <c:v>28.924843333476218</c:v>
                </c:pt>
                <c:pt idx="7">
                  <c:v>27.222008352115935</c:v>
                </c:pt>
                <c:pt idx="8">
                  <c:v>25.695685536052199</c:v>
                </c:pt>
                <c:pt idx="9">
                  <c:v>25.149737862462359</c:v>
                </c:pt>
                <c:pt idx="10">
                  <c:v>23.912689930580207</c:v>
                </c:pt>
                <c:pt idx="11">
                  <c:v>23.893454642750424</c:v>
                </c:pt>
                <c:pt idx="12">
                  <c:v>22.459411022209956</c:v>
                </c:pt>
                <c:pt idx="13">
                  <c:v>24.054278674374487</c:v>
                </c:pt>
                <c:pt idx="14">
                  <c:v>27.951263054733595</c:v>
                </c:pt>
                <c:pt idx="15">
                  <c:v>24.622708003980033</c:v>
                </c:pt>
                <c:pt idx="16">
                  <c:v>23.969366419900084</c:v>
                </c:pt>
                <c:pt idx="17">
                  <c:v>0</c:v>
                </c:pt>
                <c:pt idx="18">
                  <c:v>0</c:v>
                </c:pt>
                <c:pt idx="19">
                  <c:v>0</c:v>
                </c:pt>
                <c:pt idx="20">
                  <c:v>0</c:v>
                </c:pt>
                <c:pt idx="21">
                  <c:v>0</c:v>
                </c:pt>
              </c:numCache>
            </c:numRef>
          </c:val>
          <c:extLst>
            <c:ext xmlns:c16="http://schemas.microsoft.com/office/drawing/2014/chart" uri="{C3380CC4-5D6E-409C-BE32-E72D297353CC}">
              <c16:uniqueId val="{00000001-6672-4433-A4A5-881D1B860E33}"/>
            </c:ext>
          </c:extLst>
        </c:ser>
        <c:ser>
          <c:idx val="1"/>
          <c:order val="2"/>
          <c:tx>
            <c:strRef>
              <c:f>'O&amp;M by Project Age'!$A$30</c:f>
              <c:strCache>
                <c:ptCount val="1"/>
                <c:pt idx="0">
                  <c:v>2014-2022</c:v>
                </c:pt>
              </c:strCache>
            </c:strRef>
          </c:tx>
          <c:spPr>
            <a:solidFill>
              <a:srgbClr val="9BBB59"/>
            </a:solidFill>
            <a:ln w="3175">
              <a:solidFill>
                <a:srgbClr val="9BBB59">
                  <a:lumMod val="50000"/>
                </a:srgbClr>
              </a:solidFill>
            </a:ln>
          </c:spPr>
          <c:invertIfNegative val="0"/>
          <c:cat>
            <c:numRef>
              <c:f>'O&amp;M by Project Age'!$B$27:$W$27</c:f>
              <c:numCache>
                <c:formatCode>General</c:formatCode>
                <c:ptCount val="22"/>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numCache>
            </c:numRef>
          </c:cat>
          <c:val>
            <c:numRef>
              <c:f>'O&amp;M by Project Age'!$B$30:$W$30</c:f>
              <c:numCache>
                <c:formatCode>"$"#,##0_);\("$"#,##0\)</c:formatCode>
                <c:ptCount val="22"/>
                <c:pt idx="0">
                  <c:v>24.745139026985218</c:v>
                </c:pt>
                <c:pt idx="1">
                  <c:v>26.201476968108906</c:v>
                </c:pt>
                <c:pt idx="2">
                  <c:v>24.674280963160918</c:v>
                </c:pt>
                <c:pt idx="3">
                  <c:v>23.915700150349565</c:v>
                </c:pt>
                <c:pt idx="4">
                  <c:v>27.878665899942497</c:v>
                </c:pt>
                <c:pt idx="5">
                  <c:v>26.755247939523716</c:v>
                </c:pt>
                <c:pt idx="6">
                  <c:v>30.168333010352853</c:v>
                </c:pt>
                <c:pt idx="7">
                  <c:v>31.998759063022867</c:v>
                </c:pt>
                <c:pt idx="8">
                  <c:v>33.642543682191501</c:v>
                </c:pt>
                <c:pt idx="9">
                  <c:v>0</c:v>
                </c:pt>
                <c:pt idx="10">
                  <c:v>0</c:v>
                </c:pt>
                <c:pt idx="11">
                  <c:v>0</c:v>
                </c:pt>
                <c:pt idx="12">
                  <c:v>0</c:v>
                </c:pt>
                <c:pt idx="13">
                  <c:v>0</c:v>
                </c:pt>
                <c:pt idx="14">
                  <c:v>0</c:v>
                </c:pt>
                <c:pt idx="15">
                  <c:v>0</c:v>
                </c:pt>
                <c:pt idx="16">
                  <c:v>0</c:v>
                </c:pt>
                <c:pt idx="17">
                  <c:v>0</c:v>
                </c:pt>
                <c:pt idx="18">
                  <c:v>0</c:v>
                </c:pt>
                <c:pt idx="19">
                  <c:v>0</c:v>
                </c:pt>
                <c:pt idx="20">
                  <c:v>0</c:v>
                </c:pt>
                <c:pt idx="21">
                  <c:v>0</c:v>
                </c:pt>
              </c:numCache>
            </c:numRef>
          </c:val>
          <c:extLst>
            <c:ext xmlns:c16="http://schemas.microsoft.com/office/drawing/2014/chart" uri="{C3380CC4-5D6E-409C-BE32-E72D297353CC}">
              <c16:uniqueId val="{00000002-6672-4433-A4A5-881D1B860E33}"/>
            </c:ext>
          </c:extLst>
        </c:ser>
        <c:dLbls>
          <c:showLegendKey val="0"/>
          <c:showVal val="0"/>
          <c:showCatName val="0"/>
          <c:showSerName val="0"/>
          <c:showPercent val="0"/>
          <c:showBubbleSize val="0"/>
        </c:dLbls>
        <c:gapWidth val="30"/>
        <c:axId val="50592384"/>
        <c:axId val="50660096"/>
      </c:barChart>
      <c:catAx>
        <c:axId val="50592384"/>
        <c:scaling>
          <c:orientation val="minMax"/>
        </c:scaling>
        <c:delete val="0"/>
        <c:axPos val="b"/>
        <c:title>
          <c:tx>
            <c:rich>
              <a:bodyPr/>
              <a:lstStyle/>
              <a:p>
                <a:pPr>
                  <a:defRPr>
                    <a:solidFill>
                      <a:sysClr val="windowText" lastClr="000000"/>
                    </a:solidFill>
                  </a:defRPr>
                </a:pPr>
                <a:r>
                  <a:rPr lang="en-US">
                    <a:solidFill>
                      <a:sysClr val="windowText" lastClr="000000"/>
                    </a:solidFill>
                  </a:rPr>
                  <a:t>Project Age (Number of Years Since Commercial Operation Date)</a:t>
                </a:r>
              </a:p>
            </c:rich>
          </c:tx>
          <c:layout>
            <c:manualLayout>
              <c:xMode val="edge"/>
              <c:yMode val="edge"/>
              <c:x val="0.19264116023958544"/>
              <c:y val="0.93150731158605171"/>
            </c:manualLayout>
          </c:layout>
          <c:overlay val="0"/>
          <c:spPr>
            <a:noFill/>
            <a:ln w="25400">
              <a:noFill/>
            </a:ln>
          </c:spPr>
        </c:title>
        <c:numFmt formatCode="General" sourceLinked="1"/>
        <c:majorTickMark val="none"/>
        <c:minorTickMark val="none"/>
        <c:tickLblPos val="nextTo"/>
        <c:spPr>
          <a:ln w="3175">
            <a:noFill/>
            <a:prstDash val="solid"/>
          </a:ln>
        </c:spPr>
        <c:txPr>
          <a:bodyPr rot="0" vert="horz"/>
          <a:lstStyle/>
          <a:p>
            <a:pPr>
              <a:defRPr>
                <a:solidFill>
                  <a:sysClr val="windowText" lastClr="000000"/>
                </a:solidFill>
              </a:defRPr>
            </a:pPr>
            <a:endParaRPr lang="en-US"/>
          </a:p>
        </c:txPr>
        <c:crossAx val="50660096"/>
        <c:crosses val="autoZero"/>
        <c:auto val="1"/>
        <c:lblAlgn val="ctr"/>
        <c:lblOffset val="0"/>
        <c:tickLblSkip val="1"/>
        <c:tickMarkSkip val="1"/>
        <c:noMultiLvlLbl val="0"/>
      </c:catAx>
      <c:valAx>
        <c:axId val="50660096"/>
        <c:scaling>
          <c:orientation val="minMax"/>
          <c:max val="80"/>
        </c:scaling>
        <c:delete val="0"/>
        <c:axPos val="l"/>
        <c:majorGridlines>
          <c:spPr>
            <a:ln w="3175">
              <a:solidFill>
                <a:sysClr val="window" lastClr="FFFFFF">
                  <a:lumMod val="75000"/>
                </a:sysClr>
              </a:solidFill>
              <a:prstDash val="solid"/>
            </a:ln>
          </c:spPr>
        </c:majorGridlines>
        <c:numFmt formatCode="0"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50592384"/>
        <c:crosses val="autoZero"/>
        <c:crossBetween val="between"/>
        <c:majorUnit val="20"/>
      </c:valAx>
      <c:spPr>
        <a:noFill/>
        <a:ln w="25400">
          <a:noFill/>
        </a:ln>
      </c:spPr>
    </c:plotArea>
    <c:legend>
      <c:legendPos val="r"/>
      <c:layout>
        <c:manualLayout>
          <c:xMode val="edge"/>
          <c:yMode val="edge"/>
          <c:x val="0.68993946367391112"/>
          <c:y val="0.14977033581666938"/>
          <c:w val="0.13646897503196717"/>
          <c:h val="0.18692625828757967"/>
        </c:manualLayout>
      </c:layout>
      <c:overlay val="0"/>
      <c:spPr>
        <a:solidFill>
          <a:srgbClr val="FFFFFF"/>
        </a:solidFill>
        <a:ln w="3175">
          <a:solidFill>
            <a:sysClr val="window" lastClr="FFFFFF">
              <a:lumMod val="75000"/>
            </a:sysClr>
          </a:solidFill>
        </a:ln>
      </c:spPr>
    </c:legend>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0000000000002" r="0.750000000000002" t="1" header="0.5" footer="0.5"/>
    <c:pageSetup orientation="landscape"/>
  </c:printSettings>
  <c:userShapes r:id="rId2"/>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F0B0-4DA0-8117-36D8CAF1D536}"/>
              </c:ext>
            </c:extLst>
          </c:dPt>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Plant_Real'!$D$26:$D$1000</c:f>
              <c:numCache>
                <c:formatCode>0.00</c:formatCode>
                <c:ptCount val="975"/>
                <c:pt idx="0">
                  <c:v>#N/A</c:v>
                </c:pt>
                <c:pt idx="1">
                  <c:v>#N/A</c:v>
                </c:pt>
                <c:pt idx="2">
                  <c:v>#N/A</c:v>
                </c:pt>
                <c:pt idx="3">
                  <c:v>#N/A</c:v>
                </c:pt>
                <c:pt idx="4">
                  <c:v>71.632001626588135</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48.376243367771252</c:v>
                </c:pt>
                <c:pt idx="30">
                  <c:v>#N/A</c:v>
                </c:pt>
                <c:pt idx="31">
                  <c:v>#N/A</c:v>
                </c:pt>
                <c:pt idx="32">
                  <c:v>#N/A</c:v>
                </c:pt>
                <c:pt idx="33">
                  <c:v>#N/A</c:v>
                </c:pt>
                <c:pt idx="34">
                  <c:v>#N/A</c:v>
                </c:pt>
                <c:pt idx="35">
                  <c:v>#N/A</c:v>
                </c:pt>
                <c:pt idx="36">
                  <c:v>#N/A</c:v>
                </c:pt>
                <c:pt idx="37">
                  <c:v>67.821821088517282</c:v>
                </c:pt>
                <c:pt idx="38">
                  <c:v>#N/A</c:v>
                </c:pt>
                <c:pt idx="39">
                  <c:v>#N/A</c:v>
                </c:pt>
                <c:pt idx="40">
                  <c:v>#N/A</c:v>
                </c:pt>
                <c:pt idx="41">
                  <c:v>#N/A</c:v>
                </c:pt>
                <c:pt idx="42">
                  <c:v>#N/A</c:v>
                </c:pt>
                <c:pt idx="43">
                  <c:v>#N/A</c:v>
                </c:pt>
                <c:pt idx="44">
                  <c:v>60.728394229684277</c:v>
                </c:pt>
                <c:pt idx="45">
                  <c:v>#N/A</c:v>
                </c:pt>
                <c:pt idx="46">
                  <c:v>#N/A</c:v>
                </c:pt>
                <c:pt idx="47">
                  <c:v>65.753205309707511</c:v>
                </c:pt>
                <c:pt idx="48">
                  <c:v>#N/A</c:v>
                </c:pt>
                <c:pt idx="49">
                  <c:v>#N/A</c:v>
                </c:pt>
                <c:pt idx="50">
                  <c:v>#N/A</c:v>
                </c:pt>
                <c:pt idx="51">
                  <c:v>64.575839336403462</c:v>
                </c:pt>
                <c:pt idx="52">
                  <c:v>#N/A</c:v>
                </c:pt>
                <c:pt idx="53">
                  <c:v>#N/A</c:v>
                </c:pt>
                <c:pt idx="54">
                  <c:v>#N/A</c:v>
                </c:pt>
                <c:pt idx="55">
                  <c:v>#N/A</c:v>
                </c:pt>
                <c:pt idx="56">
                  <c:v>#N/A</c:v>
                </c:pt>
                <c:pt idx="57">
                  <c:v>#N/A</c:v>
                </c:pt>
                <c:pt idx="58">
                  <c:v>#N/A</c:v>
                </c:pt>
                <c:pt idx="59">
                  <c:v>78.788431957176343</c:v>
                </c:pt>
                <c:pt idx="60">
                  <c:v>82.071582975949383</c:v>
                </c:pt>
                <c:pt idx="61">
                  <c:v>74.301228785200763</c:v>
                </c:pt>
                <c:pt idx="62">
                  <c:v>#N/A</c:v>
                </c:pt>
                <c:pt idx="63">
                  <c:v>76.460925600307277</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83.42676146551166</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102.21614432025345</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124.26399123484636</c:v>
                </c:pt>
                <c:pt idx="166">
                  <c:v>109.57312580480993</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128.25791804056288</c:v>
                </c:pt>
                <c:pt idx="182">
                  <c:v>128.24136830024094</c:v>
                </c:pt>
                <c:pt idx="183">
                  <c:v>128.2330622429991</c:v>
                </c:pt>
                <c:pt idx="184">
                  <c:v>128.23488680306681</c:v>
                </c:pt>
                <c:pt idx="185">
                  <c:v>128.24062758242999</c:v>
                </c:pt>
                <c:pt idx="186">
                  <c:v>130.64996609278367</c:v>
                </c:pt>
                <c:pt idx="187">
                  <c:v>132.98257270468235</c:v>
                </c:pt>
                <c:pt idx="188">
                  <c:v>130.64996609278367</c:v>
                </c:pt>
                <c:pt idx="189">
                  <c:v>132.98257270468233</c:v>
                </c:pt>
                <c:pt idx="190">
                  <c:v>#N/A</c:v>
                </c:pt>
                <c:pt idx="191">
                  <c:v>#N/A</c:v>
                </c:pt>
                <c:pt idx="192">
                  <c:v>#N/A</c:v>
                </c:pt>
                <c:pt idx="193">
                  <c:v>#N/A</c:v>
                </c:pt>
                <c:pt idx="194">
                  <c:v>#N/A</c:v>
                </c:pt>
                <c:pt idx="195">
                  <c:v>#N/A</c:v>
                </c:pt>
                <c:pt idx="196">
                  <c:v>#N/A</c:v>
                </c:pt>
                <c:pt idx="197">
                  <c:v>115.40025660232061</c:v>
                </c:pt>
                <c:pt idx="198">
                  <c:v>#N/A</c:v>
                </c:pt>
                <c:pt idx="199">
                  <c:v>#N/A</c:v>
                </c:pt>
                <c:pt idx="200">
                  <c:v>#N/A</c:v>
                </c:pt>
                <c:pt idx="201">
                  <c:v>#N/A</c:v>
                </c:pt>
                <c:pt idx="202">
                  <c:v>#N/A</c:v>
                </c:pt>
                <c:pt idx="203">
                  <c:v>#N/A</c:v>
                </c:pt>
                <c:pt idx="204">
                  <c:v>#N/A</c:v>
                </c:pt>
                <c:pt idx="205">
                  <c:v>#N/A</c:v>
                </c:pt>
                <c:pt idx="206">
                  <c:v>108.23165016211344</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88.430477399201877</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90.830450471936871</c:v>
                </c:pt>
                <c:pt idx="261">
                  <c:v>#N/A</c:v>
                </c:pt>
                <c:pt idx="262">
                  <c:v>#N/A</c:v>
                </c:pt>
                <c:pt idx="263">
                  <c:v>#N/A</c:v>
                </c:pt>
                <c:pt idx="264">
                  <c:v>114.12508058517862</c:v>
                </c:pt>
                <c:pt idx="265">
                  <c:v>#N/A</c:v>
                </c:pt>
                <c:pt idx="266">
                  <c:v>#N/A</c:v>
                </c:pt>
                <c:pt idx="267">
                  <c:v>#N/A</c:v>
                </c:pt>
                <c:pt idx="268">
                  <c:v>#N/A</c:v>
                </c:pt>
                <c:pt idx="269">
                  <c:v>#N/A</c:v>
                </c:pt>
                <c:pt idx="270">
                  <c:v>#N/A</c:v>
                </c:pt>
                <c:pt idx="271">
                  <c:v>#N/A</c:v>
                </c:pt>
                <c:pt idx="272">
                  <c:v>#N/A</c:v>
                </c:pt>
                <c:pt idx="273">
                  <c:v>#N/A</c:v>
                </c:pt>
                <c:pt idx="274">
                  <c:v>129.82201568789674</c:v>
                </c:pt>
                <c:pt idx="275">
                  <c:v>80.132799764726357</c:v>
                </c:pt>
                <c:pt idx="276">
                  <c:v>93.396444662109786</c:v>
                </c:pt>
                <c:pt idx="277">
                  <c:v>#N/A</c:v>
                </c:pt>
                <c:pt idx="278">
                  <c:v>#N/A</c:v>
                </c:pt>
                <c:pt idx="279">
                  <c:v>#N/A</c:v>
                </c:pt>
                <c:pt idx="280">
                  <c:v>#N/A</c:v>
                </c:pt>
                <c:pt idx="281">
                  <c:v>#N/A</c:v>
                </c:pt>
                <c:pt idx="282">
                  <c:v>141.83659647159325</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126.45556607787388</c:v>
                </c:pt>
                <c:pt idx="296">
                  <c:v>127.20952415903416</c:v>
                </c:pt>
                <c:pt idx="297">
                  <c:v>142.17558760444851</c:v>
                </c:pt>
                <c:pt idx="298">
                  <c:v>#N/A</c:v>
                </c:pt>
                <c:pt idx="299">
                  <c:v>#N/A</c:v>
                </c:pt>
                <c:pt idx="300">
                  <c:v>#N/A</c:v>
                </c:pt>
                <c:pt idx="301">
                  <c:v>#N/A</c:v>
                </c:pt>
                <c:pt idx="302">
                  <c:v>#N/A</c:v>
                </c:pt>
                <c:pt idx="303">
                  <c:v>#N/A</c:v>
                </c:pt>
                <c:pt idx="304">
                  <c:v>#N/A</c:v>
                </c:pt>
                <c:pt idx="305">
                  <c:v>#N/A</c:v>
                </c:pt>
                <c:pt idx="306">
                  <c:v>#N/A</c:v>
                </c:pt>
                <c:pt idx="307">
                  <c:v>103.25602529135206</c:v>
                </c:pt>
                <c:pt idx="308">
                  <c:v>98.080289746233944</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72.50717255721537</c:v>
                </c:pt>
                <c:pt idx="375">
                  <c:v>#N/A</c:v>
                </c:pt>
                <c:pt idx="376">
                  <c:v>#N/A</c:v>
                </c:pt>
                <c:pt idx="377">
                  <c:v>#N/A</c:v>
                </c:pt>
                <c:pt idx="378">
                  <c:v>#N/A</c:v>
                </c:pt>
                <c:pt idx="379">
                  <c:v>#N/A</c:v>
                </c:pt>
                <c:pt idx="380">
                  <c:v>#N/A</c:v>
                </c:pt>
                <c:pt idx="381">
                  <c:v>#N/A</c:v>
                </c:pt>
                <c:pt idx="382">
                  <c:v>61.485439256591384</c:v>
                </c:pt>
                <c:pt idx="383">
                  <c:v>#N/A</c:v>
                </c:pt>
                <c:pt idx="384">
                  <c:v>109.73701391387078</c:v>
                </c:pt>
                <c:pt idx="385">
                  <c:v>#N/A</c:v>
                </c:pt>
                <c:pt idx="386">
                  <c:v>#N/A</c:v>
                </c:pt>
                <c:pt idx="387">
                  <c:v>44.197156441748874</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56.193269772398075</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41.568426410967895</c:v>
                </c:pt>
                <c:pt idx="462">
                  <c:v>44.076880709414006</c:v>
                </c:pt>
                <c:pt idx="463">
                  <c:v>44.326935077864782</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41.284464998575672</c:v>
                </c:pt>
                <c:pt idx="506">
                  <c:v>43.331577156370258</c:v>
                </c:pt>
                <c:pt idx="507">
                  <c:v>40.391579133500549</c:v>
                </c:pt>
                <c:pt idx="508">
                  <c:v>#N/A</c:v>
                </c:pt>
                <c:pt idx="509">
                  <c:v>#N/A</c:v>
                </c:pt>
                <c:pt idx="510">
                  <c:v>#N/A</c:v>
                </c:pt>
                <c:pt idx="511">
                  <c:v>#N/A</c:v>
                </c:pt>
                <c:pt idx="512">
                  <c:v>#N/A</c:v>
                </c:pt>
                <c:pt idx="513">
                  <c:v>#N/A</c:v>
                </c:pt>
                <c:pt idx="514">
                  <c:v>32.660250334945339</c:v>
                </c:pt>
                <c:pt idx="515">
                  <c:v>#N/A</c:v>
                </c:pt>
                <c:pt idx="516">
                  <c:v>#N/A</c:v>
                </c:pt>
                <c:pt idx="517">
                  <c:v>#N/A</c:v>
                </c:pt>
                <c:pt idx="518">
                  <c:v>32.66293261945772</c:v>
                </c:pt>
                <c:pt idx="519">
                  <c:v>38.035125484500107</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48.248544325947087</c:v>
                </c:pt>
                <c:pt idx="548">
                  <c:v>#N/A</c:v>
                </c:pt>
                <c:pt idx="549">
                  <c:v>#N/A</c:v>
                </c:pt>
                <c:pt idx="550">
                  <c:v>#N/A</c:v>
                </c:pt>
                <c:pt idx="551">
                  <c:v>#N/A</c:v>
                </c:pt>
                <c:pt idx="552">
                  <c:v>#N/A</c:v>
                </c:pt>
                <c:pt idx="553">
                  <c:v>#N/A</c:v>
                </c:pt>
                <c:pt idx="554">
                  <c:v>#N/A</c:v>
                </c:pt>
                <c:pt idx="555">
                  <c:v>#N/A</c:v>
                </c:pt>
                <c:pt idx="556">
                  <c:v>#N/A</c:v>
                </c:pt>
                <c:pt idx="557">
                  <c:v>#N/A</c:v>
                </c:pt>
                <c:pt idx="558">
                  <c:v>37.173411072203329</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F0B0-4DA0-8117-36D8CAF1D536}"/>
            </c:ext>
          </c:extLst>
        </c:ser>
        <c:ser>
          <c:idx val="0"/>
          <c:order val="1"/>
          <c:tx>
            <c:v> West</c:v>
          </c:tx>
          <c:spPr>
            <a:solidFill>
              <a:srgbClr val="D99694"/>
            </a:solidFill>
            <a:ln w="9525">
              <a:solidFill>
                <a:schemeClr val="accent2">
                  <a:lumMod val="75000"/>
                </a:schemeClr>
              </a:solidFill>
              <a:prstDash val="solid"/>
            </a:ln>
          </c:spPr>
          <c:invertIfNegative val="1"/>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Plant_Real'!$E$26:$E$1000</c:f>
              <c:numCache>
                <c:formatCode>0.00</c:formatCode>
                <c:ptCount val="975"/>
                <c:pt idx="0">
                  <c:v>#N/A</c:v>
                </c:pt>
                <c:pt idx="1">
                  <c:v>77.751259926170846</c:v>
                </c:pt>
                <c:pt idx="2">
                  <c:v>#N/A</c:v>
                </c:pt>
                <c:pt idx="3">
                  <c:v>#N/A</c:v>
                </c:pt>
                <c:pt idx="4">
                  <c:v>#N/A</c:v>
                </c:pt>
                <c:pt idx="5">
                  <c:v>#N/A</c:v>
                </c:pt>
                <c:pt idx="6">
                  <c:v>#N/A</c:v>
                </c:pt>
                <c:pt idx="7">
                  <c:v>#N/A</c:v>
                </c:pt>
                <c:pt idx="8">
                  <c:v>#N/A</c:v>
                </c:pt>
                <c:pt idx="9">
                  <c:v>#N/A</c:v>
                </c:pt>
                <c:pt idx="10">
                  <c:v>53.318058404220039</c:v>
                </c:pt>
                <c:pt idx="11">
                  <c:v>#N/A</c:v>
                </c:pt>
                <c:pt idx="12">
                  <c:v>#N/A</c:v>
                </c:pt>
                <c:pt idx="13">
                  <c:v>#N/A</c:v>
                </c:pt>
                <c:pt idx="14">
                  <c:v>58.086017668821</c:v>
                </c:pt>
                <c:pt idx="15">
                  <c:v>#N/A</c:v>
                </c:pt>
                <c:pt idx="16">
                  <c:v>#N/A</c:v>
                </c:pt>
                <c:pt idx="17">
                  <c:v>#N/A</c:v>
                </c:pt>
                <c:pt idx="18">
                  <c:v>49.355368988189824</c:v>
                </c:pt>
                <c:pt idx="19">
                  <c:v>#N/A</c:v>
                </c:pt>
                <c:pt idx="20">
                  <c:v>89.762142701462196</c:v>
                </c:pt>
                <c:pt idx="21">
                  <c:v>49.471678628488839</c:v>
                </c:pt>
                <c:pt idx="22">
                  <c:v>37.944340095536752</c:v>
                </c:pt>
                <c:pt idx="23">
                  <c:v>#N/A</c:v>
                </c:pt>
                <c:pt idx="24">
                  <c:v>#N/A</c:v>
                </c:pt>
                <c:pt idx="25">
                  <c:v>#N/A</c:v>
                </c:pt>
                <c:pt idx="26">
                  <c:v>#N/A</c:v>
                </c:pt>
                <c:pt idx="27">
                  <c:v>#N/A</c:v>
                </c:pt>
                <c:pt idx="28">
                  <c:v>#N/A</c:v>
                </c:pt>
                <c:pt idx="29">
                  <c:v>#N/A</c:v>
                </c:pt>
                <c:pt idx="30">
                  <c:v>35.0028614595983</c:v>
                </c:pt>
                <c:pt idx="31">
                  <c:v>#N/A</c:v>
                </c:pt>
                <c:pt idx="32">
                  <c:v>#N/A</c:v>
                </c:pt>
                <c:pt idx="33">
                  <c:v>#N/A</c:v>
                </c:pt>
                <c:pt idx="34">
                  <c:v>#N/A</c:v>
                </c:pt>
                <c:pt idx="35">
                  <c:v>#N/A</c:v>
                </c:pt>
                <c:pt idx="36">
                  <c:v>29.665772993051828</c:v>
                </c:pt>
                <c:pt idx="37">
                  <c:v>#N/A</c:v>
                </c:pt>
                <c:pt idx="38">
                  <c:v>#N/A</c:v>
                </c:pt>
                <c:pt idx="39">
                  <c:v>#N/A</c:v>
                </c:pt>
                <c:pt idx="40">
                  <c:v>#N/A</c:v>
                </c:pt>
                <c:pt idx="41">
                  <c:v>#N/A</c:v>
                </c:pt>
                <c:pt idx="42">
                  <c:v>#N/A</c:v>
                </c:pt>
                <c:pt idx="43">
                  <c:v>53.056615326322394</c:v>
                </c:pt>
                <c:pt idx="44">
                  <c:v>#N/A</c:v>
                </c:pt>
                <c:pt idx="45">
                  <c:v>#N/A</c:v>
                </c:pt>
                <c:pt idx="46">
                  <c:v>#N/A</c:v>
                </c:pt>
                <c:pt idx="47">
                  <c:v>#N/A</c:v>
                </c:pt>
                <c:pt idx="48">
                  <c:v>72.195065759209058</c:v>
                </c:pt>
                <c:pt idx="49">
                  <c:v>#N/A</c:v>
                </c:pt>
                <c:pt idx="50">
                  <c:v>54.402221880988129</c:v>
                </c:pt>
                <c:pt idx="51">
                  <c:v>#N/A</c:v>
                </c:pt>
                <c:pt idx="52">
                  <c:v>#N/A</c:v>
                </c:pt>
                <c:pt idx="53">
                  <c:v>#N/A</c:v>
                </c:pt>
                <c:pt idx="54">
                  <c:v>#N/A</c:v>
                </c:pt>
                <c:pt idx="55">
                  <c:v>71.882790658323529</c:v>
                </c:pt>
                <c:pt idx="56">
                  <c:v>#N/A</c:v>
                </c:pt>
                <c:pt idx="57">
                  <c:v>47.211291248887349</c:v>
                </c:pt>
                <c:pt idx="58">
                  <c:v>#N/A</c:v>
                </c:pt>
                <c:pt idx="59">
                  <c:v>#N/A</c:v>
                </c:pt>
                <c:pt idx="60">
                  <c:v>#N/A</c:v>
                </c:pt>
                <c:pt idx="61">
                  <c:v>#N/A</c:v>
                </c:pt>
                <c:pt idx="62">
                  <c:v>72.395238815381603</c:v>
                </c:pt>
                <c:pt idx="63">
                  <c:v>#N/A</c:v>
                </c:pt>
                <c:pt idx="64">
                  <c:v>78.039203150939883</c:v>
                </c:pt>
                <c:pt idx="65">
                  <c:v>#N/A</c:v>
                </c:pt>
                <c:pt idx="66">
                  <c:v>#N/A</c:v>
                </c:pt>
                <c:pt idx="67">
                  <c:v>#N/A</c:v>
                </c:pt>
                <c:pt idx="68">
                  <c:v>#N/A</c:v>
                </c:pt>
                <c:pt idx="69">
                  <c:v>#N/A</c:v>
                </c:pt>
                <c:pt idx="70">
                  <c:v>#N/A</c:v>
                </c:pt>
                <c:pt idx="71">
                  <c:v>#N/A</c:v>
                </c:pt>
                <c:pt idx="72">
                  <c:v>#N/A</c:v>
                </c:pt>
                <c:pt idx="73">
                  <c:v>56.618533884422135</c:v>
                </c:pt>
                <c:pt idx="74">
                  <c:v>57.041594330665014</c:v>
                </c:pt>
                <c:pt idx="75">
                  <c:v>58.995486621104732</c:v>
                </c:pt>
                <c:pt idx="76">
                  <c:v>80.012076449769296</c:v>
                </c:pt>
                <c:pt idx="77">
                  <c:v>74.74069797124325</c:v>
                </c:pt>
                <c:pt idx="78">
                  <c:v>96.399789114246019</c:v>
                </c:pt>
                <c:pt idx="79">
                  <c:v>#N/A</c:v>
                </c:pt>
                <c:pt idx="80">
                  <c:v>#N/A</c:v>
                </c:pt>
                <c:pt idx="81">
                  <c:v>#N/A</c:v>
                </c:pt>
                <c:pt idx="82">
                  <c:v>#N/A</c:v>
                </c:pt>
                <c:pt idx="83">
                  <c:v>#N/A</c:v>
                </c:pt>
                <c:pt idx="84">
                  <c:v>74.566815232828844</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66.590999646702628</c:v>
                </c:pt>
                <c:pt idx="108">
                  <c:v>73.719641055377522</c:v>
                </c:pt>
                <c:pt idx="109">
                  <c:v>56.262696561704182</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95.318769628149937</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107.57844103859514</c:v>
                </c:pt>
                <c:pt idx="142">
                  <c:v>#N/A</c:v>
                </c:pt>
                <c:pt idx="143">
                  <c:v>#N/A</c:v>
                </c:pt>
                <c:pt idx="144">
                  <c:v>#N/A</c:v>
                </c:pt>
                <c:pt idx="145">
                  <c:v>#N/A</c:v>
                </c:pt>
                <c:pt idx="146">
                  <c:v>#N/A</c:v>
                </c:pt>
                <c:pt idx="147">
                  <c:v>#N/A</c:v>
                </c:pt>
                <c:pt idx="148">
                  <c:v>66.923323687859465</c:v>
                </c:pt>
                <c:pt idx="149">
                  <c:v>71.955576306305659</c:v>
                </c:pt>
                <c:pt idx="150">
                  <c:v>77.937116883234992</c:v>
                </c:pt>
                <c:pt idx="151">
                  <c:v>77.937386261396952</c:v>
                </c:pt>
                <c:pt idx="152">
                  <c:v>#N/A</c:v>
                </c:pt>
                <c:pt idx="153">
                  <c:v>99.678823730131725</c:v>
                </c:pt>
                <c:pt idx="154">
                  <c:v>75.047059383364271</c:v>
                </c:pt>
                <c:pt idx="155">
                  <c:v>77.912824327590073</c:v>
                </c:pt>
                <c:pt idx="156">
                  <c:v>82.95714148677385</c:v>
                </c:pt>
                <c:pt idx="157">
                  <c:v>67.67864227059556</c:v>
                </c:pt>
                <c:pt idx="158">
                  <c:v>#N/A</c:v>
                </c:pt>
                <c:pt idx="159">
                  <c:v>#N/A</c:v>
                </c:pt>
                <c:pt idx="160">
                  <c:v>#N/A</c:v>
                </c:pt>
                <c:pt idx="161">
                  <c:v>#N/A</c:v>
                </c:pt>
                <c:pt idx="162">
                  <c:v>82.878870519768924</c:v>
                </c:pt>
                <c:pt idx="163">
                  <c:v>#N/A</c:v>
                </c:pt>
                <c:pt idx="164">
                  <c:v>76.011422781813664</c:v>
                </c:pt>
                <c:pt idx="165">
                  <c:v>#N/A</c:v>
                </c:pt>
                <c:pt idx="166">
                  <c:v>#N/A</c:v>
                </c:pt>
                <c:pt idx="167">
                  <c:v>#N/A</c:v>
                </c:pt>
                <c:pt idx="168">
                  <c:v>#N/A</c:v>
                </c:pt>
                <c:pt idx="169">
                  <c:v>96.527512485472329</c:v>
                </c:pt>
                <c:pt idx="170">
                  <c:v>96.527512281399908</c:v>
                </c:pt>
                <c:pt idx="171">
                  <c:v>96.527511999385766</c:v>
                </c:pt>
                <c:pt idx="172">
                  <c:v>#N/A</c:v>
                </c:pt>
                <c:pt idx="173">
                  <c:v>#N/A</c:v>
                </c:pt>
                <c:pt idx="174">
                  <c:v>123.33620428537581</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77.337415125163304</c:v>
                </c:pt>
                <c:pt idx="191">
                  <c:v>#N/A</c:v>
                </c:pt>
                <c:pt idx="192">
                  <c:v>#N/A</c:v>
                </c:pt>
                <c:pt idx="193">
                  <c:v>#N/A</c:v>
                </c:pt>
                <c:pt idx="194">
                  <c:v>36.852003725469281</c:v>
                </c:pt>
                <c:pt idx="195">
                  <c:v>37.185168493046135</c:v>
                </c:pt>
                <c:pt idx="196">
                  <c:v>#N/A</c:v>
                </c:pt>
                <c:pt idx="197">
                  <c:v>#N/A</c:v>
                </c:pt>
                <c:pt idx="198">
                  <c:v>#N/A</c:v>
                </c:pt>
                <c:pt idx="199">
                  <c:v>97.653363211510012</c:v>
                </c:pt>
                <c:pt idx="200">
                  <c:v>#N/A</c:v>
                </c:pt>
                <c:pt idx="201">
                  <c:v>#N/A</c:v>
                </c:pt>
                <c:pt idx="202">
                  <c:v>#N/A</c:v>
                </c:pt>
                <c:pt idx="203">
                  <c:v>#N/A</c:v>
                </c:pt>
                <c:pt idx="204">
                  <c:v>59.746606041147736</c:v>
                </c:pt>
                <c:pt idx="205">
                  <c:v>116.20725672674696</c:v>
                </c:pt>
                <c:pt idx="206">
                  <c:v>#N/A</c:v>
                </c:pt>
                <c:pt idx="207">
                  <c:v>#N/A</c:v>
                </c:pt>
                <c:pt idx="208">
                  <c:v>#N/A</c:v>
                </c:pt>
                <c:pt idx="209">
                  <c:v>#N/A</c:v>
                </c:pt>
                <c:pt idx="210">
                  <c:v>#N/A</c:v>
                </c:pt>
                <c:pt idx="211">
                  <c:v>89.494593726412504</c:v>
                </c:pt>
                <c:pt idx="212">
                  <c:v>65.611584684515776</c:v>
                </c:pt>
                <c:pt idx="213">
                  <c:v>#N/A</c:v>
                </c:pt>
                <c:pt idx="214">
                  <c:v>#N/A</c:v>
                </c:pt>
                <c:pt idx="215">
                  <c:v>#N/A</c:v>
                </c:pt>
                <c:pt idx="216">
                  <c:v>#N/A</c:v>
                </c:pt>
                <c:pt idx="217">
                  <c:v>#N/A</c:v>
                </c:pt>
                <c:pt idx="218">
                  <c:v>74.726670741618278</c:v>
                </c:pt>
                <c:pt idx="219">
                  <c:v>68.149569996041507</c:v>
                </c:pt>
                <c:pt idx="220">
                  <c:v>68.148824635615881</c:v>
                </c:pt>
                <c:pt idx="221">
                  <c:v>#N/A</c:v>
                </c:pt>
                <c:pt idx="222">
                  <c:v>50.896000090812329</c:v>
                </c:pt>
                <c:pt idx="223">
                  <c:v>74.237899502016916</c:v>
                </c:pt>
                <c:pt idx="224">
                  <c:v>27.227663613034437</c:v>
                </c:pt>
                <c:pt idx="225">
                  <c:v>#N/A</c:v>
                </c:pt>
                <c:pt idx="226">
                  <c:v>#N/A</c:v>
                </c:pt>
                <c:pt idx="227">
                  <c:v>#N/A</c:v>
                </c:pt>
                <c:pt idx="228">
                  <c:v>#N/A</c:v>
                </c:pt>
                <c:pt idx="229">
                  <c:v>#N/A</c:v>
                </c:pt>
                <c:pt idx="230">
                  <c:v>#N/A</c:v>
                </c:pt>
                <c:pt idx="231">
                  <c:v>91.204590630145262</c:v>
                </c:pt>
                <c:pt idx="232">
                  <c:v>118.57701968759595</c:v>
                </c:pt>
                <c:pt idx="233">
                  <c:v>#N/A</c:v>
                </c:pt>
                <c:pt idx="234">
                  <c:v>118.92629485776555</c:v>
                </c:pt>
                <c:pt idx="235">
                  <c:v>#N/A</c:v>
                </c:pt>
                <c:pt idx="236">
                  <c:v>#N/A</c:v>
                </c:pt>
                <c:pt idx="237">
                  <c:v>81.970767636992989</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51.838613109350753</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67.314689838917246</c:v>
                </c:pt>
                <c:pt idx="274">
                  <c:v>#N/A</c:v>
                </c:pt>
                <c:pt idx="275">
                  <c:v>#N/A</c:v>
                </c:pt>
                <c:pt idx="276">
                  <c:v>#N/A</c:v>
                </c:pt>
                <c:pt idx="277">
                  <c:v>#N/A</c:v>
                </c:pt>
                <c:pt idx="278">
                  <c:v>112.34674478884685</c:v>
                </c:pt>
                <c:pt idx="279">
                  <c:v>111.75353066389413</c:v>
                </c:pt>
                <c:pt idx="280">
                  <c:v>111.75353066389413</c:v>
                </c:pt>
                <c:pt idx="281">
                  <c:v>#N/A</c:v>
                </c:pt>
                <c:pt idx="282">
                  <c:v>#N/A</c:v>
                </c:pt>
                <c:pt idx="283">
                  <c:v>#N/A</c:v>
                </c:pt>
                <c:pt idx="284">
                  <c:v>#N/A</c:v>
                </c:pt>
                <c:pt idx="285">
                  <c:v>#N/A</c:v>
                </c:pt>
                <c:pt idx="286">
                  <c:v>#N/A</c:v>
                </c:pt>
                <c:pt idx="287">
                  <c:v>65.929329606870837</c:v>
                </c:pt>
                <c:pt idx="288">
                  <c:v>118.13321764685676</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33.747731145023742</c:v>
                </c:pt>
                <c:pt idx="311">
                  <c:v>34.102026131728266</c:v>
                </c:pt>
                <c:pt idx="312">
                  <c:v>#N/A</c:v>
                </c:pt>
                <c:pt idx="313">
                  <c:v>#N/A</c:v>
                </c:pt>
                <c:pt idx="314">
                  <c:v>#N/A</c:v>
                </c:pt>
                <c:pt idx="315">
                  <c:v>#N/A</c:v>
                </c:pt>
                <c:pt idx="316">
                  <c:v>#N/A</c:v>
                </c:pt>
                <c:pt idx="317">
                  <c:v>#N/A</c:v>
                </c:pt>
                <c:pt idx="318">
                  <c:v>#N/A</c:v>
                </c:pt>
                <c:pt idx="319">
                  <c:v>#N/A</c:v>
                </c:pt>
                <c:pt idx="320">
                  <c:v>#N/A</c:v>
                </c:pt>
                <c:pt idx="321">
                  <c:v>111.9796248404854</c:v>
                </c:pt>
                <c:pt idx="322">
                  <c:v>#N/A</c:v>
                </c:pt>
                <c:pt idx="323">
                  <c:v>#N/A</c:v>
                </c:pt>
                <c:pt idx="324">
                  <c:v>60.751715590461139</c:v>
                </c:pt>
                <c:pt idx="325">
                  <c:v>60.751715590461139</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29.275831949652265</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22.595774663529479</c:v>
                </c:pt>
                <c:pt idx="360">
                  <c:v>#N/A</c:v>
                </c:pt>
                <c:pt idx="361">
                  <c:v>#N/A</c:v>
                </c:pt>
                <c:pt idx="362">
                  <c:v>#N/A</c:v>
                </c:pt>
                <c:pt idx="363">
                  <c:v>34.072337660518095</c:v>
                </c:pt>
                <c:pt idx="364">
                  <c:v>#N/A</c:v>
                </c:pt>
                <c:pt idx="365">
                  <c:v>#N/A</c:v>
                </c:pt>
                <c:pt idx="366">
                  <c:v>#N/A</c:v>
                </c:pt>
                <c:pt idx="367">
                  <c:v>#N/A</c:v>
                </c:pt>
                <c:pt idx="368">
                  <c:v>#N/A</c:v>
                </c:pt>
                <c:pt idx="369">
                  <c:v>#N/A</c:v>
                </c:pt>
                <c:pt idx="370">
                  <c:v>51.467909328952651</c:v>
                </c:pt>
                <c:pt idx="371">
                  <c:v>#N/A</c:v>
                </c:pt>
                <c:pt idx="372">
                  <c:v>#N/A</c:v>
                </c:pt>
                <c:pt idx="373">
                  <c:v>#N/A</c:v>
                </c:pt>
                <c:pt idx="374">
                  <c:v>#N/A</c:v>
                </c:pt>
                <c:pt idx="375">
                  <c:v>#N/A</c:v>
                </c:pt>
                <c:pt idx="376">
                  <c:v>33.32339020048083</c:v>
                </c:pt>
                <c:pt idx="377">
                  <c:v>#N/A</c:v>
                </c:pt>
                <c:pt idx="378">
                  <c:v>#N/A</c:v>
                </c:pt>
                <c:pt idx="379">
                  <c:v>#N/A</c:v>
                </c:pt>
                <c:pt idx="380">
                  <c:v>#N/A</c:v>
                </c:pt>
                <c:pt idx="381">
                  <c:v>31.860851185123899</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70.281172172577897</c:v>
                </c:pt>
                <c:pt idx="402">
                  <c:v>#N/A</c:v>
                </c:pt>
                <c:pt idx="403">
                  <c:v>33.892068555692966</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25.326733132768705</c:v>
                </c:pt>
                <c:pt idx="417">
                  <c:v>24.664825613588022</c:v>
                </c:pt>
                <c:pt idx="418">
                  <c:v>15.442018328277891</c:v>
                </c:pt>
                <c:pt idx="419">
                  <c:v>#N/A</c:v>
                </c:pt>
                <c:pt idx="420">
                  <c:v>#N/A</c:v>
                </c:pt>
                <c:pt idx="421">
                  <c:v>#N/A</c:v>
                </c:pt>
                <c:pt idx="422">
                  <c:v>#N/A</c:v>
                </c:pt>
                <c:pt idx="423">
                  <c:v>#N/A</c:v>
                </c:pt>
                <c:pt idx="424">
                  <c:v>#N/A</c:v>
                </c:pt>
                <c:pt idx="425">
                  <c:v>25.062754586778617</c:v>
                </c:pt>
                <c:pt idx="426">
                  <c:v>#N/A</c:v>
                </c:pt>
                <c:pt idx="427">
                  <c:v>#N/A</c:v>
                </c:pt>
                <c:pt idx="428">
                  <c:v>#N/A</c:v>
                </c:pt>
                <c:pt idx="429">
                  <c:v>#N/A</c:v>
                </c:pt>
                <c:pt idx="430">
                  <c:v>#N/A</c:v>
                </c:pt>
                <c:pt idx="431">
                  <c:v>48.316606317121753</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48.688096704465863</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23.422496143881137</c:v>
                </c:pt>
                <c:pt idx="467">
                  <c:v>#N/A</c:v>
                </c:pt>
                <c:pt idx="468">
                  <c:v>#N/A</c:v>
                </c:pt>
                <c:pt idx="469">
                  <c:v>#N/A</c:v>
                </c:pt>
                <c:pt idx="470">
                  <c:v>#N/A</c:v>
                </c:pt>
                <c:pt idx="471">
                  <c:v>21.8551216122782</c:v>
                </c:pt>
                <c:pt idx="472">
                  <c:v>#N/A</c:v>
                </c:pt>
                <c:pt idx="473">
                  <c:v>9.147740889831443</c:v>
                </c:pt>
                <c:pt idx="474">
                  <c:v>15.368690069643661</c:v>
                </c:pt>
                <c:pt idx="475">
                  <c:v>#N/A</c:v>
                </c:pt>
                <c:pt idx="476">
                  <c:v>35.241585194678066</c:v>
                </c:pt>
                <c:pt idx="477">
                  <c:v>#N/A</c:v>
                </c:pt>
                <c:pt idx="478">
                  <c:v>#N/A</c:v>
                </c:pt>
                <c:pt idx="479">
                  <c:v>#N/A</c:v>
                </c:pt>
                <c:pt idx="480">
                  <c:v>15.334402774700836</c:v>
                </c:pt>
                <c:pt idx="481">
                  <c:v>#N/A</c:v>
                </c:pt>
                <c:pt idx="482">
                  <c:v>13.692865222443213</c:v>
                </c:pt>
                <c:pt idx="483">
                  <c:v>15.636368673370637</c:v>
                </c:pt>
                <c:pt idx="484">
                  <c:v>#N/A</c:v>
                </c:pt>
                <c:pt idx="485">
                  <c:v>#N/A</c:v>
                </c:pt>
                <c:pt idx="486">
                  <c:v>#N/A</c:v>
                </c:pt>
                <c:pt idx="487">
                  <c:v>36.997238420382054</c:v>
                </c:pt>
                <c:pt idx="488">
                  <c:v>#N/A</c:v>
                </c:pt>
                <c:pt idx="489">
                  <c:v>#N/A</c:v>
                </c:pt>
                <c:pt idx="490">
                  <c:v>#N/A</c:v>
                </c:pt>
                <c:pt idx="491">
                  <c:v>26.590660851325215</c:v>
                </c:pt>
                <c:pt idx="492">
                  <c:v>38.433605976615567</c:v>
                </c:pt>
                <c:pt idx="493">
                  <c:v>#N/A</c:v>
                </c:pt>
                <c:pt idx="494">
                  <c:v>#N/A</c:v>
                </c:pt>
                <c:pt idx="495">
                  <c:v>#N/A</c:v>
                </c:pt>
                <c:pt idx="496">
                  <c:v>#N/A</c:v>
                </c:pt>
                <c:pt idx="497">
                  <c:v>42.916566228910987</c:v>
                </c:pt>
                <c:pt idx="498">
                  <c:v>#N/A</c:v>
                </c:pt>
                <c:pt idx="499">
                  <c:v>#N/A</c:v>
                </c:pt>
                <c:pt idx="500">
                  <c:v>#N/A</c:v>
                </c:pt>
                <c:pt idx="501">
                  <c:v>#N/A</c:v>
                </c:pt>
                <c:pt idx="502">
                  <c:v>29.106312081671522</c:v>
                </c:pt>
                <c:pt idx="503">
                  <c:v>#N/A</c:v>
                </c:pt>
                <c:pt idx="504">
                  <c:v>25.200341178843278</c:v>
                </c:pt>
                <c:pt idx="505">
                  <c:v>#N/A</c:v>
                </c:pt>
                <c:pt idx="506">
                  <c:v>#N/A</c:v>
                </c:pt>
                <c:pt idx="507">
                  <c:v>#N/A</c:v>
                </c:pt>
                <c:pt idx="508">
                  <c:v>35.579613688181865</c:v>
                </c:pt>
                <c:pt idx="509">
                  <c:v>#N/A</c:v>
                </c:pt>
                <c:pt idx="510">
                  <c:v>12.592420075659362</c:v>
                </c:pt>
                <c:pt idx="511">
                  <c:v>#N/A</c:v>
                </c:pt>
                <c:pt idx="512">
                  <c:v>#N/A</c:v>
                </c:pt>
                <c:pt idx="513">
                  <c:v>#N/A</c:v>
                </c:pt>
                <c:pt idx="514">
                  <c:v>#N/A</c:v>
                </c:pt>
                <c:pt idx="515">
                  <c:v>#N/A</c:v>
                </c:pt>
                <c:pt idx="516">
                  <c:v>#N/A</c:v>
                </c:pt>
                <c:pt idx="517">
                  <c:v>10.159222584393348</c:v>
                </c:pt>
                <c:pt idx="518">
                  <c:v>#N/A</c:v>
                </c:pt>
                <c:pt idx="519">
                  <c:v>#N/A</c:v>
                </c:pt>
                <c:pt idx="520">
                  <c:v>#N/A</c:v>
                </c:pt>
                <c:pt idx="521">
                  <c:v>#N/A</c:v>
                </c:pt>
                <c:pt idx="522">
                  <c:v>#N/A</c:v>
                </c:pt>
                <c:pt idx="523">
                  <c:v>38.592783477977868</c:v>
                </c:pt>
                <c:pt idx="524">
                  <c:v>41.491939946066175</c:v>
                </c:pt>
                <c:pt idx="525">
                  <c:v>41.276253945888449</c:v>
                </c:pt>
                <c:pt idx="526">
                  <c:v>35.792055161583932</c:v>
                </c:pt>
                <c:pt idx="527">
                  <c:v>#N/A</c:v>
                </c:pt>
                <c:pt idx="528">
                  <c:v>#N/A</c:v>
                </c:pt>
                <c:pt idx="529">
                  <c:v>16.120915312399749</c:v>
                </c:pt>
                <c:pt idx="530">
                  <c:v>20.454734221477928</c:v>
                </c:pt>
                <c:pt idx="531">
                  <c:v>#N/A</c:v>
                </c:pt>
                <c:pt idx="532">
                  <c:v>#N/A</c:v>
                </c:pt>
                <c:pt idx="533">
                  <c:v>#N/A</c:v>
                </c:pt>
                <c:pt idx="534">
                  <c:v>#N/A</c:v>
                </c:pt>
                <c:pt idx="535">
                  <c:v>41.999528802374833</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26.515547164874171</c:v>
                </c:pt>
                <c:pt idx="550">
                  <c:v>#N/A</c:v>
                </c:pt>
                <c:pt idx="551">
                  <c:v>#N/A</c:v>
                </c:pt>
                <c:pt idx="552">
                  <c:v>17.374888543493515</c:v>
                </c:pt>
                <c:pt idx="553">
                  <c:v>34.749777086987031</c:v>
                </c:pt>
                <c:pt idx="554">
                  <c:v>#N/A</c:v>
                </c:pt>
                <c:pt idx="555">
                  <c:v>#N/A</c:v>
                </c:pt>
                <c:pt idx="556">
                  <c:v>28.921555414387054</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F0B0-4DA0-8117-36D8CAF1D536}"/>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Plant_Real'!$F$26:$F$1000</c:f>
              <c:numCache>
                <c:formatCode>0.00</c:formatCode>
                <c:ptCount val="975"/>
                <c:pt idx="0">
                  <c:v>41.187928882056077</c:v>
                </c:pt>
                <c:pt idx="1">
                  <c:v>#N/A</c:v>
                </c:pt>
                <c:pt idx="2">
                  <c:v>51.884898468027103</c:v>
                </c:pt>
                <c:pt idx="3">
                  <c:v>43.212091417461295</c:v>
                </c:pt>
                <c:pt idx="4">
                  <c:v>#N/A</c:v>
                </c:pt>
                <c:pt idx="5">
                  <c:v>59.931636518031659</c:v>
                </c:pt>
                <c:pt idx="6">
                  <c:v>61.50505945255015</c:v>
                </c:pt>
                <c:pt idx="7">
                  <c:v>72.276281135341605</c:v>
                </c:pt>
                <c:pt idx="8">
                  <c:v>61.97969167305132</c:v>
                </c:pt>
                <c:pt idx="9">
                  <c:v>#N/A</c:v>
                </c:pt>
                <c:pt idx="10">
                  <c:v>#N/A</c:v>
                </c:pt>
                <c:pt idx="11">
                  <c:v>#N/A</c:v>
                </c:pt>
                <c:pt idx="12">
                  <c:v>116.4458643968625</c:v>
                </c:pt>
                <c:pt idx="13">
                  <c:v>101.97901374201899</c:v>
                </c:pt>
                <c:pt idx="14">
                  <c:v>#N/A</c:v>
                </c:pt>
                <c:pt idx="15">
                  <c:v>#N/A</c:v>
                </c:pt>
                <c:pt idx="16">
                  <c:v>#N/A</c:v>
                </c:pt>
                <c:pt idx="17">
                  <c:v>#N/A</c:v>
                </c:pt>
                <c:pt idx="18">
                  <c:v>#N/A</c:v>
                </c:pt>
                <c:pt idx="19">
                  <c:v>#N/A</c:v>
                </c:pt>
                <c:pt idx="20">
                  <c:v>#N/A</c:v>
                </c:pt>
                <c:pt idx="21">
                  <c:v>#N/A</c:v>
                </c:pt>
                <c:pt idx="22">
                  <c:v>#N/A</c:v>
                </c:pt>
                <c:pt idx="23">
                  <c:v>31.864174794694829</c:v>
                </c:pt>
                <c:pt idx="24">
                  <c:v>37.460244249751518</c:v>
                </c:pt>
                <c:pt idx="25">
                  <c:v>37.462835132420153</c:v>
                </c:pt>
                <c:pt idx="26">
                  <c:v>36.174638341178856</c:v>
                </c:pt>
                <c:pt idx="27">
                  <c:v>65.845215261186326</c:v>
                </c:pt>
                <c:pt idx="28">
                  <c:v>#N/A</c:v>
                </c:pt>
                <c:pt idx="29">
                  <c:v>#N/A</c:v>
                </c:pt>
                <c:pt idx="30">
                  <c:v>#N/A</c:v>
                </c:pt>
                <c:pt idx="31">
                  <c:v>#N/A</c:v>
                </c:pt>
                <c:pt idx="32">
                  <c:v>#N/A</c:v>
                </c:pt>
                <c:pt idx="33">
                  <c:v>34.142421189093433</c:v>
                </c:pt>
                <c:pt idx="34">
                  <c:v>27.148087110095194</c:v>
                </c:pt>
                <c:pt idx="35">
                  <c:v>38.658377336573224</c:v>
                </c:pt>
                <c:pt idx="36">
                  <c:v>#N/A</c:v>
                </c:pt>
                <c:pt idx="37">
                  <c:v>#N/A</c:v>
                </c:pt>
                <c:pt idx="38">
                  <c:v>34.719310053021402</c:v>
                </c:pt>
                <c:pt idx="39">
                  <c:v>#N/A</c:v>
                </c:pt>
                <c:pt idx="40">
                  <c:v>#N/A</c:v>
                </c:pt>
                <c:pt idx="41">
                  <c:v>#N/A</c:v>
                </c:pt>
                <c:pt idx="42">
                  <c:v>41.04643828713909</c:v>
                </c:pt>
                <c:pt idx="43">
                  <c:v>#N/A</c:v>
                </c:pt>
                <c:pt idx="44">
                  <c:v>#N/A</c:v>
                </c:pt>
                <c:pt idx="45">
                  <c:v>#N/A</c:v>
                </c:pt>
                <c:pt idx="46">
                  <c:v>#N/A</c:v>
                </c:pt>
                <c:pt idx="47">
                  <c:v>#N/A</c:v>
                </c:pt>
                <c:pt idx="48">
                  <c:v>#N/A</c:v>
                </c:pt>
                <c:pt idx="49">
                  <c:v>#N/A</c:v>
                </c:pt>
                <c:pt idx="50">
                  <c:v>#N/A</c:v>
                </c:pt>
                <c:pt idx="51">
                  <c:v>#N/A</c:v>
                </c:pt>
                <c:pt idx="52">
                  <c:v>32.957178515200006</c:v>
                </c:pt>
                <c:pt idx="53">
                  <c:v>#N/A</c:v>
                </c:pt>
                <c:pt idx="54">
                  <c:v>34.25327541126795</c:v>
                </c:pt>
                <c:pt idx="55">
                  <c:v>#N/A</c:v>
                </c:pt>
                <c:pt idx="56">
                  <c:v>#N/A</c:v>
                </c:pt>
                <c:pt idx="57">
                  <c:v>#N/A</c:v>
                </c:pt>
                <c:pt idx="58">
                  <c:v>41.20833292676069</c:v>
                </c:pt>
                <c:pt idx="59">
                  <c:v>#N/A</c:v>
                </c:pt>
                <c:pt idx="60">
                  <c:v>#N/A</c:v>
                </c:pt>
                <c:pt idx="61">
                  <c:v>#N/A</c:v>
                </c:pt>
                <c:pt idx="62">
                  <c:v>#N/A</c:v>
                </c:pt>
                <c:pt idx="63">
                  <c:v>#N/A</c:v>
                </c:pt>
                <c:pt idx="64">
                  <c:v>#N/A</c:v>
                </c:pt>
                <c:pt idx="65">
                  <c:v>50.714234460412243</c:v>
                </c:pt>
                <c:pt idx="66">
                  <c:v>35.037367959937512</c:v>
                </c:pt>
                <c:pt idx="67">
                  <c:v>47.731998783874708</c:v>
                </c:pt>
                <c:pt idx="68">
                  <c:v>#N/A</c:v>
                </c:pt>
                <c:pt idx="69">
                  <c:v>#N/A</c:v>
                </c:pt>
                <c:pt idx="70">
                  <c:v>#N/A</c:v>
                </c:pt>
                <c:pt idx="71">
                  <c:v>#N/A</c:v>
                </c:pt>
                <c:pt idx="72">
                  <c:v>#N/A</c:v>
                </c:pt>
                <c:pt idx="73">
                  <c:v>#N/A</c:v>
                </c:pt>
                <c:pt idx="74">
                  <c:v>#N/A</c:v>
                </c:pt>
                <c:pt idx="75">
                  <c:v>#N/A</c:v>
                </c:pt>
                <c:pt idx="76">
                  <c:v>#N/A</c:v>
                </c:pt>
                <c:pt idx="77">
                  <c:v>#N/A</c:v>
                </c:pt>
                <c:pt idx="78">
                  <c:v>#N/A</c:v>
                </c:pt>
                <c:pt idx="79">
                  <c:v>#N/A</c:v>
                </c:pt>
                <c:pt idx="80">
                  <c:v>76.536794619095971</c:v>
                </c:pt>
                <c:pt idx="81">
                  <c:v>54.331741545390734</c:v>
                </c:pt>
                <c:pt idx="82">
                  <c:v>49.371790276781688</c:v>
                </c:pt>
                <c:pt idx="83">
                  <c:v>54.433204250066609</c:v>
                </c:pt>
                <c:pt idx="84">
                  <c:v>#N/A</c:v>
                </c:pt>
                <c:pt idx="85">
                  <c:v>#N/A</c:v>
                </c:pt>
                <c:pt idx="86">
                  <c:v>45.660593803225645</c:v>
                </c:pt>
                <c:pt idx="87">
                  <c:v>50.844835792611704</c:v>
                </c:pt>
                <c:pt idx="88">
                  <c:v>45.660169891662164</c:v>
                </c:pt>
                <c:pt idx="89">
                  <c:v>#N/A</c:v>
                </c:pt>
                <c:pt idx="90">
                  <c:v>#N/A</c:v>
                </c:pt>
                <c:pt idx="91">
                  <c:v>57.759571569035565</c:v>
                </c:pt>
                <c:pt idx="92">
                  <c:v>72.025371134650882</c:v>
                </c:pt>
                <c:pt idx="93">
                  <c:v>#N/A</c:v>
                </c:pt>
                <c:pt idx="94">
                  <c:v>#N/A</c:v>
                </c:pt>
                <c:pt idx="95">
                  <c:v>#N/A</c:v>
                </c:pt>
                <c:pt idx="96">
                  <c:v>#N/A</c:v>
                </c:pt>
                <c:pt idx="97">
                  <c:v>#N/A</c:v>
                </c:pt>
                <c:pt idx="98">
                  <c:v>67.544605453975322</c:v>
                </c:pt>
                <c:pt idx="99">
                  <c:v>72.054539254234385</c:v>
                </c:pt>
                <c:pt idx="100">
                  <c:v>#N/A</c:v>
                </c:pt>
                <c:pt idx="101">
                  <c:v>80.618636280817469</c:v>
                </c:pt>
                <c:pt idx="102">
                  <c:v>80.618639821525093</c:v>
                </c:pt>
                <c:pt idx="103">
                  <c:v>80.618639821525093</c:v>
                </c:pt>
                <c:pt idx="104">
                  <c:v>89.760561930949848</c:v>
                </c:pt>
                <c:pt idx="105">
                  <c:v>72.646060376530954</c:v>
                </c:pt>
                <c:pt idx="106">
                  <c:v>42.925088054696957</c:v>
                </c:pt>
                <c:pt idx="107">
                  <c:v>#N/A</c:v>
                </c:pt>
                <c:pt idx="108">
                  <c:v>#N/A</c:v>
                </c:pt>
                <c:pt idx="109">
                  <c:v>#N/A</c:v>
                </c:pt>
                <c:pt idx="110">
                  <c:v>67.392326281415066</c:v>
                </c:pt>
                <c:pt idx="111">
                  <c:v>79.710933076682039</c:v>
                </c:pt>
                <c:pt idx="112">
                  <c:v>81.319147635368708</c:v>
                </c:pt>
                <c:pt idx="113">
                  <c:v>70.04733715679248</c:v>
                </c:pt>
                <c:pt idx="114">
                  <c:v>#N/A</c:v>
                </c:pt>
                <c:pt idx="115">
                  <c:v>60.007983749915006</c:v>
                </c:pt>
                <c:pt idx="116">
                  <c:v>51.365294180148148</c:v>
                </c:pt>
                <c:pt idx="117">
                  <c:v>57.003772059550379</c:v>
                </c:pt>
                <c:pt idx="118">
                  <c:v>#N/A</c:v>
                </c:pt>
                <c:pt idx="119">
                  <c:v>#N/A</c:v>
                </c:pt>
                <c:pt idx="120">
                  <c:v>#N/A</c:v>
                </c:pt>
                <c:pt idx="121">
                  <c:v>#N/A</c:v>
                </c:pt>
                <c:pt idx="122">
                  <c:v>#N/A</c:v>
                </c:pt>
                <c:pt idx="123">
                  <c:v>#N/A</c:v>
                </c:pt>
                <c:pt idx="124">
                  <c:v>80.182643921371977</c:v>
                </c:pt>
                <c:pt idx="125">
                  <c:v>#N/A</c:v>
                </c:pt>
                <c:pt idx="126">
                  <c:v>#N/A</c:v>
                </c:pt>
                <c:pt idx="127">
                  <c:v>68.24735130388531</c:v>
                </c:pt>
                <c:pt idx="128">
                  <c:v>#N/A</c:v>
                </c:pt>
                <c:pt idx="129">
                  <c:v>#N/A</c:v>
                </c:pt>
                <c:pt idx="130">
                  <c:v>#N/A</c:v>
                </c:pt>
                <c:pt idx="131">
                  <c:v>#N/A</c:v>
                </c:pt>
                <c:pt idx="132">
                  <c:v>#N/A</c:v>
                </c:pt>
                <c:pt idx="133">
                  <c:v>#N/A</c:v>
                </c:pt>
                <c:pt idx="134">
                  <c:v>#N/A</c:v>
                </c:pt>
                <c:pt idx="135">
                  <c:v>#N/A</c:v>
                </c:pt>
                <c:pt idx="136">
                  <c:v>#N/A</c:v>
                </c:pt>
                <c:pt idx="137">
                  <c:v>61.743211431350865</c:v>
                </c:pt>
                <c:pt idx="138">
                  <c:v>55.767075686857609</c:v>
                </c:pt>
                <c:pt idx="139">
                  <c:v>#N/A</c:v>
                </c:pt>
                <c:pt idx="140">
                  <c:v>#N/A</c:v>
                </c:pt>
                <c:pt idx="141">
                  <c:v>#N/A</c:v>
                </c:pt>
                <c:pt idx="142">
                  <c:v>#N/A</c:v>
                </c:pt>
                <c:pt idx="143">
                  <c:v>63.034409533882879</c:v>
                </c:pt>
                <c:pt idx="144">
                  <c:v>62.508666167448318</c:v>
                </c:pt>
                <c:pt idx="145">
                  <c:v>#N/A</c:v>
                </c:pt>
                <c:pt idx="146">
                  <c:v>91.266515000999121</c:v>
                </c:pt>
                <c:pt idx="147">
                  <c:v>73.758644251879119</c:v>
                </c:pt>
                <c:pt idx="148">
                  <c:v>#N/A</c:v>
                </c:pt>
                <c:pt idx="149">
                  <c:v>#N/A</c:v>
                </c:pt>
                <c:pt idx="150">
                  <c:v>#N/A</c:v>
                </c:pt>
                <c:pt idx="151">
                  <c:v>#N/A</c:v>
                </c:pt>
                <c:pt idx="152">
                  <c:v>61.016629084019868</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47.339258442795028</c:v>
                </c:pt>
                <c:pt idx="169">
                  <c:v>#N/A</c:v>
                </c:pt>
                <c:pt idx="170">
                  <c:v>#N/A</c:v>
                </c:pt>
                <c:pt idx="171">
                  <c:v>#N/A</c:v>
                </c:pt>
                <c:pt idx="172">
                  <c:v>#N/A</c:v>
                </c:pt>
                <c:pt idx="173">
                  <c:v>50.292800712395888</c:v>
                </c:pt>
                <c:pt idx="174">
                  <c:v>#N/A</c:v>
                </c:pt>
                <c:pt idx="175">
                  <c:v>#N/A</c:v>
                </c:pt>
                <c:pt idx="176">
                  <c:v>#N/A</c:v>
                </c:pt>
                <c:pt idx="177">
                  <c:v>81.202435346346462</c:v>
                </c:pt>
                <c:pt idx="178">
                  <c:v>#N/A</c:v>
                </c:pt>
                <c:pt idx="179">
                  <c:v>#N/A</c:v>
                </c:pt>
                <c:pt idx="180">
                  <c:v>74.365674312720387</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65.105641210020934</c:v>
                </c:pt>
                <c:pt idx="194">
                  <c:v>#N/A</c:v>
                </c:pt>
                <c:pt idx="195">
                  <c:v>#N/A</c:v>
                </c:pt>
                <c:pt idx="196">
                  <c:v>#N/A</c:v>
                </c:pt>
                <c:pt idx="197">
                  <c:v>#N/A</c:v>
                </c:pt>
                <c:pt idx="198">
                  <c:v>#N/A</c:v>
                </c:pt>
                <c:pt idx="199">
                  <c:v>#N/A</c:v>
                </c:pt>
                <c:pt idx="200">
                  <c:v>#N/A</c:v>
                </c:pt>
                <c:pt idx="201">
                  <c:v>#N/A</c:v>
                </c:pt>
                <c:pt idx="202">
                  <c:v>62.271176966530696</c:v>
                </c:pt>
                <c:pt idx="203">
                  <c:v>101.91316103294061</c:v>
                </c:pt>
                <c:pt idx="204">
                  <c:v>#N/A</c:v>
                </c:pt>
                <c:pt idx="205">
                  <c:v>#N/A</c:v>
                </c:pt>
                <c:pt idx="206">
                  <c:v>#N/A</c:v>
                </c:pt>
                <c:pt idx="207">
                  <c:v>#N/A</c:v>
                </c:pt>
                <c:pt idx="208">
                  <c:v>#N/A</c:v>
                </c:pt>
                <c:pt idx="209">
                  <c:v>#N/A</c:v>
                </c:pt>
                <c:pt idx="210">
                  <c:v>#N/A</c:v>
                </c:pt>
                <c:pt idx="211">
                  <c:v>#N/A</c:v>
                </c:pt>
                <c:pt idx="212">
                  <c:v>#N/A</c:v>
                </c:pt>
                <c:pt idx="213">
                  <c:v>63.967770007666452</c:v>
                </c:pt>
                <c:pt idx="214">
                  <c:v>75.649351153033351</c:v>
                </c:pt>
                <c:pt idx="215">
                  <c:v>72.635921752562112</c:v>
                </c:pt>
                <c:pt idx="216">
                  <c:v>87.469586579149109</c:v>
                </c:pt>
                <c:pt idx="217">
                  <c:v>82.258272196939672</c:v>
                </c:pt>
                <c:pt idx="218">
                  <c:v>#N/A</c:v>
                </c:pt>
                <c:pt idx="219">
                  <c:v>#N/A</c:v>
                </c:pt>
                <c:pt idx="220">
                  <c:v>#N/A</c:v>
                </c:pt>
                <c:pt idx="221">
                  <c:v>#N/A</c:v>
                </c:pt>
                <c:pt idx="222">
                  <c:v>#N/A</c:v>
                </c:pt>
                <c:pt idx="223">
                  <c:v>#N/A</c:v>
                </c:pt>
                <c:pt idx="224">
                  <c:v>#N/A</c:v>
                </c:pt>
                <c:pt idx="225">
                  <c:v>41.302410116540834</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86.052661815462926</c:v>
                </c:pt>
                <c:pt idx="241">
                  <c:v>130.04191753417649</c:v>
                </c:pt>
                <c:pt idx="242">
                  <c:v>49.235954366133832</c:v>
                </c:pt>
                <c:pt idx="243">
                  <c:v>87.641721627898676</c:v>
                </c:pt>
                <c:pt idx="244">
                  <c:v>#N/A</c:v>
                </c:pt>
                <c:pt idx="245">
                  <c:v>#N/A</c:v>
                </c:pt>
                <c:pt idx="246">
                  <c:v>#N/A</c:v>
                </c:pt>
                <c:pt idx="247">
                  <c:v>#N/A</c:v>
                </c:pt>
                <c:pt idx="248">
                  <c:v>#N/A</c:v>
                </c:pt>
                <c:pt idx="249">
                  <c:v>#N/A</c:v>
                </c:pt>
                <c:pt idx="250">
                  <c:v>#N/A</c:v>
                </c:pt>
                <c:pt idx="251">
                  <c:v>#N/A</c:v>
                </c:pt>
                <c:pt idx="252">
                  <c:v>#N/A</c:v>
                </c:pt>
                <c:pt idx="253">
                  <c:v>#N/A</c:v>
                </c:pt>
                <c:pt idx="254">
                  <c:v>40.70531649444078</c:v>
                </c:pt>
                <c:pt idx="255">
                  <c:v>38.238607816321633</c:v>
                </c:pt>
                <c:pt idx="256">
                  <c:v>#N/A</c:v>
                </c:pt>
                <c:pt idx="257">
                  <c:v>#N/A</c:v>
                </c:pt>
                <c:pt idx="258">
                  <c:v>#N/A</c:v>
                </c:pt>
                <c:pt idx="259">
                  <c:v>#N/A</c:v>
                </c:pt>
                <c:pt idx="260">
                  <c:v>#N/A</c:v>
                </c:pt>
                <c:pt idx="261">
                  <c:v>#N/A</c:v>
                </c:pt>
                <c:pt idx="262">
                  <c:v>#N/A</c:v>
                </c:pt>
                <c:pt idx="263">
                  <c:v>#N/A</c:v>
                </c:pt>
                <c:pt idx="264">
                  <c:v>#N/A</c:v>
                </c:pt>
                <c:pt idx="265">
                  <c:v>46.538899311102604</c:v>
                </c:pt>
                <c:pt idx="266">
                  <c:v>46.538899311102618</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61.654185876032663</c:v>
                </c:pt>
                <c:pt idx="282">
                  <c:v>#N/A</c:v>
                </c:pt>
                <c:pt idx="283">
                  <c:v>100.78712743101391</c:v>
                </c:pt>
                <c:pt idx="284">
                  <c:v>62.494762653189909</c:v>
                </c:pt>
                <c:pt idx="285">
                  <c:v>#N/A</c:v>
                </c:pt>
                <c:pt idx="286">
                  <c:v>#N/A</c:v>
                </c:pt>
                <c:pt idx="287">
                  <c:v>#N/A</c:v>
                </c:pt>
                <c:pt idx="288">
                  <c:v>#N/A</c:v>
                </c:pt>
                <c:pt idx="289">
                  <c:v>#N/A</c:v>
                </c:pt>
                <c:pt idx="290">
                  <c:v>58.249895744281076</c:v>
                </c:pt>
                <c:pt idx="291">
                  <c:v>45.301853129814056</c:v>
                </c:pt>
                <c:pt idx="292">
                  <c:v>#N/A</c:v>
                </c:pt>
                <c:pt idx="293">
                  <c:v>#N/A</c:v>
                </c:pt>
                <c:pt idx="294">
                  <c:v>#N/A</c:v>
                </c:pt>
                <c:pt idx="295">
                  <c:v>#N/A</c:v>
                </c:pt>
                <c:pt idx="296">
                  <c:v>#N/A</c:v>
                </c:pt>
                <c:pt idx="297">
                  <c:v>#N/A</c:v>
                </c:pt>
                <c:pt idx="298">
                  <c:v>139.1447737202482</c:v>
                </c:pt>
                <c:pt idx="299">
                  <c:v>85.32604282054848</c:v>
                </c:pt>
                <c:pt idx="300">
                  <c:v>133.59038364997915</c:v>
                </c:pt>
                <c:pt idx="301">
                  <c:v>89.523588938601122</c:v>
                </c:pt>
                <c:pt idx="302">
                  <c:v>#N/A</c:v>
                </c:pt>
                <c:pt idx="303">
                  <c:v>#N/A</c:v>
                </c:pt>
                <c:pt idx="304">
                  <c:v>#N/A</c:v>
                </c:pt>
                <c:pt idx="305">
                  <c:v>#N/A</c:v>
                </c:pt>
                <c:pt idx="306">
                  <c:v>#N/A</c:v>
                </c:pt>
                <c:pt idx="307">
                  <c:v>#N/A</c:v>
                </c:pt>
                <c:pt idx="308">
                  <c:v>#N/A</c:v>
                </c:pt>
                <c:pt idx="309">
                  <c:v>75.067872114510109</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53.059437356235634</c:v>
                </c:pt>
                <c:pt idx="327">
                  <c:v>100.41836415178406</c:v>
                </c:pt>
                <c:pt idx="328">
                  <c:v>52.320503596622615</c:v>
                </c:pt>
                <c:pt idx="329">
                  <c:v>32.767028223005816</c:v>
                </c:pt>
                <c:pt idx="330">
                  <c:v>#N/A</c:v>
                </c:pt>
                <c:pt idx="331">
                  <c:v>#N/A</c:v>
                </c:pt>
                <c:pt idx="332">
                  <c:v>#N/A</c:v>
                </c:pt>
                <c:pt idx="333">
                  <c:v>#N/A</c:v>
                </c:pt>
                <c:pt idx="334">
                  <c:v>#N/A</c:v>
                </c:pt>
                <c:pt idx="335">
                  <c:v>78.327817496735605</c:v>
                </c:pt>
                <c:pt idx="336">
                  <c:v>76.662283644375208</c:v>
                </c:pt>
                <c:pt idx="337">
                  <c:v>#N/A</c:v>
                </c:pt>
                <c:pt idx="338">
                  <c:v>#N/A</c:v>
                </c:pt>
                <c:pt idx="339">
                  <c:v>52.428988220190639</c:v>
                </c:pt>
                <c:pt idx="340">
                  <c:v>#N/A</c:v>
                </c:pt>
                <c:pt idx="341">
                  <c:v>#N/A</c:v>
                </c:pt>
                <c:pt idx="342">
                  <c:v>#N/A</c:v>
                </c:pt>
                <c:pt idx="343">
                  <c:v>#N/A</c:v>
                </c:pt>
                <c:pt idx="344">
                  <c:v>#N/A</c:v>
                </c:pt>
                <c:pt idx="345">
                  <c:v>#N/A</c:v>
                </c:pt>
                <c:pt idx="346">
                  <c:v>56.585482999251376</c:v>
                </c:pt>
                <c:pt idx="347">
                  <c:v>#N/A</c:v>
                </c:pt>
                <c:pt idx="348">
                  <c:v>44.812490709089381</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55.003271784902608</c:v>
                </c:pt>
                <c:pt idx="366">
                  <c:v>#N/A</c:v>
                </c:pt>
                <c:pt idx="367">
                  <c:v>#N/A</c:v>
                </c:pt>
                <c:pt idx="368">
                  <c:v>#N/A</c:v>
                </c:pt>
                <c:pt idx="369">
                  <c:v>#N/A</c:v>
                </c:pt>
                <c:pt idx="370">
                  <c:v>#N/A</c:v>
                </c:pt>
                <c:pt idx="371">
                  <c:v>#N/A</c:v>
                </c:pt>
                <c:pt idx="372">
                  <c:v>#N/A</c:v>
                </c:pt>
                <c:pt idx="373">
                  <c:v>42.7606741668802</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22.626087336198616</c:v>
                </c:pt>
                <c:pt idx="389">
                  <c:v>#N/A</c:v>
                </c:pt>
                <c:pt idx="390">
                  <c:v>#N/A</c:v>
                </c:pt>
                <c:pt idx="391">
                  <c:v>#N/A</c:v>
                </c:pt>
                <c:pt idx="392">
                  <c:v>#N/A</c:v>
                </c:pt>
                <c:pt idx="393">
                  <c:v>#N/A</c:v>
                </c:pt>
                <c:pt idx="394">
                  <c:v>35.268751076943985</c:v>
                </c:pt>
                <c:pt idx="395">
                  <c:v>#N/A</c:v>
                </c:pt>
                <c:pt idx="396">
                  <c:v>#N/A</c:v>
                </c:pt>
                <c:pt idx="397">
                  <c:v>#N/A</c:v>
                </c:pt>
                <c:pt idx="398">
                  <c:v>#N/A</c:v>
                </c:pt>
                <c:pt idx="399">
                  <c:v>#N/A</c:v>
                </c:pt>
                <c:pt idx="400">
                  <c:v>#N/A</c:v>
                </c:pt>
                <c:pt idx="401">
                  <c:v>#N/A</c:v>
                </c:pt>
                <c:pt idx="402">
                  <c:v>#N/A</c:v>
                </c:pt>
                <c:pt idx="403">
                  <c:v>#N/A</c:v>
                </c:pt>
                <c:pt idx="404">
                  <c:v>#N/A</c:v>
                </c:pt>
                <c:pt idx="405">
                  <c:v>26.917078155745877</c:v>
                </c:pt>
                <c:pt idx="406">
                  <c:v>#N/A</c:v>
                </c:pt>
                <c:pt idx="407">
                  <c:v>#N/A</c:v>
                </c:pt>
                <c:pt idx="408">
                  <c:v>#N/A</c:v>
                </c:pt>
                <c:pt idx="409">
                  <c:v>45.134135993571682</c:v>
                </c:pt>
                <c:pt idx="410">
                  <c:v>22.390712789545177</c:v>
                </c:pt>
                <c:pt idx="411">
                  <c:v>#N/A</c:v>
                </c:pt>
                <c:pt idx="412">
                  <c:v>#N/A</c:v>
                </c:pt>
                <c:pt idx="413">
                  <c:v>#N/A</c:v>
                </c:pt>
                <c:pt idx="414">
                  <c:v>#N/A</c:v>
                </c:pt>
                <c:pt idx="415">
                  <c:v>58.564544401827405</c:v>
                </c:pt>
                <c:pt idx="416">
                  <c:v>#N/A</c:v>
                </c:pt>
                <c:pt idx="417">
                  <c:v>#N/A</c:v>
                </c:pt>
                <c:pt idx="418">
                  <c:v>#N/A</c:v>
                </c:pt>
                <c:pt idx="419">
                  <c:v>#N/A</c:v>
                </c:pt>
                <c:pt idx="420">
                  <c:v>#N/A</c:v>
                </c:pt>
                <c:pt idx="421">
                  <c:v>#N/A</c:v>
                </c:pt>
                <c:pt idx="422">
                  <c:v>#N/A</c:v>
                </c:pt>
                <c:pt idx="423">
                  <c:v>#N/A</c:v>
                </c:pt>
                <c:pt idx="424">
                  <c:v>#N/A</c:v>
                </c:pt>
                <c:pt idx="425">
                  <c:v>#N/A</c:v>
                </c:pt>
                <c:pt idx="426">
                  <c:v>35.216571507651814</c:v>
                </c:pt>
                <c:pt idx="427">
                  <c:v>#N/A</c:v>
                </c:pt>
                <c:pt idx="428">
                  <c:v>#N/A</c:v>
                </c:pt>
                <c:pt idx="429">
                  <c:v>#N/A</c:v>
                </c:pt>
                <c:pt idx="430">
                  <c:v>#N/A</c:v>
                </c:pt>
                <c:pt idx="431">
                  <c:v>#N/A</c:v>
                </c:pt>
                <c:pt idx="432">
                  <c:v>#N/A</c:v>
                </c:pt>
                <c:pt idx="433">
                  <c:v>#N/A</c:v>
                </c:pt>
                <c:pt idx="434">
                  <c:v>37.042725985116597</c:v>
                </c:pt>
                <c:pt idx="435">
                  <c:v>#N/A</c:v>
                </c:pt>
                <c:pt idx="436">
                  <c:v>#N/A</c:v>
                </c:pt>
                <c:pt idx="437">
                  <c:v>#N/A</c:v>
                </c:pt>
                <c:pt idx="438">
                  <c:v>23.566115151922268</c:v>
                </c:pt>
                <c:pt idx="439">
                  <c:v>#N/A</c:v>
                </c:pt>
                <c:pt idx="440">
                  <c:v>24.858146689153646</c:v>
                </c:pt>
                <c:pt idx="441">
                  <c:v>#N/A</c:v>
                </c:pt>
                <c:pt idx="442">
                  <c:v>#N/A</c:v>
                </c:pt>
                <c:pt idx="443">
                  <c:v>#N/A</c:v>
                </c:pt>
                <c:pt idx="444">
                  <c:v>#N/A</c:v>
                </c:pt>
                <c:pt idx="445">
                  <c:v>#N/A</c:v>
                </c:pt>
                <c:pt idx="446">
                  <c:v>#N/A</c:v>
                </c:pt>
                <c:pt idx="447">
                  <c:v>#N/A</c:v>
                </c:pt>
                <c:pt idx="448">
                  <c:v>#N/A</c:v>
                </c:pt>
                <c:pt idx="449">
                  <c:v>#N/A</c:v>
                </c:pt>
                <c:pt idx="450">
                  <c:v>#N/A</c:v>
                </c:pt>
                <c:pt idx="451">
                  <c:v>20.462355757668302</c:v>
                </c:pt>
                <c:pt idx="452">
                  <c:v>#N/A</c:v>
                </c:pt>
                <c:pt idx="453">
                  <c:v>#N/A</c:v>
                </c:pt>
                <c:pt idx="454">
                  <c:v>#N/A</c:v>
                </c:pt>
                <c:pt idx="455">
                  <c:v>#N/A</c:v>
                </c:pt>
                <c:pt idx="456">
                  <c:v>#N/A</c:v>
                </c:pt>
                <c:pt idx="457">
                  <c:v>14.592163231217485</c:v>
                </c:pt>
                <c:pt idx="458">
                  <c:v>21.255915250572126</c:v>
                </c:pt>
                <c:pt idx="459">
                  <c:v>18.279904951720773</c:v>
                </c:pt>
                <c:pt idx="460">
                  <c:v>17.090667964347588</c:v>
                </c:pt>
                <c:pt idx="461">
                  <c:v>#N/A</c:v>
                </c:pt>
                <c:pt idx="462">
                  <c:v>#N/A</c:v>
                </c:pt>
                <c:pt idx="463">
                  <c:v>#N/A</c:v>
                </c:pt>
                <c:pt idx="464">
                  <c:v>41.759311224958793</c:v>
                </c:pt>
                <c:pt idx="465">
                  <c:v>36.873958902797945</c:v>
                </c:pt>
                <c:pt idx="466">
                  <c:v>#N/A</c:v>
                </c:pt>
                <c:pt idx="467">
                  <c:v>27.180962321312222</c:v>
                </c:pt>
                <c:pt idx="468">
                  <c:v>#N/A</c:v>
                </c:pt>
                <c:pt idx="469">
                  <c:v>#N/A</c:v>
                </c:pt>
                <c:pt idx="470">
                  <c:v>29.887520051791522</c:v>
                </c:pt>
                <c:pt idx="471">
                  <c:v>#N/A</c:v>
                </c:pt>
                <c:pt idx="472">
                  <c:v>#N/A</c:v>
                </c:pt>
                <c:pt idx="473">
                  <c:v>#N/A</c:v>
                </c:pt>
                <c:pt idx="474">
                  <c:v>#N/A</c:v>
                </c:pt>
                <c:pt idx="475">
                  <c:v>#N/A</c:v>
                </c:pt>
                <c:pt idx="476">
                  <c:v>#N/A</c:v>
                </c:pt>
                <c:pt idx="477">
                  <c:v>20.674166584737417</c:v>
                </c:pt>
                <c:pt idx="478">
                  <c:v>15.043343148231493</c:v>
                </c:pt>
                <c:pt idx="479">
                  <c:v>#N/A</c:v>
                </c:pt>
                <c:pt idx="480">
                  <c:v>#N/A</c:v>
                </c:pt>
                <c:pt idx="481">
                  <c:v>#N/A</c:v>
                </c:pt>
                <c:pt idx="482">
                  <c:v>#N/A</c:v>
                </c:pt>
                <c:pt idx="483">
                  <c:v>#N/A</c:v>
                </c:pt>
                <c:pt idx="484">
                  <c:v>#N/A</c:v>
                </c:pt>
                <c:pt idx="485">
                  <c:v>#N/A</c:v>
                </c:pt>
                <c:pt idx="486">
                  <c:v>28.154297718662271</c:v>
                </c:pt>
                <c:pt idx="487">
                  <c:v>#N/A</c:v>
                </c:pt>
                <c:pt idx="488">
                  <c:v>#N/A</c:v>
                </c:pt>
                <c:pt idx="489">
                  <c:v>#N/A</c:v>
                </c:pt>
                <c:pt idx="490">
                  <c:v>#N/A</c:v>
                </c:pt>
                <c:pt idx="491">
                  <c:v>#N/A</c:v>
                </c:pt>
                <c:pt idx="492">
                  <c:v>#N/A</c:v>
                </c:pt>
                <c:pt idx="493">
                  <c:v>#N/A</c:v>
                </c:pt>
                <c:pt idx="494">
                  <c:v>#N/A</c:v>
                </c:pt>
                <c:pt idx="495">
                  <c:v>17.235341967088196</c:v>
                </c:pt>
                <c:pt idx="496">
                  <c:v>#N/A</c:v>
                </c:pt>
                <c:pt idx="497">
                  <c:v>#N/A</c:v>
                </c:pt>
                <c:pt idx="498">
                  <c:v>23.933023187580094</c:v>
                </c:pt>
                <c:pt idx="499">
                  <c:v>#N/A</c:v>
                </c:pt>
                <c:pt idx="500">
                  <c:v>#N/A</c:v>
                </c:pt>
                <c:pt idx="501">
                  <c:v>#N/A</c:v>
                </c:pt>
                <c:pt idx="502">
                  <c:v>#N/A</c:v>
                </c:pt>
                <c:pt idx="503">
                  <c:v>24.120393309046964</c:v>
                </c:pt>
                <c:pt idx="504">
                  <c:v>#N/A</c:v>
                </c:pt>
                <c:pt idx="505">
                  <c:v>#N/A</c:v>
                </c:pt>
                <c:pt idx="506">
                  <c:v>#N/A</c:v>
                </c:pt>
                <c:pt idx="507">
                  <c:v>#N/A</c:v>
                </c:pt>
                <c:pt idx="508">
                  <c:v>#N/A</c:v>
                </c:pt>
                <c:pt idx="509">
                  <c:v>22.262658310505209</c:v>
                </c:pt>
                <c:pt idx="510">
                  <c:v>#N/A</c:v>
                </c:pt>
                <c:pt idx="511">
                  <c:v>19.769669743355987</c:v>
                </c:pt>
                <c:pt idx="512">
                  <c:v>#N/A</c:v>
                </c:pt>
                <c:pt idx="513">
                  <c:v>#N/A</c:v>
                </c:pt>
                <c:pt idx="514">
                  <c:v>#N/A</c:v>
                </c:pt>
                <c:pt idx="515">
                  <c:v>#N/A</c:v>
                </c:pt>
                <c:pt idx="516">
                  <c:v>#N/A</c:v>
                </c:pt>
                <c:pt idx="517">
                  <c:v>#N/A</c:v>
                </c:pt>
                <c:pt idx="518">
                  <c:v>#N/A</c:v>
                </c:pt>
                <c:pt idx="519">
                  <c:v>#N/A</c:v>
                </c:pt>
                <c:pt idx="520">
                  <c:v>#N/A</c:v>
                </c:pt>
                <c:pt idx="521">
                  <c:v>26.001413466805154</c:v>
                </c:pt>
                <c:pt idx="522">
                  <c:v>#N/A</c:v>
                </c:pt>
                <c:pt idx="523">
                  <c:v>#N/A</c:v>
                </c:pt>
                <c:pt idx="524">
                  <c:v>#N/A</c:v>
                </c:pt>
                <c:pt idx="525">
                  <c:v>#N/A</c:v>
                </c:pt>
                <c:pt idx="526">
                  <c:v>#N/A</c:v>
                </c:pt>
                <c:pt idx="527">
                  <c:v>23.585113441861392</c:v>
                </c:pt>
                <c:pt idx="528">
                  <c:v>#N/A</c:v>
                </c:pt>
                <c:pt idx="529">
                  <c:v>#N/A</c:v>
                </c:pt>
                <c:pt idx="530">
                  <c:v>#N/A</c:v>
                </c:pt>
                <c:pt idx="531">
                  <c:v>26.171698687800994</c:v>
                </c:pt>
                <c:pt idx="532">
                  <c:v>19.902363904491025</c:v>
                </c:pt>
                <c:pt idx="533">
                  <c:v>16.768831619191808</c:v>
                </c:pt>
                <c:pt idx="534">
                  <c:v>19.8993404301584</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32.900605201835113</c:v>
                </c:pt>
                <c:pt idx="555">
                  <c:v>#N/A</c:v>
                </c:pt>
                <c:pt idx="556">
                  <c:v>#N/A</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F0B0-4DA0-8117-36D8CAF1D536}"/>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Plant_Real'!$G$26:$G$1000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35.888234242808288</c:v>
                </c:pt>
                <c:pt idx="16">
                  <c:v>#N/A</c:v>
                </c:pt>
                <c:pt idx="17">
                  <c:v>#N/A</c:v>
                </c:pt>
                <c:pt idx="18">
                  <c:v>#N/A</c:v>
                </c:pt>
                <c:pt idx="19">
                  <c:v>35.627957558943116</c:v>
                </c:pt>
                <c:pt idx="20">
                  <c:v>#N/A</c:v>
                </c:pt>
                <c:pt idx="21">
                  <c:v>#N/A</c:v>
                </c:pt>
                <c:pt idx="22">
                  <c:v>#N/A</c:v>
                </c:pt>
                <c:pt idx="23">
                  <c:v>#N/A</c:v>
                </c:pt>
                <c:pt idx="24">
                  <c:v>#N/A</c:v>
                </c:pt>
                <c:pt idx="25">
                  <c:v>#N/A</c:v>
                </c:pt>
                <c:pt idx="26">
                  <c:v>#N/A</c:v>
                </c:pt>
                <c:pt idx="27">
                  <c:v>#N/A</c:v>
                </c:pt>
                <c:pt idx="28">
                  <c:v>#N/A</c:v>
                </c:pt>
                <c:pt idx="29">
                  <c:v>#N/A</c:v>
                </c:pt>
                <c:pt idx="30">
                  <c:v>#N/A</c:v>
                </c:pt>
                <c:pt idx="31">
                  <c:v>34.058260960030928</c:v>
                </c:pt>
                <c:pt idx="32">
                  <c:v>23.600363865648191</c:v>
                </c:pt>
                <c:pt idx="33">
                  <c:v>#N/A</c:v>
                </c:pt>
                <c:pt idx="34">
                  <c:v>#N/A</c:v>
                </c:pt>
                <c:pt idx="35">
                  <c:v>#N/A</c:v>
                </c:pt>
                <c:pt idx="36">
                  <c:v>#N/A</c:v>
                </c:pt>
                <c:pt idx="37">
                  <c:v>#N/A</c:v>
                </c:pt>
                <c:pt idx="38">
                  <c:v>#N/A</c:v>
                </c:pt>
                <c:pt idx="39">
                  <c:v>31.715322339158242</c:v>
                </c:pt>
                <c:pt idx="40">
                  <c:v>#N/A</c:v>
                </c:pt>
                <c:pt idx="41">
                  <c:v>#N/A</c:v>
                </c:pt>
                <c:pt idx="42">
                  <c:v>#N/A</c:v>
                </c:pt>
                <c:pt idx="43">
                  <c:v>#N/A</c:v>
                </c:pt>
                <c:pt idx="44">
                  <c:v>#N/A</c:v>
                </c:pt>
                <c:pt idx="45">
                  <c:v>#N/A</c:v>
                </c:pt>
                <c:pt idx="46">
                  <c:v>36.949342506547545</c:v>
                </c:pt>
                <c:pt idx="47">
                  <c:v>#N/A</c:v>
                </c:pt>
                <c:pt idx="48">
                  <c:v>#N/A</c:v>
                </c:pt>
                <c:pt idx="49">
                  <c:v>32.529578881077136</c:v>
                </c:pt>
                <c:pt idx="50">
                  <c:v>#N/A</c:v>
                </c:pt>
                <c:pt idx="51">
                  <c:v>#N/A</c:v>
                </c:pt>
                <c:pt idx="52">
                  <c:v>#N/A</c:v>
                </c:pt>
                <c:pt idx="53">
                  <c:v>37.571511478052166</c:v>
                </c:pt>
                <c:pt idx="54">
                  <c:v>#N/A</c:v>
                </c:pt>
                <c:pt idx="55">
                  <c:v>#N/A</c:v>
                </c:pt>
                <c:pt idx="56">
                  <c:v>37.286662844816981</c:v>
                </c:pt>
                <c:pt idx="57">
                  <c:v>#N/A</c:v>
                </c:pt>
                <c:pt idx="58">
                  <c:v>#N/A</c:v>
                </c:pt>
                <c:pt idx="59">
                  <c:v>#N/A</c:v>
                </c:pt>
                <c:pt idx="60">
                  <c:v>#N/A</c:v>
                </c:pt>
                <c:pt idx="61">
                  <c:v>#N/A</c:v>
                </c:pt>
                <c:pt idx="62">
                  <c:v>#N/A</c:v>
                </c:pt>
                <c:pt idx="63">
                  <c:v>#N/A</c:v>
                </c:pt>
                <c:pt idx="64">
                  <c:v>#N/A</c:v>
                </c:pt>
                <c:pt idx="65">
                  <c:v>#N/A</c:v>
                </c:pt>
                <c:pt idx="66">
                  <c:v>#N/A</c:v>
                </c:pt>
                <c:pt idx="67">
                  <c:v>#N/A</c:v>
                </c:pt>
                <c:pt idx="68">
                  <c:v>#N/A</c:v>
                </c:pt>
                <c:pt idx="69">
                  <c:v>45.057871978121021</c:v>
                </c:pt>
                <c:pt idx="70">
                  <c:v>#N/A</c:v>
                </c:pt>
                <c:pt idx="71">
                  <c:v>#N/A</c:v>
                </c:pt>
                <c:pt idx="72">
                  <c:v>#N/A</c:v>
                </c:pt>
                <c:pt idx="73">
                  <c:v>#N/A</c:v>
                </c:pt>
                <c:pt idx="74">
                  <c:v>#N/A</c:v>
                </c:pt>
                <c:pt idx="75">
                  <c:v>#N/A</c:v>
                </c:pt>
                <c:pt idx="76">
                  <c:v>#N/A</c:v>
                </c:pt>
                <c:pt idx="77">
                  <c:v>#N/A</c:v>
                </c:pt>
                <c:pt idx="78">
                  <c:v>#N/A</c:v>
                </c:pt>
                <c:pt idx="79">
                  <c:v>54.736005009383724</c:v>
                </c:pt>
                <c:pt idx="80">
                  <c:v>#N/A</c:v>
                </c:pt>
                <c:pt idx="81">
                  <c:v>#N/A</c:v>
                </c:pt>
                <c:pt idx="82">
                  <c:v>#N/A</c:v>
                </c:pt>
                <c:pt idx="83">
                  <c:v>#N/A</c:v>
                </c:pt>
                <c:pt idx="84">
                  <c:v>#N/A</c:v>
                </c:pt>
                <c:pt idx="85">
                  <c:v>#N/A</c:v>
                </c:pt>
                <c:pt idx="86">
                  <c:v>#N/A</c:v>
                </c:pt>
                <c:pt idx="87">
                  <c:v>#N/A</c:v>
                </c:pt>
                <c:pt idx="88">
                  <c:v>#N/A</c:v>
                </c:pt>
                <c:pt idx="89">
                  <c:v>33.984629092073369</c:v>
                </c:pt>
                <c:pt idx="90">
                  <c:v>#N/A</c:v>
                </c:pt>
                <c:pt idx="91">
                  <c:v>#N/A</c:v>
                </c:pt>
                <c:pt idx="92">
                  <c:v>#N/A</c:v>
                </c:pt>
                <c:pt idx="93">
                  <c:v>50.875746032219133</c:v>
                </c:pt>
                <c:pt idx="94">
                  <c:v>52.555605571018816</c:v>
                </c:pt>
                <c:pt idx="95">
                  <c:v>51.835665768676094</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46.259905303004651</c:v>
                </c:pt>
                <c:pt idx="119">
                  <c:v>53.969889520172096</c:v>
                </c:pt>
                <c:pt idx="120">
                  <c:v>51.913227240525103</c:v>
                </c:pt>
                <c:pt idx="121">
                  <c:v>51.913227240525103</c:v>
                </c:pt>
                <c:pt idx="122">
                  <c:v>53.373951904459695</c:v>
                </c:pt>
                <c:pt idx="123">
                  <c:v>52.721603603405185</c:v>
                </c:pt>
                <c:pt idx="124">
                  <c:v>#N/A</c:v>
                </c:pt>
                <c:pt idx="125">
                  <c:v>#N/A</c:v>
                </c:pt>
                <c:pt idx="126">
                  <c:v>68.070465281285834</c:v>
                </c:pt>
                <c:pt idx="127">
                  <c:v>#N/A</c:v>
                </c:pt>
                <c:pt idx="128">
                  <c:v>#N/A</c:v>
                </c:pt>
                <c:pt idx="129">
                  <c:v>#N/A</c:v>
                </c:pt>
                <c:pt idx="130">
                  <c:v>#N/A</c:v>
                </c:pt>
                <c:pt idx="131">
                  <c:v>#N/A</c:v>
                </c:pt>
                <c:pt idx="132">
                  <c:v>#N/A</c:v>
                </c:pt>
                <c:pt idx="133">
                  <c:v>65.763170720484226</c:v>
                </c:pt>
                <c:pt idx="134">
                  <c:v>57.334759273233693</c:v>
                </c:pt>
                <c:pt idx="135">
                  <c:v>#N/A</c:v>
                </c:pt>
                <c:pt idx="136">
                  <c:v>#N/A</c:v>
                </c:pt>
                <c:pt idx="137">
                  <c:v>#N/A</c:v>
                </c:pt>
                <c:pt idx="138">
                  <c:v>#N/A</c:v>
                </c:pt>
                <c:pt idx="139">
                  <c:v>59.09014050883814</c:v>
                </c:pt>
                <c:pt idx="140">
                  <c:v>69.409889894771112</c:v>
                </c:pt>
                <c:pt idx="141">
                  <c:v>#N/A</c:v>
                </c:pt>
                <c:pt idx="142">
                  <c:v>47.597497779761191</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74.760139386119832</c:v>
                </c:pt>
                <c:pt idx="159">
                  <c:v>#N/A</c:v>
                </c:pt>
                <c:pt idx="160">
                  <c:v>#N/A</c:v>
                </c:pt>
                <c:pt idx="161">
                  <c:v>55.367237819644664</c:v>
                </c:pt>
                <c:pt idx="162">
                  <c:v>#N/A</c:v>
                </c:pt>
                <c:pt idx="163">
                  <c:v>#N/A</c:v>
                </c:pt>
                <c:pt idx="164">
                  <c:v>#N/A</c:v>
                </c:pt>
                <c:pt idx="165">
                  <c:v>#N/A</c:v>
                </c:pt>
                <c:pt idx="166">
                  <c:v>#N/A</c:v>
                </c:pt>
                <c:pt idx="167">
                  <c:v>#N/A</c:v>
                </c:pt>
                <c:pt idx="168">
                  <c:v>#N/A</c:v>
                </c:pt>
                <c:pt idx="169">
                  <c:v>#N/A</c:v>
                </c:pt>
                <c:pt idx="170">
                  <c:v>#N/A</c:v>
                </c:pt>
                <c:pt idx="171">
                  <c:v>#N/A</c:v>
                </c:pt>
                <c:pt idx="172">
                  <c:v>53.528041915378921</c:v>
                </c:pt>
                <c:pt idx="173">
                  <c:v>#N/A</c:v>
                </c:pt>
                <c:pt idx="174">
                  <c:v>#N/A</c:v>
                </c:pt>
                <c:pt idx="175">
                  <c:v>59.961200147313249</c:v>
                </c:pt>
                <c:pt idx="176">
                  <c:v>54.54438335687324</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33.346261641459805</c:v>
                </c:pt>
                <c:pt idx="197">
                  <c:v>#N/A</c:v>
                </c:pt>
                <c:pt idx="198">
                  <c:v>#N/A</c:v>
                </c:pt>
                <c:pt idx="199">
                  <c:v>#N/A</c:v>
                </c:pt>
                <c:pt idx="200">
                  <c:v>37.170570594614169</c:v>
                </c:pt>
                <c:pt idx="201">
                  <c:v>#N/A</c:v>
                </c:pt>
                <c:pt idx="202">
                  <c:v>#N/A</c:v>
                </c:pt>
                <c:pt idx="203">
                  <c:v>#N/A</c:v>
                </c:pt>
                <c:pt idx="204">
                  <c:v>#N/A</c:v>
                </c:pt>
                <c:pt idx="205">
                  <c:v>#N/A</c:v>
                </c:pt>
                <c:pt idx="206">
                  <c:v>#N/A</c:v>
                </c:pt>
                <c:pt idx="207">
                  <c:v>48.664655193061989</c:v>
                </c:pt>
                <c:pt idx="208">
                  <c:v>51.108011398802127</c:v>
                </c:pt>
                <c:pt idx="209">
                  <c:v>38.007522157154916</c:v>
                </c:pt>
                <c:pt idx="210">
                  <c:v>42.247428096663526</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34.237524175553581</c:v>
                </c:pt>
                <c:pt idx="227">
                  <c:v>#N/A</c:v>
                </c:pt>
                <c:pt idx="228">
                  <c:v>30.712635955185256</c:v>
                </c:pt>
                <c:pt idx="229">
                  <c:v>32.466135593372627</c:v>
                </c:pt>
                <c:pt idx="230">
                  <c:v>49.564264828267518</c:v>
                </c:pt>
                <c:pt idx="231">
                  <c:v>#N/A</c:v>
                </c:pt>
                <c:pt idx="232">
                  <c:v>#N/A</c:v>
                </c:pt>
                <c:pt idx="233">
                  <c:v>31.067214969586932</c:v>
                </c:pt>
                <c:pt idx="234">
                  <c:v>#N/A</c:v>
                </c:pt>
                <c:pt idx="235">
                  <c:v>31.951593852698867</c:v>
                </c:pt>
                <c:pt idx="236">
                  <c:v>34.709562966796554</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44.317981686683481</c:v>
                </c:pt>
                <c:pt idx="253">
                  <c:v>#N/A</c:v>
                </c:pt>
                <c:pt idx="254">
                  <c:v>#N/A</c:v>
                </c:pt>
                <c:pt idx="255">
                  <c:v>#N/A</c:v>
                </c:pt>
                <c:pt idx="256">
                  <c:v>#N/A</c:v>
                </c:pt>
                <c:pt idx="257">
                  <c:v>#N/A</c:v>
                </c:pt>
                <c:pt idx="258">
                  <c:v>#N/A</c:v>
                </c:pt>
                <c:pt idx="259">
                  <c:v>29.237758740393371</c:v>
                </c:pt>
                <c:pt idx="260">
                  <c:v>#N/A</c:v>
                </c:pt>
                <c:pt idx="261">
                  <c:v>#N/A</c:v>
                </c:pt>
                <c:pt idx="262">
                  <c:v>#N/A</c:v>
                </c:pt>
                <c:pt idx="263">
                  <c:v>44.295508887818293</c:v>
                </c:pt>
                <c:pt idx="264">
                  <c:v>#N/A</c:v>
                </c:pt>
                <c:pt idx="265">
                  <c:v>#N/A</c:v>
                </c:pt>
                <c:pt idx="266">
                  <c:v>#N/A</c:v>
                </c:pt>
                <c:pt idx="267">
                  <c:v>#N/A</c:v>
                </c:pt>
                <c:pt idx="268">
                  <c:v>#N/A</c:v>
                </c:pt>
                <c:pt idx="269">
                  <c:v>37.565551092766526</c:v>
                </c:pt>
                <c:pt idx="270">
                  <c:v>32.063713116788264</c:v>
                </c:pt>
                <c:pt idx="271">
                  <c:v>34.780976940244898</c:v>
                </c:pt>
                <c:pt idx="272">
                  <c:v>34.237524175553574</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67.225175836340341</c:v>
                </c:pt>
                <c:pt idx="286">
                  <c:v>79.298181577011363</c:v>
                </c:pt>
                <c:pt idx="287">
                  <c:v>#N/A</c:v>
                </c:pt>
                <c:pt idx="288">
                  <c:v>#N/A</c:v>
                </c:pt>
                <c:pt idx="289">
                  <c:v>#N/A</c:v>
                </c:pt>
                <c:pt idx="290">
                  <c:v>#N/A</c:v>
                </c:pt>
                <c:pt idx="291">
                  <c:v>#N/A</c:v>
                </c:pt>
                <c:pt idx="292">
                  <c:v>33.336337721408924</c:v>
                </c:pt>
                <c:pt idx="293">
                  <c:v>35.713798274559174</c:v>
                </c:pt>
                <c:pt idx="294">
                  <c:v>34.032675113535852</c:v>
                </c:pt>
                <c:pt idx="295">
                  <c:v>#N/A</c:v>
                </c:pt>
                <c:pt idx="296">
                  <c:v>#N/A</c:v>
                </c:pt>
                <c:pt idx="297">
                  <c:v>#N/A</c:v>
                </c:pt>
                <c:pt idx="298">
                  <c:v>#N/A</c:v>
                </c:pt>
                <c:pt idx="299">
                  <c:v>#N/A</c:v>
                </c:pt>
                <c:pt idx="300">
                  <c:v>#N/A</c:v>
                </c:pt>
                <c:pt idx="301">
                  <c:v>#N/A</c:v>
                </c:pt>
                <c:pt idx="302">
                  <c:v>70.506707769794644</c:v>
                </c:pt>
                <c:pt idx="303">
                  <c:v>#N/A</c:v>
                </c:pt>
                <c:pt idx="304">
                  <c:v>#N/A</c:v>
                </c:pt>
                <c:pt idx="305">
                  <c:v>#N/A</c:v>
                </c:pt>
                <c:pt idx="306">
                  <c:v>#N/A</c:v>
                </c:pt>
                <c:pt idx="307">
                  <c:v>#N/A</c:v>
                </c:pt>
                <c:pt idx="308">
                  <c:v>#N/A</c:v>
                </c:pt>
                <c:pt idx="309">
                  <c:v>#N/A</c:v>
                </c:pt>
                <c:pt idx="310">
                  <c:v>#N/A</c:v>
                </c:pt>
                <c:pt idx="311">
                  <c:v>#N/A</c:v>
                </c:pt>
                <c:pt idx="312">
                  <c:v>23.708324772139541</c:v>
                </c:pt>
                <c:pt idx="313">
                  <c:v>25.578479983132571</c:v>
                </c:pt>
                <c:pt idx="314">
                  <c:v>26.098146508157207</c:v>
                </c:pt>
                <c:pt idx="315">
                  <c:v>21.992427725296924</c:v>
                </c:pt>
                <c:pt idx="316">
                  <c:v>21.620254252995938</c:v>
                </c:pt>
                <c:pt idx="317">
                  <c:v>23.074164935171197</c:v>
                </c:pt>
                <c:pt idx="318">
                  <c:v>23.136278354033948</c:v>
                </c:pt>
                <c:pt idx="319">
                  <c:v>25.313214829358802</c:v>
                </c:pt>
                <c:pt idx="320">
                  <c:v>26.577996045497272</c:v>
                </c:pt>
                <c:pt idx="321">
                  <c:v>#N/A</c:v>
                </c:pt>
                <c:pt idx="322">
                  <c:v>32.218372478209993</c:v>
                </c:pt>
                <c:pt idx="323">
                  <c:v>31.848661980300701</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62.575246938984357</c:v>
                </c:pt>
                <c:pt idx="338">
                  <c:v>#N/A</c:v>
                </c:pt>
                <c:pt idx="339">
                  <c:v>#N/A</c:v>
                </c:pt>
                <c:pt idx="340">
                  <c:v>#N/A</c:v>
                </c:pt>
                <c:pt idx="341">
                  <c:v>#N/A</c:v>
                </c:pt>
                <c:pt idx="342">
                  <c:v>41.527060878623487</c:v>
                </c:pt>
                <c:pt idx="343">
                  <c:v>#N/A</c:v>
                </c:pt>
                <c:pt idx="344">
                  <c:v>22.624032448740746</c:v>
                </c:pt>
                <c:pt idx="345">
                  <c:v>#N/A</c:v>
                </c:pt>
                <c:pt idx="346">
                  <c:v>#N/A</c:v>
                </c:pt>
                <c:pt idx="347">
                  <c:v>40.910072466269909</c:v>
                </c:pt>
                <c:pt idx="348">
                  <c:v>#N/A</c:v>
                </c:pt>
                <c:pt idx="349">
                  <c:v>#N/A</c:v>
                </c:pt>
                <c:pt idx="350">
                  <c:v>#N/A</c:v>
                </c:pt>
                <c:pt idx="351">
                  <c:v>22.566513829877298</c:v>
                </c:pt>
                <c:pt idx="352">
                  <c:v>25.211961970041362</c:v>
                </c:pt>
                <c:pt idx="353">
                  <c:v>24.190929094862483</c:v>
                </c:pt>
                <c:pt idx="354">
                  <c:v>#N/A</c:v>
                </c:pt>
                <c:pt idx="355">
                  <c:v>27.844536312294682</c:v>
                </c:pt>
                <c:pt idx="356">
                  <c:v>24.300686236184443</c:v>
                </c:pt>
                <c:pt idx="357">
                  <c:v>26.452209410731186</c:v>
                </c:pt>
                <c:pt idx="358">
                  <c:v>24.861513899098323</c:v>
                </c:pt>
                <c:pt idx="359">
                  <c:v>#N/A</c:v>
                </c:pt>
                <c:pt idx="360">
                  <c:v>26.418083123391558</c:v>
                </c:pt>
                <c:pt idx="361">
                  <c:v>22.322957534351598</c:v>
                </c:pt>
                <c:pt idx="362">
                  <c:v>#N/A</c:v>
                </c:pt>
                <c:pt idx="363">
                  <c:v>#N/A</c:v>
                </c:pt>
                <c:pt idx="364">
                  <c:v>#N/A</c:v>
                </c:pt>
                <c:pt idx="365">
                  <c:v>#N/A</c:v>
                </c:pt>
                <c:pt idx="366">
                  <c:v>33.935575557341238</c:v>
                </c:pt>
                <c:pt idx="367">
                  <c:v>33.935575557341238</c:v>
                </c:pt>
                <c:pt idx="368">
                  <c:v>25.100277779098555</c:v>
                </c:pt>
                <c:pt idx="369">
                  <c:v>33.935575557341238</c:v>
                </c:pt>
                <c:pt idx="370">
                  <c:v>#N/A</c:v>
                </c:pt>
                <c:pt idx="371">
                  <c:v>24.126448534547755</c:v>
                </c:pt>
                <c:pt idx="372">
                  <c:v>#N/A</c:v>
                </c:pt>
                <c:pt idx="373">
                  <c:v>#N/A</c:v>
                </c:pt>
                <c:pt idx="374">
                  <c:v>#N/A</c:v>
                </c:pt>
                <c:pt idx="375">
                  <c:v>#N/A</c:v>
                </c:pt>
                <c:pt idx="376">
                  <c:v>#N/A</c:v>
                </c:pt>
                <c:pt idx="377">
                  <c:v>23.659411101167322</c:v>
                </c:pt>
                <c:pt idx="378">
                  <c:v>30.600875140760415</c:v>
                </c:pt>
                <c:pt idx="379">
                  <c:v>20.224039079086751</c:v>
                </c:pt>
                <c:pt idx="380">
                  <c:v>23.045595063026759</c:v>
                </c:pt>
                <c:pt idx="381">
                  <c:v>#N/A</c:v>
                </c:pt>
                <c:pt idx="382">
                  <c:v>#N/A</c:v>
                </c:pt>
                <c:pt idx="383">
                  <c:v>39.037159724927797</c:v>
                </c:pt>
                <c:pt idx="384">
                  <c:v>#N/A</c:v>
                </c:pt>
                <c:pt idx="385">
                  <c:v>#N/A</c:v>
                </c:pt>
                <c:pt idx="386">
                  <c:v>23.889447601190597</c:v>
                </c:pt>
                <c:pt idx="387">
                  <c:v>#N/A</c:v>
                </c:pt>
                <c:pt idx="388">
                  <c:v>#N/A</c:v>
                </c:pt>
                <c:pt idx="389">
                  <c:v>21.196122619640647</c:v>
                </c:pt>
                <c:pt idx="390">
                  <c:v>20.324585706690034</c:v>
                </c:pt>
                <c:pt idx="391">
                  <c:v>21.989574432876207</c:v>
                </c:pt>
                <c:pt idx="392">
                  <c:v>24.548358487701773</c:v>
                </c:pt>
                <c:pt idx="393">
                  <c:v>22.055970169962784</c:v>
                </c:pt>
                <c:pt idx="394">
                  <c:v>#N/A</c:v>
                </c:pt>
                <c:pt idx="395">
                  <c:v>20.433171267065358</c:v>
                </c:pt>
                <c:pt idx="396">
                  <c:v>31.894789435457298</c:v>
                </c:pt>
                <c:pt idx="397">
                  <c:v>31.075962487377211</c:v>
                </c:pt>
                <c:pt idx="398">
                  <c:v>#N/A</c:v>
                </c:pt>
                <c:pt idx="399">
                  <c:v>#N/A</c:v>
                </c:pt>
                <c:pt idx="400">
                  <c:v>#N/A</c:v>
                </c:pt>
                <c:pt idx="401">
                  <c:v>#N/A</c:v>
                </c:pt>
                <c:pt idx="402">
                  <c:v>26.578875570826732</c:v>
                </c:pt>
                <c:pt idx="403">
                  <c:v>#N/A</c:v>
                </c:pt>
                <c:pt idx="404">
                  <c:v>19.473440866709165</c:v>
                </c:pt>
                <c:pt idx="405">
                  <c:v>#N/A</c:v>
                </c:pt>
                <c:pt idx="406">
                  <c:v>#N/A</c:v>
                </c:pt>
                <c:pt idx="407">
                  <c:v>23.627596875323313</c:v>
                </c:pt>
                <c:pt idx="408">
                  <c:v>25.890433951510715</c:v>
                </c:pt>
                <c:pt idx="409">
                  <c:v>#N/A</c:v>
                </c:pt>
                <c:pt idx="410">
                  <c:v>#N/A</c:v>
                </c:pt>
                <c:pt idx="411">
                  <c:v>#N/A</c:v>
                </c:pt>
                <c:pt idx="412">
                  <c:v>43.232493140897624</c:v>
                </c:pt>
                <c:pt idx="413">
                  <c:v>#N/A</c:v>
                </c:pt>
                <c:pt idx="414">
                  <c:v>30.127096380761877</c:v>
                </c:pt>
                <c:pt idx="415">
                  <c:v>#N/A</c:v>
                </c:pt>
                <c:pt idx="416">
                  <c:v>#N/A</c:v>
                </c:pt>
                <c:pt idx="417">
                  <c:v>#N/A</c:v>
                </c:pt>
                <c:pt idx="418">
                  <c:v>#N/A</c:v>
                </c:pt>
                <c:pt idx="419">
                  <c:v>19.544351650541923</c:v>
                </c:pt>
                <c:pt idx="420">
                  <c:v>14.658474546141733</c:v>
                </c:pt>
                <c:pt idx="421">
                  <c:v>14.427268323016467</c:v>
                </c:pt>
                <c:pt idx="422">
                  <c:v>15.909034046779658</c:v>
                </c:pt>
                <c:pt idx="423">
                  <c:v>14.427268323016467</c:v>
                </c:pt>
                <c:pt idx="424">
                  <c:v>21.836252826099919</c:v>
                </c:pt>
                <c:pt idx="425">
                  <c:v>#N/A</c:v>
                </c:pt>
                <c:pt idx="426">
                  <c:v>#N/A</c:v>
                </c:pt>
                <c:pt idx="427">
                  <c:v>#N/A</c:v>
                </c:pt>
                <c:pt idx="428">
                  <c:v>#N/A</c:v>
                </c:pt>
                <c:pt idx="429">
                  <c:v>#N/A</c:v>
                </c:pt>
                <c:pt idx="430">
                  <c:v>22.093080423335984</c:v>
                </c:pt>
                <c:pt idx="431">
                  <c:v>#N/A</c:v>
                </c:pt>
                <c:pt idx="432">
                  <c:v>#N/A</c:v>
                </c:pt>
                <c:pt idx="433">
                  <c:v>#N/A</c:v>
                </c:pt>
                <c:pt idx="434">
                  <c:v>#N/A</c:v>
                </c:pt>
                <c:pt idx="435">
                  <c:v>#N/A</c:v>
                </c:pt>
                <c:pt idx="436">
                  <c:v>20.04576002820718</c:v>
                </c:pt>
                <c:pt idx="437">
                  <c:v>10.157369335178716</c:v>
                </c:pt>
                <c:pt idx="438">
                  <c:v>#N/A</c:v>
                </c:pt>
                <c:pt idx="439">
                  <c:v>12.505681053723256</c:v>
                </c:pt>
                <c:pt idx="440">
                  <c:v>#N/A</c:v>
                </c:pt>
                <c:pt idx="441">
                  <c:v>#N/A</c:v>
                </c:pt>
                <c:pt idx="442">
                  <c:v>28.769032986039697</c:v>
                </c:pt>
                <c:pt idx="443">
                  <c:v>20.681044413670612</c:v>
                </c:pt>
                <c:pt idx="444">
                  <c:v>#N/A</c:v>
                </c:pt>
                <c:pt idx="445">
                  <c:v>12.576362046414591</c:v>
                </c:pt>
                <c:pt idx="446">
                  <c:v>12.5763620464146</c:v>
                </c:pt>
                <c:pt idx="447">
                  <c:v>#N/A</c:v>
                </c:pt>
                <c:pt idx="448">
                  <c:v>#N/A</c:v>
                </c:pt>
                <c:pt idx="449">
                  <c:v>#N/A</c:v>
                </c:pt>
                <c:pt idx="450">
                  <c:v>13.79192120331712</c:v>
                </c:pt>
                <c:pt idx="451">
                  <c:v>#N/A</c:v>
                </c:pt>
                <c:pt idx="452">
                  <c:v>#N/A</c:v>
                </c:pt>
                <c:pt idx="453">
                  <c:v>12.050053946182445</c:v>
                </c:pt>
                <c:pt idx="454">
                  <c:v>#N/A</c:v>
                </c:pt>
                <c:pt idx="455">
                  <c:v>#N/A</c:v>
                </c:pt>
                <c:pt idx="456">
                  <c:v>17.090931976079993</c:v>
                </c:pt>
                <c:pt idx="457">
                  <c:v>#N/A</c:v>
                </c:pt>
                <c:pt idx="458">
                  <c:v>#N/A</c:v>
                </c:pt>
                <c:pt idx="459">
                  <c:v>#N/A</c:v>
                </c:pt>
                <c:pt idx="460">
                  <c:v>#N/A</c:v>
                </c:pt>
                <c:pt idx="461">
                  <c:v>#N/A</c:v>
                </c:pt>
                <c:pt idx="462">
                  <c:v>#N/A</c:v>
                </c:pt>
                <c:pt idx="463">
                  <c:v>#N/A</c:v>
                </c:pt>
                <c:pt idx="464">
                  <c:v>#N/A</c:v>
                </c:pt>
                <c:pt idx="465">
                  <c:v>#N/A</c:v>
                </c:pt>
                <c:pt idx="466">
                  <c:v>#N/A</c:v>
                </c:pt>
                <c:pt idx="467">
                  <c:v>#N/A</c:v>
                </c:pt>
                <c:pt idx="468">
                  <c:v>12.979062574803056</c:v>
                </c:pt>
                <c:pt idx="469">
                  <c:v>12.767347369682145</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10.494267432896198</c:v>
                </c:pt>
                <c:pt idx="485">
                  <c:v>17.856925645776101</c:v>
                </c:pt>
                <c:pt idx="486">
                  <c:v>#N/A</c:v>
                </c:pt>
                <c:pt idx="487">
                  <c:v>#N/A</c:v>
                </c:pt>
                <c:pt idx="488">
                  <c:v>12.553265471672134</c:v>
                </c:pt>
                <c:pt idx="489">
                  <c:v>11.94371211660853</c:v>
                </c:pt>
                <c:pt idx="490">
                  <c:v>14.779460333643545</c:v>
                </c:pt>
                <c:pt idx="491">
                  <c:v>#N/A</c:v>
                </c:pt>
                <c:pt idx="492">
                  <c:v>#N/A</c:v>
                </c:pt>
                <c:pt idx="493">
                  <c:v>15.946469249262721</c:v>
                </c:pt>
                <c:pt idx="494">
                  <c:v>12.652138775612643</c:v>
                </c:pt>
                <c:pt idx="495">
                  <c:v>#N/A</c:v>
                </c:pt>
                <c:pt idx="496">
                  <c:v>#N/A</c:v>
                </c:pt>
                <c:pt idx="497">
                  <c:v>#N/A</c:v>
                </c:pt>
                <c:pt idx="498">
                  <c:v>#N/A</c:v>
                </c:pt>
                <c:pt idx="499">
                  <c:v>23.194690321986364</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14.531574395603071</c:v>
                </c:pt>
                <c:pt idx="513">
                  <c:v>15.623232078031387</c:v>
                </c:pt>
                <c:pt idx="514">
                  <c:v>#N/A</c:v>
                </c:pt>
                <c:pt idx="515">
                  <c:v>16.048237478394626</c:v>
                </c:pt>
                <c:pt idx="516">
                  <c:v>14.632072486909658</c:v>
                </c:pt>
                <c:pt idx="517">
                  <c:v>#N/A</c:v>
                </c:pt>
                <c:pt idx="518">
                  <c:v>#N/A</c:v>
                </c:pt>
                <c:pt idx="519">
                  <c:v>#N/A</c:v>
                </c:pt>
                <c:pt idx="520">
                  <c:v>12.98037088226544</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23.660549708946416</c:v>
                </c:pt>
                <c:pt idx="552">
                  <c:v>#N/A</c:v>
                </c:pt>
                <c:pt idx="553">
                  <c:v>#N/A</c:v>
                </c:pt>
                <c:pt idx="554">
                  <c:v>#N/A</c:v>
                </c:pt>
                <c:pt idx="555">
                  <c:v>35.037008137019228</c:v>
                </c:pt>
                <c:pt idx="556">
                  <c:v>#N/A</c:v>
                </c:pt>
                <c:pt idx="557">
                  <c:v>19.552737483270686</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5-F0B0-4DA0-8117-36D8CAF1D536}"/>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Plant_Real'!$H$26:$H$1000</c:f>
              <c:numCache>
                <c:formatCode>0.00</c:formatCode>
                <c:ptCount val="975"/>
                <c:pt idx="0">
                  <c:v>#N/A</c:v>
                </c:pt>
                <c:pt idx="1">
                  <c:v>#N/A</c:v>
                </c:pt>
                <c:pt idx="2">
                  <c:v>#N/A</c:v>
                </c:pt>
                <c:pt idx="3">
                  <c:v>#N/A</c:v>
                </c:pt>
                <c:pt idx="4">
                  <c:v>#N/A</c:v>
                </c:pt>
                <c:pt idx="5">
                  <c:v>#N/A</c:v>
                </c:pt>
                <c:pt idx="6">
                  <c:v>#N/A</c:v>
                </c:pt>
                <c:pt idx="7">
                  <c:v>#N/A</c:v>
                </c:pt>
                <c:pt idx="8">
                  <c:v>#N/A</c:v>
                </c:pt>
                <c:pt idx="9">
                  <c:v>40.312046022434124</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39.980031421767379</c:v>
                </c:pt>
                <c:pt idx="192">
                  <c:v>44.944871925124112</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49.869539727330604</c:v>
                </c:pt>
                <c:pt idx="245">
                  <c:v>67.358474623730842</c:v>
                </c:pt>
                <c:pt idx="246">
                  <c:v>39.991030196605955</c:v>
                </c:pt>
                <c:pt idx="247">
                  <c:v>37.160726794655382</c:v>
                </c:pt>
                <c:pt idx="248">
                  <c:v>40.508864727153679</c:v>
                </c:pt>
                <c:pt idx="249">
                  <c:v>40.508864727153679</c:v>
                </c:pt>
                <c:pt idx="250">
                  <c:v>60.285269068727715</c:v>
                </c:pt>
                <c:pt idx="251">
                  <c:v>34.898790641373971</c:v>
                </c:pt>
                <c:pt idx="252">
                  <c:v>#N/A</c:v>
                </c:pt>
                <c:pt idx="253">
                  <c:v>75.983964409933577</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29.301596336383238</c:v>
                </c:pt>
                <c:pt idx="331">
                  <c:v>24.771705774185939</c:v>
                </c:pt>
                <c:pt idx="332">
                  <c:v>24.172566925546853</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35.308919407876296</c:v>
                </c:pt>
                <c:pt idx="355">
                  <c:v>#N/A</c:v>
                </c:pt>
                <c:pt idx="356">
                  <c:v>#N/A</c:v>
                </c:pt>
                <c:pt idx="357">
                  <c:v>#N/A</c:v>
                </c:pt>
                <c:pt idx="358">
                  <c:v>#N/A</c:v>
                </c:pt>
                <c:pt idx="359">
                  <c:v>#N/A</c:v>
                </c:pt>
                <c:pt idx="360">
                  <c:v>#N/A</c:v>
                </c:pt>
                <c:pt idx="361">
                  <c:v>#N/A</c:v>
                </c:pt>
                <c:pt idx="362">
                  <c:v>39.162989033981184</c:v>
                </c:pt>
                <c:pt idx="363">
                  <c:v>#N/A</c:v>
                </c:pt>
                <c:pt idx="364">
                  <c:v>#N/A</c:v>
                </c:pt>
                <c:pt idx="365">
                  <c:v>#N/A</c:v>
                </c:pt>
                <c:pt idx="366">
                  <c:v>#N/A</c:v>
                </c:pt>
                <c:pt idx="367">
                  <c:v>#N/A</c:v>
                </c:pt>
                <c:pt idx="368">
                  <c:v>#N/A</c:v>
                </c:pt>
                <c:pt idx="369">
                  <c:v>#N/A</c:v>
                </c:pt>
                <c:pt idx="370">
                  <c:v>#N/A</c:v>
                </c:pt>
                <c:pt idx="371">
                  <c:v>#N/A</c:v>
                </c:pt>
                <c:pt idx="372">
                  <c:v>52.374439715382913</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23.718728841456794</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6-F0B0-4DA0-8117-36D8CAF1D536}"/>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223.89151722671889</c:v>
                </c:pt>
                <c:pt idx="12">
                  <c:v>#N/A</c:v>
                </c:pt>
                <c:pt idx="13">
                  <c:v>#N/A</c:v>
                </c:pt>
                <c:pt idx="14">
                  <c:v>#N/A</c:v>
                </c:pt>
                <c:pt idx="15">
                  <c:v>#N/A</c:v>
                </c:pt>
                <c:pt idx="16">
                  <c:v>59.053659882765288</c:v>
                </c:pt>
                <c:pt idx="17">
                  <c:v>59.057060191282226</c:v>
                </c:pt>
                <c:pt idx="18">
                  <c:v>#N/A</c:v>
                </c:pt>
                <c:pt idx="19">
                  <c:v>#N/A</c:v>
                </c:pt>
                <c:pt idx="20">
                  <c:v>#N/A</c:v>
                </c:pt>
                <c:pt idx="21">
                  <c:v>#N/A</c:v>
                </c:pt>
                <c:pt idx="22">
                  <c:v>#N/A</c:v>
                </c:pt>
                <c:pt idx="23">
                  <c:v>#N/A</c:v>
                </c:pt>
                <c:pt idx="24">
                  <c:v>#N/A</c:v>
                </c:pt>
                <c:pt idx="25">
                  <c:v>#N/A</c:v>
                </c:pt>
                <c:pt idx="26">
                  <c:v>#N/A</c:v>
                </c:pt>
                <c:pt idx="27">
                  <c:v>#N/A</c:v>
                </c:pt>
                <c:pt idx="28">
                  <c:v>57.930696118563027</c:v>
                </c:pt>
                <c:pt idx="29">
                  <c:v>#N/A</c:v>
                </c:pt>
                <c:pt idx="30">
                  <c:v>#N/A</c:v>
                </c:pt>
                <c:pt idx="31">
                  <c:v>#N/A</c:v>
                </c:pt>
                <c:pt idx="32">
                  <c:v>#N/A</c:v>
                </c:pt>
                <c:pt idx="33">
                  <c:v>#N/A</c:v>
                </c:pt>
                <c:pt idx="34">
                  <c:v>#N/A</c:v>
                </c:pt>
                <c:pt idx="35">
                  <c:v>#N/A</c:v>
                </c:pt>
                <c:pt idx="36">
                  <c:v>#N/A</c:v>
                </c:pt>
                <c:pt idx="37">
                  <c:v>#N/A</c:v>
                </c:pt>
                <c:pt idx="38">
                  <c:v>#N/A</c:v>
                </c:pt>
                <c:pt idx="39">
                  <c:v>#N/A</c:v>
                </c:pt>
                <c:pt idx="40">
                  <c:v>52.092041851510857</c:v>
                </c:pt>
                <c:pt idx="41">
                  <c:v>61.263106988120107</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78.989140723564731</c:v>
                </c:pt>
                <c:pt idx="69">
                  <c:v>#N/A</c:v>
                </c:pt>
                <c:pt idx="70">
                  <c:v>78.105353455048174</c:v>
                </c:pt>
                <c:pt idx="71">
                  <c:v>78.320928080570823</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71.541694919939872</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84.014808602719128</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85.405911098225516</c:v>
                </c:pt>
                <c:pt idx="129">
                  <c:v>77.818579613593428</c:v>
                </c:pt>
                <c:pt idx="130">
                  <c:v>104.76991765216623</c:v>
                </c:pt>
                <c:pt idx="131">
                  <c:v>103.95402601158307</c:v>
                </c:pt>
                <c:pt idx="132">
                  <c:v>77.911005364048691</c:v>
                </c:pt>
                <c:pt idx="133">
                  <c:v>#N/A</c:v>
                </c:pt>
                <c:pt idx="134">
                  <c:v>#N/A</c:v>
                </c:pt>
                <c:pt idx="135">
                  <c:v>#N/A</c:v>
                </c:pt>
                <c:pt idx="136">
                  <c:v>83.060186785204479</c:v>
                </c:pt>
                <c:pt idx="137">
                  <c:v>#N/A</c:v>
                </c:pt>
                <c:pt idx="138">
                  <c:v>#N/A</c:v>
                </c:pt>
                <c:pt idx="139">
                  <c:v>#N/A</c:v>
                </c:pt>
                <c:pt idx="140">
                  <c:v>#N/A</c:v>
                </c:pt>
                <c:pt idx="141">
                  <c:v>#N/A</c:v>
                </c:pt>
                <c:pt idx="142">
                  <c:v>#N/A</c:v>
                </c:pt>
                <c:pt idx="143">
                  <c:v>#N/A</c:v>
                </c:pt>
                <c:pt idx="144">
                  <c:v>#N/A</c:v>
                </c:pt>
                <c:pt idx="145">
                  <c:v>82.491077429458969</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111.8508775641439</c:v>
                </c:pt>
                <c:pt idx="160">
                  <c:v>111.8508775641439</c:v>
                </c:pt>
                <c:pt idx="161">
                  <c:v>#N/A</c:v>
                </c:pt>
                <c:pt idx="162">
                  <c:v>#N/A</c:v>
                </c:pt>
                <c:pt idx="163">
                  <c:v>#N/A</c:v>
                </c:pt>
                <c:pt idx="164">
                  <c:v>#N/A</c:v>
                </c:pt>
                <c:pt idx="165">
                  <c:v>#N/A</c:v>
                </c:pt>
                <c:pt idx="166">
                  <c:v>#N/A</c:v>
                </c:pt>
                <c:pt idx="167">
                  <c:v>77.548207829474933</c:v>
                </c:pt>
                <c:pt idx="168">
                  <c:v>#N/A</c:v>
                </c:pt>
                <c:pt idx="169">
                  <c:v>#N/A</c:v>
                </c:pt>
                <c:pt idx="170">
                  <c:v>#N/A</c:v>
                </c:pt>
                <c:pt idx="171">
                  <c:v>#N/A</c:v>
                </c:pt>
                <c:pt idx="172">
                  <c:v>#N/A</c:v>
                </c:pt>
                <c:pt idx="173">
                  <c:v>#N/A</c:v>
                </c:pt>
                <c:pt idx="174">
                  <c:v>#N/A</c:v>
                </c:pt>
                <c:pt idx="175">
                  <c:v>#N/A</c:v>
                </c:pt>
                <c:pt idx="176">
                  <c:v>#N/A</c:v>
                </c:pt>
                <c:pt idx="177">
                  <c:v>#N/A</c:v>
                </c:pt>
                <c:pt idx="178">
                  <c:v>98.078484947819504</c:v>
                </c:pt>
                <c:pt idx="179">
                  <c:v>107.76524889328319</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97.126670191508836</c:v>
                </c:pt>
                <c:pt idx="199">
                  <c:v>#N/A</c:v>
                </c:pt>
                <c:pt idx="200">
                  <c:v>#N/A</c:v>
                </c:pt>
                <c:pt idx="201">
                  <c:v>91.16191110605142</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67.075235805846035</c:v>
                </c:pt>
                <c:pt idx="257">
                  <c:v>#N/A</c:v>
                </c:pt>
                <c:pt idx="258">
                  <c:v>#N/A</c:v>
                </c:pt>
                <c:pt idx="259">
                  <c:v>#N/A</c:v>
                </c:pt>
                <c:pt idx="260">
                  <c:v>#N/A</c:v>
                </c:pt>
                <c:pt idx="261">
                  <c:v>107.03584430028417</c:v>
                </c:pt>
                <c:pt idx="262">
                  <c:v>107.05849561052888</c:v>
                </c:pt>
                <c:pt idx="263">
                  <c:v>#N/A</c:v>
                </c:pt>
                <c:pt idx="264">
                  <c:v>#N/A</c:v>
                </c:pt>
                <c:pt idx="265">
                  <c:v>#N/A</c:v>
                </c:pt>
                <c:pt idx="266">
                  <c:v>#N/A</c:v>
                </c:pt>
                <c:pt idx="267">
                  <c:v>71.018407289862594</c:v>
                </c:pt>
                <c:pt idx="268">
                  <c:v>73.368339377067755</c:v>
                </c:pt>
                <c:pt idx="269">
                  <c:v>#N/A</c:v>
                </c:pt>
                <c:pt idx="270">
                  <c:v>#N/A</c:v>
                </c:pt>
                <c:pt idx="271">
                  <c:v>#N/A</c:v>
                </c:pt>
                <c:pt idx="272">
                  <c:v>#N/A</c:v>
                </c:pt>
                <c:pt idx="273">
                  <c:v>#N/A</c:v>
                </c:pt>
                <c:pt idx="274">
                  <c:v>#N/A</c:v>
                </c:pt>
                <c:pt idx="275">
                  <c:v>#N/A</c:v>
                </c:pt>
                <c:pt idx="276">
                  <c:v>#N/A</c:v>
                </c:pt>
                <c:pt idx="277">
                  <c:v>64.702349776879046</c:v>
                </c:pt>
                <c:pt idx="278">
                  <c:v>#N/A</c:v>
                </c:pt>
                <c:pt idx="279">
                  <c:v>#N/A</c:v>
                </c:pt>
                <c:pt idx="280">
                  <c:v>#N/A</c:v>
                </c:pt>
                <c:pt idx="281">
                  <c:v>#N/A</c:v>
                </c:pt>
                <c:pt idx="282">
                  <c:v>#N/A</c:v>
                </c:pt>
                <c:pt idx="283">
                  <c:v>#N/A</c:v>
                </c:pt>
                <c:pt idx="284">
                  <c:v>#N/A</c:v>
                </c:pt>
                <c:pt idx="285">
                  <c:v>#N/A</c:v>
                </c:pt>
                <c:pt idx="286">
                  <c:v>#N/A</c:v>
                </c:pt>
                <c:pt idx="287">
                  <c:v>#N/A</c:v>
                </c:pt>
                <c:pt idx="288">
                  <c:v>#N/A</c:v>
                </c:pt>
                <c:pt idx="289">
                  <c:v>105.9508299428977</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72.661877690402108</c:v>
                </c:pt>
                <c:pt idx="304">
                  <c:v>59.168609166091642</c:v>
                </c:pt>
                <c:pt idx="305">
                  <c:v>52.001541781250438</c:v>
                </c:pt>
                <c:pt idx="306">
                  <c:v>72.112105147883156</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88.812847145761737</c:v>
                </c:pt>
                <c:pt idx="341">
                  <c:v>92.147163644150965</c:v>
                </c:pt>
                <c:pt idx="342">
                  <c:v>#N/A</c:v>
                </c:pt>
                <c:pt idx="343">
                  <c:v>#N/A</c:v>
                </c:pt>
                <c:pt idx="344">
                  <c:v>#N/A</c:v>
                </c:pt>
                <c:pt idx="345">
                  <c:v>51.122662871220356</c:v>
                </c:pt>
                <c:pt idx="346">
                  <c:v>#N/A</c:v>
                </c:pt>
                <c:pt idx="347">
                  <c:v>#N/A</c:v>
                </c:pt>
                <c:pt idx="348">
                  <c:v>#N/A</c:v>
                </c:pt>
                <c:pt idx="349">
                  <c:v>58.411390156159591</c:v>
                </c:pt>
                <c:pt idx="350">
                  <c:v>62.837095528299898</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41.240301926170396</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33.777953868296386</c:v>
                </c:pt>
                <c:pt idx="401">
                  <c:v>#N/A</c:v>
                </c:pt>
                <c:pt idx="402">
                  <c:v>#N/A</c:v>
                </c:pt>
                <c:pt idx="403">
                  <c:v>#N/A</c:v>
                </c:pt>
                <c:pt idx="404">
                  <c:v>#N/A</c:v>
                </c:pt>
                <c:pt idx="405">
                  <c:v>#N/A</c:v>
                </c:pt>
                <c:pt idx="406">
                  <c:v>46.001498230912091</c:v>
                </c:pt>
                <c:pt idx="407">
                  <c:v>#N/A</c:v>
                </c:pt>
                <c:pt idx="408">
                  <c:v>#N/A</c:v>
                </c:pt>
                <c:pt idx="409">
                  <c:v>#N/A</c:v>
                </c:pt>
                <c:pt idx="410">
                  <c:v>#N/A</c:v>
                </c:pt>
                <c:pt idx="411">
                  <c:v>46.686165813066935</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36.401373139800342</c:v>
                </c:pt>
                <c:pt idx="433">
                  <c:v>37.950837573983392</c:v>
                </c:pt>
                <c:pt idx="434">
                  <c:v>#N/A</c:v>
                </c:pt>
                <c:pt idx="435">
                  <c:v>40.405875190745924</c:v>
                </c:pt>
                <c:pt idx="436">
                  <c:v>#N/A</c:v>
                </c:pt>
                <c:pt idx="437">
                  <c:v>#N/A</c:v>
                </c:pt>
                <c:pt idx="438">
                  <c:v>#N/A</c:v>
                </c:pt>
                <c:pt idx="439">
                  <c:v>#N/A</c:v>
                </c:pt>
                <c:pt idx="440">
                  <c:v>#N/A</c:v>
                </c:pt>
                <c:pt idx="441">
                  <c:v>#N/A</c:v>
                </c:pt>
                <c:pt idx="442">
                  <c:v>#N/A</c:v>
                </c:pt>
                <c:pt idx="443">
                  <c:v>#N/A</c:v>
                </c:pt>
                <c:pt idx="444">
                  <c:v>43.778641565514626</c:v>
                </c:pt>
                <c:pt idx="445">
                  <c:v>#N/A</c:v>
                </c:pt>
                <c:pt idx="446">
                  <c:v>#N/A</c:v>
                </c:pt>
                <c:pt idx="447">
                  <c:v>44.462222100883338</c:v>
                </c:pt>
                <c:pt idx="448">
                  <c:v>#N/A</c:v>
                </c:pt>
                <c:pt idx="449">
                  <c:v>#N/A</c:v>
                </c:pt>
                <c:pt idx="450">
                  <c:v>#N/A</c:v>
                </c:pt>
                <c:pt idx="451">
                  <c:v>#N/A</c:v>
                </c:pt>
                <c:pt idx="452">
                  <c:v>44.743539701106393</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33.000005432968756</c:v>
                </c:pt>
                <c:pt idx="476">
                  <c:v>#N/A</c:v>
                </c:pt>
                <c:pt idx="477">
                  <c:v>#N/A</c:v>
                </c:pt>
                <c:pt idx="478">
                  <c:v>#N/A</c:v>
                </c:pt>
                <c:pt idx="479">
                  <c:v>#N/A</c:v>
                </c:pt>
                <c:pt idx="480">
                  <c:v>#N/A</c:v>
                </c:pt>
                <c:pt idx="481">
                  <c:v>29.099133885127873</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28.841974271211463</c:v>
                </c:pt>
                <c:pt idx="501">
                  <c:v>28.97514919000605</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29.304745163546851</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57.458082295035886</c:v>
                </c:pt>
                <c:pt idx="549">
                  <c:v>#N/A</c:v>
                </c:pt>
                <c:pt idx="550">
                  <c:v>17.520619655773288</c:v>
                </c:pt>
                <c:pt idx="551">
                  <c:v>#N/A</c:v>
                </c:pt>
                <c:pt idx="552">
                  <c:v>#N/A</c:v>
                </c:pt>
                <c:pt idx="553">
                  <c:v>#N/A</c:v>
                </c:pt>
                <c:pt idx="554">
                  <c:v>#N/A</c:v>
                </c:pt>
                <c:pt idx="555">
                  <c:v>#N/A</c:v>
                </c:pt>
                <c:pt idx="556">
                  <c:v>#N/A</c:v>
                </c:pt>
                <c:pt idx="557">
                  <c:v>#N/A</c:v>
                </c:pt>
                <c:pt idx="558">
                  <c:v>#N/A</c:v>
                </c:pt>
                <c:pt idx="559">
                  <c:v>27.397231240800892</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7-F0B0-4DA0-8117-36D8CAF1D536}"/>
            </c:ext>
          </c:extLst>
        </c:ser>
        <c:ser>
          <c:idx val="6"/>
          <c:order val="6"/>
          <c:tx>
            <c:v> NYISO</c:v>
          </c:tx>
          <c:spPr>
            <a:solidFill>
              <a:schemeClr val="accent5"/>
            </a:solidFill>
            <a:ln>
              <a:solidFill>
                <a:schemeClr val="accent5">
                  <a:lumMod val="75000"/>
                </a:schemeClr>
              </a:solidFill>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88.241045544834066</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58.396336457156366</c:v>
                </c:pt>
                <c:pt idx="537">
                  <c:v>59.445875214474086</c:v>
                </c:pt>
                <c:pt idx="538">
                  <c:v>62.938740198827368</c:v>
                </c:pt>
                <c:pt idx="539">
                  <c:v>58.455110627566171</c:v>
                </c:pt>
                <c:pt idx="540">
                  <c:v>56.859811716443303</c:v>
                </c:pt>
                <c:pt idx="541">
                  <c:v>52.701972603431457</c:v>
                </c:pt>
                <c:pt idx="542">
                  <c:v>55.914528080629374</c:v>
                </c:pt>
                <c:pt idx="543">
                  <c:v>57.048390472458145</c:v>
                </c:pt>
                <c:pt idx="544">
                  <c:v>53.818335631757726</c:v>
                </c:pt>
                <c:pt idx="545">
                  <c:v>55.236708521777366</c:v>
                </c:pt>
                <c:pt idx="546">
                  <c:v>56.233191872356983</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8-F0B0-4DA0-8117-36D8CAF1D536}"/>
            </c:ext>
          </c:extLst>
        </c:ser>
        <c:ser>
          <c:idx val="8"/>
          <c:order val="7"/>
          <c:tx>
            <c:v> Southeast</c:v>
          </c:tx>
          <c:spPr>
            <a:solidFill>
              <a:schemeClr val="bg1">
                <a:lumMod val="75000"/>
              </a:schemeClr>
            </a:solidFill>
            <a:ln>
              <a:solidFill>
                <a:schemeClr val="bg1">
                  <a:lumMod val="50000"/>
                </a:schemeClr>
              </a:solidFill>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Plant_Real'!$L$26:$L$1000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93.575602566535224</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52.246325515637103</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53.683990377518647</c:v>
                </c:pt>
                <c:pt idx="91">
                  <c:v>#N/A</c:v>
                </c:pt>
                <c:pt idx="92">
                  <c:v>#N/A</c:v>
                </c:pt>
                <c:pt idx="93">
                  <c:v>#N/A</c:v>
                </c:pt>
                <c:pt idx="94">
                  <c:v>#N/A</c:v>
                </c:pt>
                <c:pt idx="95">
                  <c:v>#N/A</c:v>
                </c:pt>
                <c:pt idx="96">
                  <c:v>#N/A</c:v>
                </c:pt>
                <c:pt idx="97">
                  <c:v>54.44295873521029</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81.672781272827137</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33.212617491979564</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64.740689142567632</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19.10370267172695</c:v>
                </c:pt>
                <c:pt idx="473">
                  <c:v>#N/A</c:v>
                </c:pt>
                <c:pt idx="474">
                  <c:v>#N/A</c:v>
                </c:pt>
                <c:pt idx="475">
                  <c:v>#N/A</c:v>
                </c:pt>
                <c:pt idx="476">
                  <c:v>#N/A</c:v>
                </c:pt>
                <c:pt idx="477">
                  <c:v>#N/A</c:v>
                </c:pt>
                <c:pt idx="478">
                  <c:v>#N/A</c:v>
                </c:pt>
                <c:pt idx="479">
                  <c:v>19.611716641176724</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9-F0B0-4DA0-8117-36D8CAF1D536}"/>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157.90806663586307</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123.83593225272847</c:v>
                </c:pt>
                <c:pt idx="239">
                  <c:v>122.94578313651877</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75.440770497760909</c:v>
                </c:pt>
                <c:pt idx="334">
                  <c:v>62.198555161191507</c:v>
                </c:pt>
                <c:pt idx="335">
                  <c:v>#N/A</c:v>
                </c:pt>
                <c:pt idx="336">
                  <c:v>#N/A</c:v>
                </c:pt>
                <c:pt idx="337">
                  <c:v>#N/A</c:v>
                </c:pt>
                <c:pt idx="338">
                  <c:v>81.767754490895328</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97.755698556863834</c:v>
                </c:pt>
                <c:pt idx="376">
                  <c:v>#N/A</c:v>
                </c:pt>
                <c:pt idx="377">
                  <c:v>#N/A</c:v>
                </c:pt>
                <c:pt idx="378">
                  <c:v>#N/A</c:v>
                </c:pt>
                <c:pt idx="379">
                  <c:v>#N/A</c:v>
                </c:pt>
                <c:pt idx="380">
                  <c:v>#N/A</c:v>
                </c:pt>
                <c:pt idx="381">
                  <c:v>#N/A</c:v>
                </c:pt>
                <c:pt idx="382">
                  <c:v>#N/A</c:v>
                </c:pt>
                <c:pt idx="383">
                  <c:v>#N/A</c:v>
                </c:pt>
                <c:pt idx="384">
                  <c:v>#N/A</c:v>
                </c:pt>
                <c:pt idx="385">
                  <c:v>62.491568179364116</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60.857992156937563</c:v>
                </c:pt>
                <c:pt idx="399">
                  <c:v>54.115930916856314</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58.238528016577412</c:v>
                </c:pt>
                <c:pt idx="429">
                  <c:v>82.575527217731903</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65.167660712970743</c:v>
                </c:pt>
                <c:pt idx="450">
                  <c:v>#N/A</c:v>
                </c:pt>
                <c:pt idx="451">
                  <c:v>#N/A</c:v>
                </c:pt>
                <c:pt idx="452">
                  <c:v>#N/A</c:v>
                </c:pt>
                <c:pt idx="453">
                  <c:v>#N/A</c:v>
                </c:pt>
                <c:pt idx="454">
                  <c:v>45.471901683707351</c:v>
                </c:pt>
                <c:pt idx="455">
                  <c:v>40.212461641849082</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37.530763044869204</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91.748079724637506</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A-F0B0-4DA0-8117-36D8CAF1D536}"/>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5291"/>
          <c:min val="39814"/>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5554599905781008"/>
          <c:y val="3.2394588740625608E-3"/>
          <c:w val="0.4426049868766404"/>
          <c:h val="0.23007005753068746"/>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6.1009075672769808E-2"/>
          <c:w val="0.90592973955178679"/>
          <c:h val="0.7861053663472789"/>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2B0D-4645-A496-A8D221D87ED6}"/>
              </c:ext>
            </c:extLst>
          </c:dPt>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Plant_Real'!$D$26:$D$1000</c:f>
              <c:numCache>
                <c:formatCode>0.00</c:formatCode>
                <c:ptCount val="975"/>
                <c:pt idx="0">
                  <c:v>#N/A</c:v>
                </c:pt>
                <c:pt idx="1">
                  <c:v>#N/A</c:v>
                </c:pt>
                <c:pt idx="2">
                  <c:v>#N/A</c:v>
                </c:pt>
                <c:pt idx="3">
                  <c:v>#N/A</c:v>
                </c:pt>
                <c:pt idx="4">
                  <c:v>71.632001626588135</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48.376243367771252</c:v>
                </c:pt>
                <c:pt idx="30">
                  <c:v>#N/A</c:v>
                </c:pt>
                <c:pt idx="31">
                  <c:v>#N/A</c:v>
                </c:pt>
                <c:pt idx="32">
                  <c:v>#N/A</c:v>
                </c:pt>
                <c:pt idx="33">
                  <c:v>#N/A</c:v>
                </c:pt>
                <c:pt idx="34">
                  <c:v>#N/A</c:v>
                </c:pt>
                <c:pt idx="35">
                  <c:v>#N/A</c:v>
                </c:pt>
                <c:pt idx="36">
                  <c:v>#N/A</c:v>
                </c:pt>
                <c:pt idx="37">
                  <c:v>67.821821088517282</c:v>
                </c:pt>
                <c:pt idx="38">
                  <c:v>#N/A</c:v>
                </c:pt>
                <c:pt idx="39">
                  <c:v>#N/A</c:v>
                </c:pt>
                <c:pt idx="40">
                  <c:v>#N/A</c:v>
                </c:pt>
                <c:pt idx="41">
                  <c:v>#N/A</c:v>
                </c:pt>
                <c:pt idx="42">
                  <c:v>#N/A</c:v>
                </c:pt>
                <c:pt idx="43">
                  <c:v>#N/A</c:v>
                </c:pt>
                <c:pt idx="44">
                  <c:v>60.728394229684277</c:v>
                </c:pt>
                <c:pt idx="45">
                  <c:v>#N/A</c:v>
                </c:pt>
                <c:pt idx="46">
                  <c:v>#N/A</c:v>
                </c:pt>
                <c:pt idx="47">
                  <c:v>65.753205309707511</c:v>
                </c:pt>
                <c:pt idx="48">
                  <c:v>#N/A</c:v>
                </c:pt>
                <c:pt idx="49">
                  <c:v>#N/A</c:v>
                </c:pt>
                <c:pt idx="50">
                  <c:v>#N/A</c:v>
                </c:pt>
                <c:pt idx="51">
                  <c:v>64.575839336403462</c:v>
                </c:pt>
                <c:pt idx="52">
                  <c:v>#N/A</c:v>
                </c:pt>
                <c:pt idx="53">
                  <c:v>#N/A</c:v>
                </c:pt>
                <c:pt idx="54">
                  <c:v>#N/A</c:v>
                </c:pt>
                <c:pt idx="55">
                  <c:v>#N/A</c:v>
                </c:pt>
                <c:pt idx="56">
                  <c:v>#N/A</c:v>
                </c:pt>
                <c:pt idx="57">
                  <c:v>#N/A</c:v>
                </c:pt>
                <c:pt idx="58">
                  <c:v>#N/A</c:v>
                </c:pt>
                <c:pt idx="59">
                  <c:v>78.788431957176343</c:v>
                </c:pt>
                <c:pt idx="60">
                  <c:v>82.071582975949383</c:v>
                </c:pt>
                <c:pt idx="61">
                  <c:v>74.301228785200763</c:v>
                </c:pt>
                <c:pt idx="62">
                  <c:v>#N/A</c:v>
                </c:pt>
                <c:pt idx="63">
                  <c:v>76.460925600307277</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83.42676146551166</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102.21614432025345</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124.26399123484636</c:v>
                </c:pt>
                <c:pt idx="166">
                  <c:v>109.57312580480993</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128.25791804056288</c:v>
                </c:pt>
                <c:pt idx="182">
                  <c:v>128.24136830024094</c:v>
                </c:pt>
                <c:pt idx="183">
                  <c:v>128.2330622429991</c:v>
                </c:pt>
                <c:pt idx="184">
                  <c:v>128.23488680306681</c:v>
                </c:pt>
                <c:pt idx="185">
                  <c:v>128.24062758242999</c:v>
                </c:pt>
                <c:pt idx="186">
                  <c:v>130.64996609278367</c:v>
                </c:pt>
                <c:pt idx="187">
                  <c:v>132.98257270468235</c:v>
                </c:pt>
                <c:pt idx="188">
                  <c:v>130.64996609278367</c:v>
                </c:pt>
                <c:pt idx="189">
                  <c:v>132.98257270468233</c:v>
                </c:pt>
                <c:pt idx="190">
                  <c:v>#N/A</c:v>
                </c:pt>
                <c:pt idx="191">
                  <c:v>#N/A</c:v>
                </c:pt>
                <c:pt idx="192">
                  <c:v>#N/A</c:v>
                </c:pt>
                <c:pt idx="193">
                  <c:v>#N/A</c:v>
                </c:pt>
                <c:pt idx="194">
                  <c:v>#N/A</c:v>
                </c:pt>
                <c:pt idx="195">
                  <c:v>#N/A</c:v>
                </c:pt>
                <c:pt idx="196">
                  <c:v>#N/A</c:v>
                </c:pt>
                <c:pt idx="197">
                  <c:v>115.40025660232061</c:v>
                </c:pt>
                <c:pt idx="198">
                  <c:v>#N/A</c:v>
                </c:pt>
                <c:pt idx="199">
                  <c:v>#N/A</c:v>
                </c:pt>
                <c:pt idx="200">
                  <c:v>#N/A</c:v>
                </c:pt>
                <c:pt idx="201">
                  <c:v>#N/A</c:v>
                </c:pt>
                <c:pt idx="202">
                  <c:v>#N/A</c:v>
                </c:pt>
                <c:pt idx="203">
                  <c:v>#N/A</c:v>
                </c:pt>
                <c:pt idx="204">
                  <c:v>#N/A</c:v>
                </c:pt>
                <c:pt idx="205">
                  <c:v>#N/A</c:v>
                </c:pt>
                <c:pt idx="206">
                  <c:v>108.23165016211344</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88.430477399201877</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90.830450471936871</c:v>
                </c:pt>
                <c:pt idx="261">
                  <c:v>#N/A</c:v>
                </c:pt>
                <c:pt idx="262">
                  <c:v>#N/A</c:v>
                </c:pt>
                <c:pt idx="263">
                  <c:v>#N/A</c:v>
                </c:pt>
                <c:pt idx="264">
                  <c:v>114.12508058517862</c:v>
                </c:pt>
                <c:pt idx="265">
                  <c:v>#N/A</c:v>
                </c:pt>
                <c:pt idx="266">
                  <c:v>#N/A</c:v>
                </c:pt>
                <c:pt idx="267">
                  <c:v>#N/A</c:v>
                </c:pt>
                <c:pt idx="268">
                  <c:v>#N/A</c:v>
                </c:pt>
                <c:pt idx="269">
                  <c:v>#N/A</c:v>
                </c:pt>
                <c:pt idx="270">
                  <c:v>#N/A</c:v>
                </c:pt>
                <c:pt idx="271">
                  <c:v>#N/A</c:v>
                </c:pt>
                <c:pt idx="272">
                  <c:v>#N/A</c:v>
                </c:pt>
                <c:pt idx="273">
                  <c:v>#N/A</c:v>
                </c:pt>
                <c:pt idx="274">
                  <c:v>129.82201568789674</c:v>
                </c:pt>
                <c:pt idx="275">
                  <c:v>80.132799764726357</c:v>
                </c:pt>
                <c:pt idx="276">
                  <c:v>93.396444662109786</c:v>
                </c:pt>
                <c:pt idx="277">
                  <c:v>#N/A</c:v>
                </c:pt>
                <c:pt idx="278">
                  <c:v>#N/A</c:v>
                </c:pt>
                <c:pt idx="279">
                  <c:v>#N/A</c:v>
                </c:pt>
                <c:pt idx="280">
                  <c:v>#N/A</c:v>
                </c:pt>
                <c:pt idx="281">
                  <c:v>#N/A</c:v>
                </c:pt>
                <c:pt idx="282">
                  <c:v>141.83659647159325</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126.45556607787388</c:v>
                </c:pt>
                <c:pt idx="296">
                  <c:v>127.20952415903416</c:v>
                </c:pt>
                <c:pt idx="297">
                  <c:v>142.17558760444851</c:v>
                </c:pt>
                <c:pt idx="298">
                  <c:v>#N/A</c:v>
                </c:pt>
                <c:pt idx="299">
                  <c:v>#N/A</c:v>
                </c:pt>
                <c:pt idx="300">
                  <c:v>#N/A</c:v>
                </c:pt>
                <c:pt idx="301">
                  <c:v>#N/A</c:v>
                </c:pt>
                <c:pt idx="302">
                  <c:v>#N/A</c:v>
                </c:pt>
                <c:pt idx="303">
                  <c:v>#N/A</c:v>
                </c:pt>
                <c:pt idx="304">
                  <c:v>#N/A</c:v>
                </c:pt>
                <c:pt idx="305">
                  <c:v>#N/A</c:v>
                </c:pt>
                <c:pt idx="306">
                  <c:v>#N/A</c:v>
                </c:pt>
                <c:pt idx="307">
                  <c:v>103.25602529135206</c:v>
                </c:pt>
                <c:pt idx="308">
                  <c:v>98.080289746233944</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72.50717255721537</c:v>
                </c:pt>
                <c:pt idx="375">
                  <c:v>#N/A</c:v>
                </c:pt>
                <c:pt idx="376">
                  <c:v>#N/A</c:v>
                </c:pt>
                <c:pt idx="377">
                  <c:v>#N/A</c:v>
                </c:pt>
                <c:pt idx="378">
                  <c:v>#N/A</c:v>
                </c:pt>
                <c:pt idx="379">
                  <c:v>#N/A</c:v>
                </c:pt>
                <c:pt idx="380">
                  <c:v>#N/A</c:v>
                </c:pt>
                <c:pt idx="381">
                  <c:v>#N/A</c:v>
                </c:pt>
                <c:pt idx="382">
                  <c:v>61.485439256591384</c:v>
                </c:pt>
                <c:pt idx="383">
                  <c:v>#N/A</c:v>
                </c:pt>
                <c:pt idx="384">
                  <c:v>109.73701391387078</c:v>
                </c:pt>
                <c:pt idx="385">
                  <c:v>#N/A</c:v>
                </c:pt>
                <c:pt idx="386">
                  <c:v>#N/A</c:v>
                </c:pt>
                <c:pt idx="387">
                  <c:v>44.197156441748874</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56.193269772398075</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41.568426410967895</c:v>
                </c:pt>
                <c:pt idx="462">
                  <c:v>44.076880709414006</c:v>
                </c:pt>
                <c:pt idx="463">
                  <c:v>44.326935077864782</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41.284464998575672</c:v>
                </c:pt>
                <c:pt idx="506">
                  <c:v>43.331577156370258</c:v>
                </c:pt>
                <c:pt idx="507">
                  <c:v>40.391579133500549</c:v>
                </c:pt>
                <c:pt idx="508">
                  <c:v>#N/A</c:v>
                </c:pt>
                <c:pt idx="509">
                  <c:v>#N/A</c:v>
                </c:pt>
                <c:pt idx="510">
                  <c:v>#N/A</c:v>
                </c:pt>
                <c:pt idx="511">
                  <c:v>#N/A</c:v>
                </c:pt>
                <c:pt idx="512">
                  <c:v>#N/A</c:v>
                </c:pt>
                <c:pt idx="513">
                  <c:v>#N/A</c:v>
                </c:pt>
                <c:pt idx="514">
                  <c:v>32.660250334945339</c:v>
                </c:pt>
                <c:pt idx="515">
                  <c:v>#N/A</c:v>
                </c:pt>
                <c:pt idx="516">
                  <c:v>#N/A</c:v>
                </c:pt>
                <c:pt idx="517">
                  <c:v>#N/A</c:v>
                </c:pt>
                <c:pt idx="518">
                  <c:v>32.66293261945772</c:v>
                </c:pt>
                <c:pt idx="519">
                  <c:v>38.035125484500107</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48.248544325947087</c:v>
                </c:pt>
                <c:pt idx="548">
                  <c:v>#N/A</c:v>
                </c:pt>
                <c:pt idx="549">
                  <c:v>#N/A</c:v>
                </c:pt>
                <c:pt idx="550">
                  <c:v>#N/A</c:v>
                </c:pt>
                <c:pt idx="551">
                  <c:v>#N/A</c:v>
                </c:pt>
                <c:pt idx="552">
                  <c:v>#N/A</c:v>
                </c:pt>
                <c:pt idx="553">
                  <c:v>#N/A</c:v>
                </c:pt>
                <c:pt idx="554">
                  <c:v>#N/A</c:v>
                </c:pt>
                <c:pt idx="555">
                  <c:v>#N/A</c:v>
                </c:pt>
                <c:pt idx="556">
                  <c:v>#N/A</c:v>
                </c:pt>
                <c:pt idx="557">
                  <c:v>#N/A</c:v>
                </c:pt>
                <c:pt idx="558">
                  <c:v>37.173411072203329</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2B0D-4645-A496-A8D221D87ED6}"/>
            </c:ext>
          </c:extLst>
        </c:ser>
        <c:ser>
          <c:idx val="0"/>
          <c:order val="1"/>
          <c:tx>
            <c:v> West</c:v>
          </c:tx>
          <c:spPr>
            <a:solidFill>
              <a:srgbClr val="D99694"/>
            </a:solidFill>
            <a:ln w="9525">
              <a:solidFill>
                <a:schemeClr val="accent2">
                  <a:lumMod val="75000"/>
                </a:schemeClr>
              </a:solidFill>
              <a:prstDash val="solid"/>
            </a:ln>
          </c:spPr>
          <c:invertIfNegative val="1"/>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Plant_Real'!$E$26:$E$1000</c:f>
              <c:numCache>
                <c:formatCode>0.00</c:formatCode>
                <c:ptCount val="975"/>
                <c:pt idx="0">
                  <c:v>#N/A</c:v>
                </c:pt>
                <c:pt idx="1">
                  <c:v>77.751259926170846</c:v>
                </c:pt>
                <c:pt idx="2">
                  <c:v>#N/A</c:v>
                </c:pt>
                <c:pt idx="3">
                  <c:v>#N/A</c:v>
                </c:pt>
                <c:pt idx="4">
                  <c:v>#N/A</c:v>
                </c:pt>
                <c:pt idx="5">
                  <c:v>#N/A</c:v>
                </c:pt>
                <c:pt idx="6">
                  <c:v>#N/A</c:v>
                </c:pt>
                <c:pt idx="7">
                  <c:v>#N/A</c:v>
                </c:pt>
                <c:pt idx="8">
                  <c:v>#N/A</c:v>
                </c:pt>
                <c:pt idx="9">
                  <c:v>#N/A</c:v>
                </c:pt>
                <c:pt idx="10">
                  <c:v>53.318058404220039</c:v>
                </c:pt>
                <c:pt idx="11">
                  <c:v>#N/A</c:v>
                </c:pt>
                <c:pt idx="12">
                  <c:v>#N/A</c:v>
                </c:pt>
                <c:pt idx="13">
                  <c:v>#N/A</c:v>
                </c:pt>
                <c:pt idx="14">
                  <c:v>58.086017668821</c:v>
                </c:pt>
                <c:pt idx="15">
                  <c:v>#N/A</c:v>
                </c:pt>
                <c:pt idx="16">
                  <c:v>#N/A</c:v>
                </c:pt>
                <c:pt idx="17">
                  <c:v>#N/A</c:v>
                </c:pt>
                <c:pt idx="18">
                  <c:v>49.355368988189824</c:v>
                </c:pt>
                <c:pt idx="19">
                  <c:v>#N/A</c:v>
                </c:pt>
                <c:pt idx="20">
                  <c:v>89.762142701462196</c:v>
                </c:pt>
                <c:pt idx="21">
                  <c:v>49.471678628488839</c:v>
                </c:pt>
                <c:pt idx="22">
                  <c:v>37.944340095536752</c:v>
                </c:pt>
                <c:pt idx="23">
                  <c:v>#N/A</c:v>
                </c:pt>
                <c:pt idx="24">
                  <c:v>#N/A</c:v>
                </c:pt>
                <c:pt idx="25">
                  <c:v>#N/A</c:v>
                </c:pt>
                <c:pt idx="26">
                  <c:v>#N/A</c:v>
                </c:pt>
                <c:pt idx="27">
                  <c:v>#N/A</c:v>
                </c:pt>
                <c:pt idx="28">
                  <c:v>#N/A</c:v>
                </c:pt>
                <c:pt idx="29">
                  <c:v>#N/A</c:v>
                </c:pt>
                <c:pt idx="30">
                  <c:v>35.0028614595983</c:v>
                </c:pt>
                <c:pt idx="31">
                  <c:v>#N/A</c:v>
                </c:pt>
                <c:pt idx="32">
                  <c:v>#N/A</c:v>
                </c:pt>
                <c:pt idx="33">
                  <c:v>#N/A</c:v>
                </c:pt>
                <c:pt idx="34">
                  <c:v>#N/A</c:v>
                </c:pt>
                <c:pt idx="35">
                  <c:v>#N/A</c:v>
                </c:pt>
                <c:pt idx="36">
                  <c:v>29.665772993051828</c:v>
                </c:pt>
                <c:pt idx="37">
                  <c:v>#N/A</c:v>
                </c:pt>
                <c:pt idx="38">
                  <c:v>#N/A</c:v>
                </c:pt>
                <c:pt idx="39">
                  <c:v>#N/A</c:v>
                </c:pt>
                <c:pt idx="40">
                  <c:v>#N/A</c:v>
                </c:pt>
                <c:pt idx="41">
                  <c:v>#N/A</c:v>
                </c:pt>
                <c:pt idx="42">
                  <c:v>#N/A</c:v>
                </c:pt>
                <c:pt idx="43">
                  <c:v>53.056615326322394</c:v>
                </c:pt>
                <c:pt idx="44">
                  <c:v>#N/A</c:v>
                </c:pt>
                <c:pt idx="45">
                  <c:v>#N/A</c:v>
                </c:pt>
                <c:pt idx="46">
                  <c:v>#N/A</c:v>
                </c:pt>
                <c:pt idx="47">
                  <c:v>#N/A</c:v>
                </c:pt>
                <c:pt idx="48">
                  <c:v>72.195065759209058</c:v>
                </c:pt>
                <c:pt idx="49">
                  <c:v>#N/A</c:v>
                </c:pt>
                <c:pt idx="50">
                  <c:v>54.402221880988129</c:v>
                </c:pt>
                <c:pt idx="51">
                  <c:v>#N/A</c:v>
                </c:pt>
                <c:pt idx="52">
                  <c:v>#N/A</c:v>
                </c:pt>
                <c:pt idx="53">
                  <c:v>#N/A</c:v>
                </c:pt>
                <c:pt idx="54">
                  <c:v>#N/A</c:v>
                </c:pt>
                <c:pt idx="55">
                  <c:v>71.882790658323529</c:v>
                </c:pt>
                <c:pt idx="56">
                  <c:v>#N/A</c:v>
                </c:pt>
                <c:pt idx="57">
                  <c:v>47.211291248887349</c:v>
                </c:pt>
                <c:pt idx="58">
                  <c:v>#N/A</c:v>
                </c:pt>
                <c:pt idx="59">
                  <c:v>#N/A</c:v>
                </c:pt>
                <c:pt idx="60">
                  <c:v>#N/A</c:v>
                </c:pt>
                <c:pt idx="61">
                  <c:v>#N/A</c:v>
                </c:pt>
                <c:pt idx="62">
                  <c:v>72.395238815381603</c:v>
                </c:pt>
                <c:pt idx="63">
                  <c:v>#N/A</c:v>
                </c:pt>
                <c:pt idx="64">
                  <c:v>78.039203150939883</c:v>
                </c:pt>
                <c:pt idx="65">
                  <c:v>#N/A</c:v>
                </c:pt>
                <c:pt idx="66">
                  <c:v>#N/A</c:v>
                </c:pt>
                <c:pt idx="67">
                  <c:v>#N/A</c:v>
                </c:pt>
                <c:pt idx="68">
                  <c:v>#N/A</c:v>
                </c:pt>
                <c:pt idx="69">
                  <c:v>#N/A</c:v>
                </c:pt>
                <c:pt idx="70">
                  <c:v>#N/A</c:v>
                </c:pt>
                <c:pt idx="71">
                  <c:v>#N/A</c:v>
                </c:pt>
                <c:pt idx="72">
                  <c:v>#N/A</c:v>
                </c:pt>
                <c:pt idx="73">
                  <c:v>56.618533884422135</c:v>
                </c:pt>
                <c:pt idx="74">
                  <c:v>57.041594330665014</c:v>
                </c:pt>
                <c:pt idx="75">
                  <c:v>58.995486621104732</c:v>
                </c:pt>
                <c:pt idx="76">
                  <c:v>80.012076449769296</c:v>
                </c:pt>
                <c:pt idx="77">
                  <c:v>74.74069797124325</c:v>
                </c:pt>
                <c:pt idx="78">
                  <c:v>96.399789114246019</c:v>
                </c:pt>
                <c:pt idx="79">
                  <c:v>#N/A</c:v>
                </c:pt>
                <c:pt idx="80">
                  <c:v>#N/A</c:v>
                </c:pt>
                <c:pt idx="81">
                  <c:v>#N/A</c:v>
                </c:pt>
                <c:pt idx="82">
                  <c:v>#N/A</c:v>
                </c:pt>
                <c:pt idx="83">
                  <c:v>#N/A</c:v>
                </c:pt>
                <c:pt idx="84">
                  <c:v>74.566815232828844</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66.590999646702628</c:v>
                </c:pt>
                <c:pt idx="108">
                  <c:v>73.719641055377522</c:v>
                </c:pt>
                <c:pt idx="109">
                  <c:v>56.262696561704182</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95.318769628149937</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107.57844103859514</c:v>
                </c:pt>
                <c:pt idx="142">
                  <c:v>#N/A</c:v>
                </c:pt>
                <c:pt idx="143">
                  <c:v>#N/A</c:v>
                </c:pt>
                <c:pt idx="144">
                  <c:v>#N/A</c:v>
                </c:pt>
                <c:pt idx="145">
                  <c:v>#N/A</c:v>
                </c:pt>
                <c:pt idx="146">
                  <c:v>#N/A</c:v>
                </c:pt>
                <c:pt idx="147">
                  <c:v>#N/A</c:v>
                </c:pt>
                <c:pt idx="148">
                  <c:v>66.923323687859465</c:v>
                </c:pt>
                <c:pt idx="149">
                  <c:v>71.955576306305659</c:v>
                </c:pt>
                <c:pt idx="150">
                  <c:v>77.937116883234992</c:v>
                </c:pt>
                <c:pt idx="151">
                  <c:v>77.937386261396952</c:v>
                </c:pt>
                <c:pt idx="152">
                  <c:v>#N/A</c:v>
                </c:pt>
                <c:pt idx="153">
                  <c:v>99.678823730131725</c:v>
                </c:pt>
                <c:pt idx="154">
                  <c:v>75.047059383364271</c:v>
                </c:pt>
                <c:pt idx="155">
                  <c:v>77.912824327590073</c:v>
                </c:pt>
                <c:pt idx="156">
                  <c:v>82.95714148677385</c:v>
                </c:pt>
                <c:pt idx="157">
                  <c:v>67.67864227059556</c:v>
                </c:pt>
                <c:pt idx="158">
                  <c:v>#N/A</c:v>
                </c:pt>
                <c:pt idx="159">
                  <c:v>#N/A</c:v>
                </c:pt>
                <c:pt idx="160">
                  <c:v>#N/A</c:v>
                </c:pt>
                <c:pt idx="161">
                  <c:v>#N/A</c:v>
                </c:pt>
                <c:pt idx="162">
                  <c:v>82.878870519768924</c:v>
                </c:pt>
                <c:pt idx="163">
                  <c:v>#N/A</c:v>
                </c:pt>
                <c:pt idx="164">
                  <c:v>76.011422781813664</c:v>
                </c:pt>
                <c:pt idx="165">
                  <c:v>#N/A</c:v>
                </c:pt>
                <c:pt idx="166">
                  <c:v>#N/A</c:v>
                </c:pt>
                <c:pt idx="167">
                  <c:v>#N/A</c:v>
                </c:pt>
                <c:pt idx="168">
                  <c:v>#N/A</c:v>
                </c:pt>
                <c:pt idx="169">
                  <c:v>96.527512485472329</c:v>
                </c:pt>
                <c:pt idx="170">
                  <c:v>96.527512281399908</c:v>
                </c:pt>
                <c:pt idx="171">
                  <c:v>96.527511999385766</c:v>
                </c:pt>
                <c:pt idx="172">
                  <c:v>#N/A</c:v>
                </c:pt>
                <c:pt idx="173">
                  <c:v>#N/A</c:v>
                </c:pt>
                <c:pt idx="174">
                  <c:v>123.33620428537581</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77.337415125163304</c:v>
                </c:pt>
                <c:pt idx="191">
                  <c:v>#N/A</c:v>
                </c:pt>
                <c:pt idx="192">
                  <c:v>#N/A</c:v>
                </c:pt>
                <c:pt idx="193">
                  <c:v>#N/A</c:v>
                </c:pt>
                <c:pt idx="194">
                  <c:v>36.852003725469281</c:v>
                </c:pt>
                <c:pt idx="195">
                  <c:v>37.185168493046135</c:v>
                </c:pt>
                <c:pt idx="196">
                  <c:v>#N/A</c:v>
                </c:pt>
                <c:pt idx="197">
                  <c:v>#N/A</c:v>
                </c:pt>
                <c:pt idx="198">
                  <c:v>#N/A</c:v>
                </c:pt>
                <c:pt idx="199">
                  <c:v>97.653363211510012</c:v>
                </c:pt>
                <c:pt idx="200">
                  <c:v>#N/A</c:v>
                </c:pt>
                <c:pt idx="201">
                  <c:v>#N/A</c:v>
                </c:pt>
                <c:pt idx="202">
                  <c:v>#N/A</c:v>
                </c:pt>
                <c:pt idx="203">
                  <c:v>#N/A</c:v>
                </c:pt>
                <c:pt idx="204">
                  <c:v>59.746606041147736</c:v>
                </c:pt>
                <c:pt idx="205">
                  <c:v>116.20725672674696</c:v>
                </c:pt>
                <c:pt idx="206">
                  <c:v>#N/A</c:v>
                </c:pt>
                <c:pt idx="207">
                  <c:v>#N/A</c:v>
                </c:pt>
                <c:pt idx="208">
                  <c:v>#N/A</c:v>
                </c:pt>
                <c:pt idx="209">
                  <c:v>#N/A</c:v>
                </c:pt>
                <c:pt idx="210">
                  <c:v>#N/A</c:v>
                </c:pt>
                <c:pt idx="211">
                  <c:v>89.494593726412504</c:v>
                </c:pt>
                <c:pt idx="212">
                  <c:v>65.611584684515776</c:v>
                </c:pt>
                <c:pt idx="213">
                  <c:v>#N/A</c:v>
                </c:pt>
                <c:pt idx="214">
                  <c:v>#N/A</c:v>
                </c:pt>
                <c:pt idx="215">
                  <c:v>#N/A</c:v>
                </c:pt>
                <c:pt idx="216">
                  <c:v>#N/A</c:v>
                </c:pt>
                <c:pt idx="217">
                  <c:v>#N/A</c:v>
                </c:pt>
                <c:pt idx="218">
                  <c:v>74.726670741618278</c:v>
                </c:pt>
                <c:pt idx="219">
                  <c:v>68.149569996041507</c:v>
                </c:pt>
                <c:pt idx="220">
                  <c:v>68.148824635615881</c:v>
                </c:pt>
                <c:pt idx="221">
                  <c:v>#N/A</c:v>
                </c:pt>
                <c:pt idx="222">
                  <c:v>50.896000090812329</c:v>
                </c:pt>
                <c:pt idx="223">
                  <c:v>74.237899502016916</c:v>
                </c:pt>
                <c:pt idx="224">
                  <c:v>27.227663613034437</c:v>
                </c:pt>
                <c:pt idx="225">
                  <c:v>#N/A</c:v>
                </c:pt>
                <c:pt idx="226">
                  <c:v>#N/A</c:v>
                </c:pt>
                <c:pt idx="227">
                  <c:v>#N/A</c:v>
                </c:pt>
                <c:pt idx="228">
                  <c:v>#N/A</c:v>
                </c:pt>
                <c:pt idx="229">
                  <c:v>#N/A</c:v>
                </c:pt>
                <c:pt idx="230">
                  <c:v>#N/A</c:v>
                </c:pt>
                <c:pt idx="231">
                  <c:v>91.204590630145262</c:v>
                </c:pt>
                <c:pt idx="232">
                  <c:v>118.57701968759595</c:v>
                </c:pt>
                <c:pt idx="233">
                  <c:v>#N/A</c:v>
                </c:pt>
                <c:pt idx="234">
                  <c:v>118.92629485776555</c:v>
                </c:pt>
                <c:pt idx="235">
                  <c:v>#N/A</c:v>
                </c:pt>
                <c:pt idx="236">
                  <c:v>#N/A</c:v>
                </c:pt>
                <c:pt idx="237">
                  <c:v>81.970767636992989</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51.838613109350753</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67.314689838917246</c:v>
                </c:pt>
                <c:pt idx="274">
                  <c:v>#N/A</c:v>
                </c:pt>
                <c:pt idx="275">
                  <c:v>#N/A</c:v>
                </c:pt>
                <c:pt idx="276">
                  <c:v>#N/A</c:v>
                </c:pt>
                <c:pt idx="277">
                  <c:v>#N/A</c:v>
                </c:pt>
                <c:pt idx="278">
                  <c:v>112.34674478884685</c:v>
                </c:pt>
                <c:pt idx="279">
                  <c:v>111.75353066389413</c:v>
                </c:pt>
                <c:pt idx="280">
                  <c:v>111.75353066389413</c:v>
                </c:pt>
                <c:pt idx="281">
                  <c:v>#N/A</c:v>
                </c:pt>
                <c:pt idx="282">
                  <c:v>#N/A</c:v>
                </c:pt>
                <c:pt idx="283">
                  <c:v>#N/A</c:v>
                </c:pt>
                <c:pt idx="284">
                  <c:v>#N/A</c:v>
                </c:pt>
                <c:pt idx="285">
                  <c:v>#N/A</c:v>
                </c:pt>
                <c:pt idx="286">
                  <c:v>#N/A</c:v>
                </c:pt>
                <c:pt idx="287">
                  <c:v>65.929329606870837</c:v>
                </c:pt>
                <c:pt idx="288">
                  <c:v>118.13321764685676</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33.747731145023742</c:v>
                </c:pt>
                <c:pt idx="311">
                  <c:v>34.102026131728266</c:v>
                </c:pt>
                <c:pt idx="312">
                  <c:v>#N/A</c:v>
                </c:pt>
                <c:pt idx="313">
                  <c:v>#N/A</c:v>
                </c:pt>
                <c:pt idx="314">
                  <c:v>#N/A</c:v>
                </c:pt>
                <c:pt idx="315">
                  <c:v>#N/A</c:v>
                </c:pt>
                <c:pt idx="316">
                  <c:v>#N/A</c:v>
                </c:pt>
                <c:pt idx="317">
                  <c:v>#N/A</c:v>
                </c:pt>
                <c:pt idx="318">
                  <c:v>#N/A</c:v>
                </c:pt>
                <c:pt idx="319">
                  <c:v>#N/A</c:v>
                </c:pt>
                <c:pt idx="320">
                  <c:v>#N/A</c:v>
                </c:pt>
                <c:pt idx="321">
                  <c:v>111.9796248404854</c:v>
                </c:pt>
                <c:pt idx="322">
                  <c:v>#N/A</c:v>
                </c:pt>
                <c:pt idx="323">
                  <c:v>#N/A</c:v>
                </c:pt>
                <c:pt idx="324">
                  <c:v>60.751715590461139</c:v>
                </c:pt>
                <c:pt idx="325">
                  <c:v>60.751715590461139</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29.275831949652265</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22.595774663529479</c:v>
                </c:pt>
                <c:pt idx="360">
                  <c:v>#N/A</c:v>
                </c:pt>
                <c:pt idx="361">
                  <c:v>#N/A</c:v>
                </c:pt>
                <c:pt idx="362">
                  <c:v>#N/A</c:v>
                </c:pt>
                <c:pt idx="363">
                  <c:v>34.072337660518095</c:v>
                </c:pt>
                <c:pt idx="364">
                  <c:v>#N/A</c:v>
                </c:pt>
                <c:pt idx="365">
                  <c:v>#N/A</c:v>
                </c:pt>
                <c:pt idx="366">
                  <c:v>#N/A</c:v>
                </c:pt>
                <c:pt idx="367">
                  <c:v>#N/A</c:v>
                </c:pt>
                <c:pt idx="368">
                  <c:v>#N/A</c:v>
                </c:pt>
                <c:pt idx="369">
                  <c:v>#N/A</c:v>
                </c:pt>
                <c:pt idx="370">
                  <c:v>51.467909328952651</c:v>
                </c:pt>
                <c:pt idx="371">
                  <c:v>#N/A</c:v>
                </c:pt>
                <c:pt idx="372">
                  <c:v>#N/A</c:v>
                </c:pt>
                <c:pt idx="373">
                  <c:v>#N/A</c:v>
                </c:pt>
                <c:pt idx="374">
                  <c:v>#N/A</c:v>
                </c:pt>
                <c:pt idx="375">
                  <c:v>#N/A</c:v>
                </c:pt>
                <c:pt idx="376">
                  <c:v>33.32339020048083</c:v>
                </c:pt>
                <c:pt idx="377">
                  <c:v>#N/A</c:v>
                </c:pt>
                <c:pt idx="378">
                  <c:v>#N/A</c:v>
                </c:pt>
                <c:pt idx="379">
                  <c:v>#N/A</c:v>
                </c:pt>
                <c:pt idx="380">
                  <c:v>#N/A</c:v>
                </c:pt>
                <c:pt idx="381">
                  <c:v>31.860851185123899</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70.281172172577897</c:v>
                </c:pt>
                <c:pt idx="402">
                  <c:v>#N/A</c:v>
                </c:pt>
                <c:pt idx="403">
                  <c:v>33.892068555692966</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25.326733132768705</c:v>
                </c:pt>
                <c:pt idx="417">
                  <c:v>24.664825613588022</c:v>
                </c:pt>
                <c:pt idx="418">
                  <c:v>15.442018328277891</c:v>
                </c:pt>
                <c:pt idx="419">
                  <c:v>#N/A</c:v>
                </c:pt>
                <c:pt idx="420">
                  <c:v>#N/A</c:v>
                </c:pt>
                <c:pt idx="421">
                  <c:v>#N/A</c:v>
                </c:pt>
                <c:pt idx="422">
                  <c:v>#N/A</c:v>
                </c:pt>
                <c:pt idx="423">
                  <c:v>#N/A</c:v>
                </c:pt>
                <c:pt idx="424">
                  <c:v>#N/A</c:v>
                </c:pt>
                <c:pt idx="425">
                  <c:v>25.062754586778617</c:v>
                </c:pt>
                <c:pt idx="426">
                  <c:v>#N/A</c:v>
                </c:pt>
                <c:pt idx="427">
                  <c:v>#N/A</c:v>
                </c:pt>
                <c:pt idx="428">
                  <c:v>#N/A</c:v>
                </c:pt>
                <c:pt idx="429">
                  <c:v>#N/A</c:v>
                </c:pt>
                <c:pt idx="430">
                  <c:v>#N/A</c:v>
                </c:pt>
                <c:pt idx="431">
                  <c:v>48.316606317121753</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48.688096704465863</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23.422496143881137</c:v>
                </c:pt>
                <c:pt idx="467">
                  <c:v>#N/A</c:v>
                </c:pt>
                <c:pt idx="468">
                  <c:v>#N/A</c:v>
                </c:pt>
                <c:pt idx="469">
                  <c:v>#N/A</c:v>
                </c:pt>
                <c:pt idx="470">
                  <c:v>#N/A</c:v>
                </c:pt>
                <c:pt idx="471">
                  <c:v>21.8551216122782</c:v>
                </c:pt>
                <c:pt idx="472">
                  <c:v>#N/A</c:v>
                </c:pt>
                <c:pt idx="473">
                  <c:v>9.147740889831443</c:v>
                </c:pt>
                <c:pt idx="474">
                  <c:v>15.368690069643661</c:v>
                </c:pt>
                <c:pt idx="475">
                  <c:v>#N/A</c:v>
                </c:pt>
                <c:pt idx="476">
                  <c:v>35.241585194678066</c:v>
                </c:pt>
                <c:pt idx="477">
                  <c:v>#N/A</c:v>
                </c:pt>
                <c:pt idx="478">
                  <c:v>#N/A</c:v>
                </c:pt>
                <c:pt idx="479">
                  <c:v>#N/A</c:v>
                </c:pt>
                <c:pt idx="480">
                  <c:v>15.334402774700836</c:v>
                </c:pt>
                <c:pt idx="481">
                  <c:v>#N/A</c:v>
                </c:pt>
                <c:pt idx="482">
                  <c:v>13.692865222443213</c:v>
                </c:pt>
                <c:pt idx="483">
                  <c:v>15.636368673370637</c:v>
                </c:pt>
                <c:pt idx="484">
                  <c:v>#N/A</c:v>
                </c:pt>
                <c:pt idx="485">
                  <c:v>#N/A</c:v>
                </c:pt>
                <c:pt idx="486">
                  <c:v>#N/A</c:v>
                </c:pt>
                <c:pt idx="487">
                  <c:v>36.997238420382054</c:v>
                </c:pt>
                <c:pt idx="488">
                  <c:v>#N/A</c:v>
                </c:pt>
                <c:pt idx="489">
                  <c:v>#N/A</c:v>
                </c:pt>
                <c:pt idx="490">
                  <c:v>#N/A</c:v>
                </c:pt>
                <c:pt idx="491">
                  <c:v>26.590660851325215</c:v>
                </c:pt>
                <c:pt idx="492">
                  <c:v>38.433605976615567</c:v>
                </c:pt>
                <c:pt idx="493">
                  <c:v>#N/A</c:v>
                </c:pt>
                <c:pt idx="494">
                  <c:v>#N/A</c:v>
                </c:pt>
                <c:pt idx="495">
                  <c:v>#N/A</c:v>
                </c:pt>
                <c:pt idx="496">
                  <c:v>#N/A</c:v>
                </c:pt>
                <c:pt idx="497">
                  <c:v>42.916566228910987</c:v>
                </c:pt>
                <c:pt idx="498">
                  <c:v>#N/A</c:v>
                </c:pt>
                <c:pt idx="499">
                  <c:v>#N/A</c:v>
                </c:pt>
                <c:pt idx="500">
                  <c:v>#N/A</c:v>
                </c:pt>
                <c:pt idx="501">
                  <c:v>#N/A</c:v>
                </c:pt>
                <c:pt idx="502">
                  <c:v>29.106312081671522</c:v>
                </c:pt>
                <c:pt idx="503">
                  <c:v>#N/A</c:v>
                </c:pt>
                <c:pt idx="504">
                  <c:v>25.200341178843278</c:v>
                </c:pt>
                <c:pt idx="505">
                  <c:v>#N/A</c:v>
                </c:pt>
                <c:pt idx="506">
                  <c:v>#N/A</c:v>
                </c:pt>
                <c:pt idx="507">
                  <c:v>#N/A</c:v>
                </c:pt>
                <c:pt idx="508">
                  <c:v>35.579613688181865</c:v>
                </c:pt>
                <c:pt idx="509">
                  <c:v>#N/A</c:v>
                </c:pt>
                <c:pt idx="510">
                  <c:v>12.592420075659362</c:v>
                </c:pt>
                <c:pt idx="511">
                  <c:v>#N/A</c:v>
                </c:pt>
                <c:pt idx="512">
                  <c:v>#N/A</c:v>
                </c:pt>
                <c:pt idx="513">
                  <c:v>#N/A</c:v>
                </c:pt>
                <c:pt idx="514">
                  <c:v>#N/A</c:v>
                </c:pt>
                <c:pt idx="515">
                  <c:v>#N/A</c:v>
                </c:pt>
                <c:pt idx="516">
                  <c:v>#N/A</c:v>
                </c:pt>
                <c:pt idx="517">
                  <c:v>10.159222584393348</c:v>
                </c:pt>
                <c:pt idx="518">
                  <c:v>#N/A</c:v>
                </c:pt>
                <c:pt idx="519">
                  <c:v>#N/A</c:v>
                </c:pt>
                <c:pt idx="520">
                  <c:v>#N/A</c:v>
                </c:pt>
                <c:pt idx="521">
                  <c:v>#N/A</c:v>
                </c:pt>
                <c:pt idx="522">
                  <c:v>#N/A</c:v>
                </c:pt>
                <c:pt idx="523">
                  <c:v>38.592783477977868</c:v>
                </c:pt>
                <c:pt idx="524">
                  <c:v>41.491939946066175</c:v>
                </c:pt>
                <c:pt idx="525">
                  <c:v>41.276253945888449</c:v>
                </c:pt>
                <c:pt idx="526">
                  <c:v>35.792055161583932</c:v>
                </c:pt>
                <c:pt idx="527">
                  <c:v>#N/A</c:v>
                </c:pt>
                <c:pt idx="528">
                  <c:v>#N/A</c:v>
                </c:pt>
                <c:pt idx="529">
                  <c:v>16.120915312399749</c:v>
                </c:pt>
                <c:pt idx="530">
                  <c:v>20.454734221477928</c:v>
                </c:pt>
                <c:pt idx="531">
                  <c:v>#N/A</c:v>
                </c:pt>
                <c:pt idx="532">
                  <c:v>#N/A</c:v>
                </c:pt>
                <c:pt idx="533">
                  <c:v>#N/A</c:v>
                </c:pt>
                <c:pt idx="534">
                  <c:v>#N/A</c:v>
                </c:pt>
                <c:pt idx="535">
                  <c:v>41.999528802374833</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26.515547164874171</c:v>
                </c:pt>
                <c:pt idx="550">
                  <c:v>#N/A</c:v>
                </c:pt>
                <c:pt idx="551">
                  <c:v>#N/A</c:v>
                </c:pt>
                <c:pt idx="552">
                  <c:v>17.374888543493515</c:v>
                </c:pt>
                <c:pt idx="553">
                  <c:v>34.749777086987031</c:v>
                </c:pt>
                <c:pt idx="554">
                  <c:v>#N/A</c:v>
                </c:pt>
                <c:pt idx="555">
                  <c:v>#N/A</c:v>
                </c:pt>
                <c:pt idx="556">
                  <c:v>28.921555414387054</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2B0D-4645-A496-A8D221D87ED6}"/>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Plant_Real'!$F$26:$F$1000</c:f>
              <c:numCache>
                <c:formatCode>0.00</c:formatCode>
                <c:ptCount val="975"/>
                <c:pt idx="0">
                  <c:v>41.187928882056077</c:v>
                </c:pt>
                <c:pt idx="1">
                  <c:v>#N/A</c:v>
                </c:pt>
                <c:pt idx="2">
                  <c:v>51.884898468027103</c:v>
                </c:pt>
                <c:pt idx="3">
                  <c:v>43.212091417461295</c:v>
                </c:pt>
                <c:pt idx="4">
                  <c:v>#N/A</c:v>
                </c:pt>
                <c:pt idx="5">
                  <c:v>59.931636518031659</c:v>
                </c:pt>
                <c:pt idx="6">
                  <c:v>61.50505945255015</c:v>
                </c:pt>
                <c:pt idx="7">
                  <c:v>72.276281135341605</c:v>
                </c:pt>
                <c:pt idx="8">
                  <c:v>61.97969167305132</c:v>
                </c:pt>
                <c:pt idx="9">
                  <c:v>#N/A</c:v>
                </c:pt>
                <c:pt idx="10">
                  <c:v>#N/A</c:v>
                </c:pt>
                <c:pt idx="11">
                  <c:v>#N/A</c:v>
                </c:pt>
                <c:pt idx="12">
                  <c:v>116.4458643968625</c:v>
                </c:pt>
                <c:pt idx="13">
                  <c:v>101.97901374201899</c:v>
                </c:pt>
                <c:pt idx="14">
                  <c:v>#N/A</c:v>
                </c:pt>
                <c:pt idx="15">
                  <c:v>#N/A</c:v>
                </c:pt>
                <c:pt idx="16">
                  <c:v>#N/A</c:v>
                </c:pt>
                <c:pt idx="17">
                  <c:v>#N/A</c:v>
                </c:pt>
                <c:pt idx="18">
                  <c:v>#N/A</c:v>
                </c:pt>
                <c:pt idx="19">
                  <c:v>#N/A</c:v>
                </c:pt>
                <c:pt idx="20">
                  <c:v>#N/A</c:v>
                </c:pt>
                <c:pt idx="21">
                  <c:v>#N/A</c:v>
                </c:pt>
                <c:pt idx="22">
                  <c:v>#N/A</c:v>
                </c:pt>
                <c:pt idx="23">
                  <c:v>31.864174794694829</c:v>
                </c:pt>
                <c:pt idx="24">
                  <c:v>37.460244249751518</c:v>
                </c:pt>
                <c:pt idx="25">
                  <c:v>37.462835132420153</c:v>
                </c:pt>
                <c:pt idx="26">
                  <c:v>36.174638341178856</c:v>
                </c:pt>
                <c:pt idx="27">
                  <c:v>65.845215261186326</c:v>
                </c:pt>
                <c:pt idx="28">
                  <c:v>#N/A</c:v>
                </c:pt>
                <c:pt idx="29">
                  <c:v>#N/A</c:v>
                </c:pt>
                <c:pt idx="30">
                  <c:v>#N/A</c:v>
                </c:pt>
                <c:pt idx="31">
                  <c:v>#N/A</c:v>
                </c:pt>
                <c:pt idx="32">
                  <c:v>#N/A</c:v>
                </c:pt>
                <c:pt idx="33">
                  <c:v>34.142421189093433</c:v>
                </c:pt>
                <c:pt idx="34">
                  <c:v>27.148087110095194</c:v>
                </c:pt>
                <c:pt idx="35">
                  <c:v>38.658377336573224</c:v>
                </c:pt>
                <c:pt idx="36">
                  <c:v>#N/A</c:v>
                </c:pt>
                <c:pt idx="37">
                  <c:v>#N/A</c:v>
                </c:pt>
                <c:pt idx="38">
                  <c:v>34.719310053021402</c:v>
                </c:pt>
                <c:pt idx="39">
                  <c:v>#N/A</c:v>
                </c:pt>
                <c:pt idx="40">
                  <c:v>#N/A</c:v>
                </c:pt>
                <c:pt idx="41">
                  <c:v>#N/A</c:v>
                </c:pt>
                <c:pt idx="42">
                  <c:v>41.04643828713909</c:v>
                </c:pt>
                <c:pt idx="43">
                  <c:v>#N/A</c:v>
                </c:pt>
                <c:pt idx="44">
                  <c:v>#N/A</c:v>
                </c:pt>
                <c:pt idx="45">
                  <c:v>#N/A</c:v>
                </c:pt>
                <c:pt idx="46">
                  <c:v>#N/A</c:v>
                </c:pt>
                <c:pt idx="47">
                  <c:v>#N/A</c:v>
                </c:pt>
                <c:pt idx="48">
                  <c:v>#N/A</c:v>
                </c:pt>
                <c:pt idx="49">
                  <c:v>#N/A</c:v>
                </c:pt>
                <c:pt idx="50">
                  <c:v>#N/A</c:v>
                </c:pt>
                <c:pt idx="51">
                  <c:v>#N/A</c:v>
                </c:pt>
                <c:pt idx="52">
                  <c:v>32.957178515200006</c:v>
                </c:pt>
                <c:pt idx="53">
                  <c:v>#N/A</c:v>
                </c:pt>
                <c:pt idx="54">
                  <c:v>34.25327541126795</c:v>
                </c:pt>
                <c:pt idx="55">
                  <c:v>#N/A</c:v>
                </c:pt>
                <c:pt idx="56">
                  <c:v>#N/A</c:v>
                </c:pt>
                <c:pt idx="57">
                  <c:v>#N/A</c:v>
                </c:pt>
                <c:pt idx="58">
                  <c:v>41.20833292676069</c:v>
                </c:pt>
                <c:pt idx="59">
                  <c:v>#N/A</c:v>
                </c:pt>
                <c:pt idx="60">
                  <c:v>#N/A</c:v>
                </c:pt>
                <c:pt idx="61">
                  <c:v>#N/A</c:v>
                </c:pt>
                <c:pt idx="62">
                  <c:v>#N/A</c:v>
                </c:pt>
                <c:pt idx="63">
                  <c:v>#N/A</c:v>
                </c:pt>
                <c:pt idx="64">
                  <c:v>#N/A</c:v>
                </c:pt>
                <c:pt idx="65">
                  <c:v>50.714234460412243</c:v>
                </c:pt>
                <c:pt idx="66">
                  <c:v>35.037367959937512</c:v>
                </c:pt>
                <c:pt idx="67">
                  <c:v>47.731998783874708</c:v>
                </c:pt>
                <c:pt idx="68">
                  <c:v>#N/A</c:v>
                </c:pt>
                <c:pt idx="69">
                  <c:v>#N/A</c:v>
                </c:pt>
                <c:pt idx="70">
                  <c:v>#N/A</c:v>
                </c:pt>
                <c:pt idx="71">
                  <c:v>#N/A</c:v>
                </c:pt>
                <c:pt idx="72">
                  <c:v>#N/A</c:v>
                </c:pt>
                <c:pt idx="73">
                  <c:v>#N/A</c:v>
                </c:pt>
                <c:pt idx="74">
                  <c:v>#N/A</c:v>
                </c:pt>
                <c:pt idx="75">
                  <c:v>#N/A</c:v>
                </c:pt>
                <c:pt idx="76">
                  <c:v>#N/A</c:v>
                </c:pt>
                <c:pt idx="77">
                  <c:v>#N/A</c:v>
                </c:pt>
                <c:pt idx="78">
                  <c:v>#N/A</c:v>
                </c:pt>
                <c:pt idx="79">
                  <c:v>#N/A</c:v>
                </c:pt>
                <c:pt idx="80">
                  <c:v>76.536794619095971</c:v>
                </c:pt>
                <c:pt idx="81">
                  <c:v>54.331741545390734</c:v>
                </c:pt>
                <c:pt idx="82">
                  <c:v>49.371790276781688</c:v>
                </c:pt>
                <c:pt idx="83">
                  <c:v>54.433204250066609</c:v>
                </c:pt>
                <c:pt idx="84">
                  <c:v>#N/A</c:v>
                </c:pt>
                <c:pt idx="85">
                  <c:v>#N/A</c:v>
                </c:pt>
                <c:pt idx="86">
                  <c:v>45.660593803225645</c:v>
                </c:pt>
                <c:pt idx="87">
                  <c:v>50.844835792611704</c:v>
                </c:pt>
                <c:pt idx="88">
                  <c:v>45.660169891662164</c:v>
                </c:pt>
                <c:pt idx="89">
                  <c:v>#N/A</c:v>
                </c:pt>
                <c:pt idx="90">
                  <c:v>#N/A</c:v>
                </c:pt>
                <c:pt idx="91">
                  <c:v>57.759571569035565</c:v>
                </c:pt>
                <c:pt idx="92">
                  <c:v>72.025371134650882</c:v>
                </c:pt>
                <c:pt idx="93">
                  <c:v>#N/A</c:v>
                </c:pt>
                <c:pt idx="94">
                  <c:v>#N/A</c:v>
                </c:pt>
                <c:pt idx="95">
                  <c:v>#N/A</c:v>
                </c:pt>
                <c:pt idx="96">
                  <c:v>#N/A</c:v>
                </c:pt>
                <c:pt idx="97">
                  <c:v>#N/A</c:v>
                </c:pt>
                <c:pt idx="98">
                  <c:v>67.544605453975322</c:v>
                </c:pt>
                <c:pt idx="99">
                  <c:v>72.054539254234385</c:v>
                </c:pt>
                <c:pt idx="100">
                  <c:v>#N/A</c:v>
                </c:pt>
                <c:pt idx="101">
                  <c:v>80.618636280817469</c:v>
                </c:pt>
                <c:pt idx="102">
                  <c:v>80.618639821525093</c:v>
                </c:pt>
                <c:pt idx="103">
                  <c:v>80.618639821525093</c:v>
                </c:pt>
                <c:pt idx="104">
                  <c:v>89.760561930949848</c:v>
                </c:pt>
                <c:pt idx="105">
                  <c:v>72.646060376530954</c:v>
                </c:pt>
                <c:pt idx="106">
                  <c:v>42.925088054696957</c:v>
                </c:pt>
                <c:pt idx="107">
                  <c:v>#N/A</c:v>
                </c:pt>
                <c:pt idx="108">
                  <c:v>#N/A</c:v>
                </c:pt>
                <c:pt idx="109">
                  <c:v>#N/A</c:v>
                </c:pt>
                <c:pt idx="110">
                  <c:v>67.392326281415066</c:v>
                </c:pt>
                <c:pt idx="111">
                  <c:v>79.710933076682039</c:v>
                </c:pt>
                <c:pt idx="112">
                  <c:v>81.319147635368708</c:v>
                </c:pt>
                <c:pt idx="113">
                  <c:v>70.04733715679248</c:v>
                </c:pt>
                <c:pt idx="114">
                  <c:v>#N/A</c:v>
                </c:pt>
                <c:pt idx="115">
                  <c:v>60.007983749915006</c:v>
                </c:pt>
                <c:pt idx="116">
                  <c:v>51.365294180148148</c:v>
                </c:pt>
                <c:pt idx="117">
                  <c:v>57.003772059550379</c:v>
                </c:pt>
                <c:pt idx="118">
                  <c:v>#N/A</c:v>
                </c:pt>
                <c:pt idx="119">
                  <c:v>#N/A</c:v>
                </c:pt>
                <c:pt idx="120">
                  <c:v>#N/A</c:v>
                </c:pt>
                <c:pt idx="121">
                  <c:v>#N/A</c:v>
                </c:pt>
                <c:pt idx="122">
                  <c:v>#N/A</c:v>
                </c:pt>
                <c:pt idx="123">
                  <c:v>#N/A</c:v>
                </c:pt>
                <c:pt idx="124">
                  <c:v>80.182643921371977</c:v>
                </c:pt>
                <c:pt idx="125">
                  <c:v>#N/A</c:v>
                </c:pt>
                <c:pt idx="126">
                  <c:v>#N/A</c:v>
                </c:pt>
                <c:pt idx="127">
                  <c:v>68.24735130388531</c:v>
                </c:pt>
                <c:pt idx="128">
                  <c:v>#N/A</c:v>
                </c:pt>
                <c:pt idx="129">
                  <c:v>#N/A</c:v>
                </c:pt>
                <c:pt idx="130">
                  <c:v>#N/A</c:v>
                </c:pt>
                <c:pt idx="131">
                  <c:v>#N/A</c:v>
                </c:pt>
                <c:pt idx="132">
                  <c:v>#N/A</c:v>
                </c:pt>
                <c:pt idx="133">
                  <c:v>#N/A</c:v>
                </c:pt>
                <c:pt idx="134">
                  <c:v>#N/A</c:v>
                </c:pt>
                <c:pt idx="135">
                  <c:v>#N/A</c:v>
                </c:pt>
                <c:pt idx="136">
                  <c:v>#N/A</c:v>
                </c:pt>
                <c:pt idx="137">
                  <c:v>61.743211431350865</c:v>
                </c:pt>
                <c:pt idx="138">
                  <c:v>55.767075686857609</c:v>
                </c:pt>
                <c:pt idx="139">
                  <c:v>#N/A</c:v>
                </c:pt>
                <c:pt idx="140">
                  <c:v>#N/A</c:v>
                </c:pt>
                <c:pt idx="141">
                  <c:v>#N/A</c:v>
                </c:pt>
                <c:pt idx="142">
                  <c:v>#N/A</c:v>
                </c:pt>
                <c:pt idx="143">
                  <c:v>63.034409533882879</c:v>
                </c:pt>
                <c:pt idx="144">
                  <c:v>62.508666167448318</c:v>
                </c:pt>
                <c:pt idx="145">
                  <c:v>#N/A</c:v>
                </c:pt>
                <c:pt idx="146">
                  <c:v>91.266515000999121</c:v>
                </c:pt>
                <c:pt idx="147">
                  <c:v>73.758644251879119</c:v>
                </c:pt>
                <c:pt idx="148">
                  <c:v>#N/A</c:v>
                </c:pt>
                <c:pt idx="149">
                  <c:v>#N/A</c:v>
                </c:pt>
                <c:pt idx="150">
                  <c:v>#N/A</c:v>
                </c:pt>
                <c:pt idx="151">
                  <c:v>#N/A</c:v>
                </c:pt>
                <c:pt idx="152">
                  <c:v>61.016629084019868</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47.339258442795028</c:v>
                </c:pt>
                <c:pt idx="169">
                  <c:v>#N/A</c:v>
                </c:pt>
                <c:pt idx="170">
                  <c:v>#N/A</c:v>
                </c:pt>
                <c:pt idx="171">
                  <c:v>#N/A</c:v>
                </c:pt>
                <c:pt idx="172">
                  <c:v>#N/A</c:v>
                </c:pt>
                <c:pt idx="173">
                  <c:v>50.292800712395888</c:v>
                </c:pt>
                <c:pt idx="174">
                  <c:v>#N/A</c:v>
                </c:pt>
                <c:pt idx="175">
                  <c:v>#N/A</c:v>
                </c:pt>
                <c:pt idx="176">
                  <c:v>#N/A</c:v>
                </c:pt>
                <c:pt idx="177">
                  <c:v>81.202435346346462</c:v>
                </c:pt>
                <c:pt idx="178">
                  <c:v>#N/A</c:v>
                </c:pt>
                <c:pt idx="179">
                  <c:v>#N/A</c:v>
                </c:pt>
                <c:pt idx="180">
                  <c:v>74.365674312720387</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65.105641210020934</c:v>
                </c:pt>
                <c:pt idx="194">
                  <c:v>#N/A</c:v>
                </c:pt>
                <c:pt idx="195">
                  <c:v>#N/A</c:v>
                </c:pt>
                <c:pt idx="196">
                  <c:v>#N/A</c:v>
                </c:pt>
                <c:pt idx="197">
                  <c:v>#N/A</c:v>
                </c:pt>
                <c:pt idx="198">
                  <c:v>#N/A</c:v>
                </c:pt>
                <c:pt idx="199">
                  <c:v>#N/A</c:v>
                </c:pt>
                <c:pt idx="200">
                  <c:v>#N/A</c:v>
                </c:pt>
                <c:pt idx="201">
                  <c:v>#N/A</c:v>
                </c:pt>
                <c:pt idx="202">
                  <c:v>62.271176966530696</c:v>
                </c:pt>
                <c:pt idx="203">
                  <c:v>101.91316103294061</c:v>
                </c:pt>
                <c:pt idx="204">
                  <c:v>#N/A</c:v>
                </c:pt>
                <c:pt idx="205">
                  <c:v>#N/A</c:v>
                </c:pt>
                <c:pt idx="206">
                  <c:v>#N/A</c:v>
                </c:pt>
                <c:pt idx="207">
                  <c:v>#N/A</c:v>
                </c:pt>
                <c:pt idx="208">
                  <c:v>#N/A</c:v>
                </c:pt>
                <c:pt idx="209">
                  <c:v>#N/A</c:v>
                </c:pt>
                <c:pt idx="210">
                  <c:v>#N/A</c:v>
                </c:pt>
                <c:pt idx="211">
                  <c:v>#N/A</c:v>
                </c:pt>
                <c:pt idx="212">
                  <c:v>#N/A</c:v>
                </c:pt>
                <c:pt idx="213">
                  <c:v>63.967770007666452</c:v>
                </c:pt>
                <c:pt idx="214">
                  <c:v>75.649351153033351</c:v>
                </c:pt>
                <c:pt idx="215">
                  <c:v>72.635921752562112</c:v>
                </c:pt>
                <c:pt idx="216">
                  <c:v>87.469586579149109</c:v>
                </c:pt>
                <c:pt idx="217">
                  <c:v>82.258272196939672</c:v>
                </c:pt>
                <c:pt idx="218">
                  <c:v>#N/A</c:v>
                </c:pt>
                <c:pt idx="219">
                  <c:v>#N/A</c:v>
                </c:pt>
                <c:pt idx="220">
                  <c:v>#N/A</c:v>
                </c:pt>
                <c:pt idx="221">
                  <c:v>#N/A</c:v>
                </c:pt>
                <c:pt idx="222">
                  <c:v>#N/A</c:v>
                </c:pt>
                <c:pt idx="223">
                  <c:v>#N/A</c:v>
                </c:pt>
                <c:pt idx="224">
                  <c:v>#N/A</c:v>
                </c:pt>
                <c:pt idx="225">
                  <c:v>41.302410116540834</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86.052661815462926</c:v>
                </c:pt>
                <c:pt idx="241">
                  <c:v>130.04191753417649</c:v>
                </c:pt>
                <c:pt idx="242">
                  <c:v>49.235954366133832</c:v>
                </c:pt>
                <c:pt idx="243">
                  <c:v>87.641721627898676</c:v>
                </c:pt>
                <c:pt idx="244">
                  <c:v>#N/A</c:v>
                </c:pt>
                <c:pt idx="245">
                  <c:v>#N/A</c:v>
                </c:pt>
                <c:pt idx="246">
                  <c:v>#N/A</c:v>
                </c:pt>
                <c:pt idx="247">
                  <c:v>#N/A</c:v>
                </c:pt>
                <c:pt idx="248">
                  <c:v>#N/A</c:v>
                </c:pt>
                <c:pt idx="249">
                  <c:v>#N/A</c:v>
                </c:pt>
                <c:pt idx="250">
                  <c:v>#N/A</c:v>
                </c:pt>
                <c:pt idx="251">
                  <c:v>#N/A</c:v>
                </c:pt>
                <c:pt idx="252">
                  <c:v>#N/A</c:v>
                </c:pt>
                <c:pt idx="253">
                  <c:v>#N/A</c:v>
                </c:pt>
                <c:pt idx="254">
                  <c:v>40.70531649444078</c:v>
                </c:pt>
                <c:pt idx="255">
                  <c:v>38.238607816321633</c:v>
                </c:pt>
                <c:pt idx="256">
                  <c:v>#N/A</c:v>
                </c:pt>
                <c:pt idx="257">
                  <c:v>#N/A</c:v>
                </c:pt>
                <c:pt idx="258">
                  <c:v>#N/A</c:v>
                </c:pt>
                <c:pt idx="259">
                  <c:v>#N/A</c:v>
                </c:pt>
                <c:pt idx="260">
                  <c:v>#N/A</c:v>
                </c:pt>
                <c:pt idx="261">
                  <c:v>#N/A</c:v>
                </c:pt>
                <c:pt idx="262">
                  <c:v>#N/A</c:v>
                </c:pt>
                <c:pt idx="263">
                  <c:v>#N/A</c:v>
                </c:pt>
                <c:pt idx="264">
                  <c:v>#N/A</c:v>
                </c:pt>
                <c:pt idx="265">
                  <c:v>46.538899311102604</c:v>
                </c:pt>
                <c:pt idx="266">
                  <c:v>46.538899311102618</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61.654185876032663</c:v>
                </c:pt>
                <c:pt idx="282">
                  <c:v>#N/A</c:v>
                </c:pt>
                <c:pt idx="283">
                  <c:v>100.78712743101391</c:v>
                </c:pt>
                <c:pt idx="284">
                  <c:v>62.494762653189909</c:v>
                </c:pt>
                <c:pt idx="285">
                  <c:v>#N/A</c:v>
                </c:pt>
                <c:pt idx="286">
                  <c:v>#N/A</c:v>
                </c:pt>
                <c:pt idx="287">
                  <c:v>#N/A</c:v>
                </c:pt>
                <c:pt idx="288">
                  <c:v>#N/A</c:v>
                </c:pt>
                <c:pt idx="289">
                  <c:v>#N/A</c:v>
                </c:pt>
                <c:pt idx="290">
                  <c:v>58.249895744281076</c:v>
                </c:pt>
                <c:pt idx="291">
                  <c:v>45.301853129814056</c:v>
                </c:pt>
                <c:pt idx="292">
                  <c:v>#N/A</c:v>
                </c:pt>
                <c:pt idx="293">
                  <c:v>#N/A</c:v>
                </c:pt>
                <c:pt idx="294">
                  <c:v>#N/A</c:v>
                </c:pt>
                <c:pt idx="295">
                  <c:v>#N/A</c:v>
                </c:pt>
                <c:pt idx="296">
                  <c:v>#N/A</c:v>
                </c:pt>
                <c:pt idx="297">
                  <c:v>#N/A</c:v>
                </c:pt>
                <c:pt idx="298">
                  <c:v>139.1447737202482</c:v>
                </c:pt>
                <c:pt idx="299">
                  <c:v>85.32604282054848</c:v>
                </c:pt>
                <c:pt idx="300">
                  <c:v>133.59038364997915</c:v>
                </c:pt>
                <c:pt idx="301">
                  <c:v>89.523588938601122</c:v>
                </c:pt>
                <c:pt idx="302">
                  <c:v>#N/A</c:v>
                </c:pt>
                <c:pt idx="303">
                  <c:v>#N/A</c:v>
                </c:pt>
                <c:pt idx="304">
                  <c:v>#N/A</c:v>
                </c:pt>
                <c:pt idx="305">
                  <c:v>#N/A</c:v>
                </c:pt>
                <c:pt idx="306">
                  <c:v>#N/A</c:v>
                </c:pt>
                <c:pt idx="307">
                  <c:v>#N/A</c:v>
                </c:pt>
                <c:pt idx="308">
                  <c:v>#N/A</c:v>
                </c:pt>
                <c:pt idx="309">
                  <c:v>75.067872114510109</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53.059437356235634</c:v>
                </c:pt>
                <c:pt idx="327">
                  <c:v>100.41836415178406</c:v>
                </c:pt>
                <c:pt idx="328">
                  <c:v>52.320503596622615</c:v>
                </c:pt>
                <c:pt idx="329">
                  <c:v>32.767028223005816</c:v>
                </c:pt>
                <c:pt idx="330">
                  <c:v>#N/A</c:v>
                </c:pt>
                <c:pt idx="331">
                  <c:v>#N/A</c:v>
                </c:pt>
                <c:pt idx="332">
                  <c:v>#N/A</c:v>
                </c:pt>
                <c:pt idx="333">
                  <c:v>#N/A</c:v>
                </c:pt>
                <c:pt idx="334">
                  <c:v>#N/A</c:v>
                </c:pt>
                <c:pt idx="335">
                  <c:v>78.327817496735605</c:v>
                </c:pt>
                <c:pt idx="336">
                  <c:v>76.662283644375208</c:v>
                </c:pt>
                <c:pt idx="337">
                  <c:v>#N/A</c:v>
                </c:pt>
                <c:pt idx="338">
                  <c:v>#N/A</c:v>
                </c:pt>
                <c:pt idx="339">
                  <c:v>52.428988220190639</c:v>
                </c:pt>
                <c:pt idx="340">
                  <c:v>#N/A</c:v>
                </c:pt>
                <c:pt idx="341">
                  <c:v>#N/A</c:v>
                </c:pt>
                <c:pt idx="342">
                  <c:v>#N/A</c:v>
                </c:pt>
                <c:pt idx="343">
                  <c:v>#N/A</c:v>
                </c:pt>
                <c:pt idx="344">
                  <c:v>#N/A</c:v>
                </c:pt>
                <c:pt idx="345">
                  <c:v>#N/A</c:v>
                </c:pt>
                <c:pt idx="346">
                  <c:v>56.585482999251376</c:v>
                </c:pt>
                <c:pt idx="347">
                  <c:v>#N/A</c:v>
                </c:pt>
                <c:pt idx="348">
                  <c:v>44.812490709089381</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55.003271784902608</c:v>
                </c:pt>
                <c:pt idx="366">
                  <c:v>#N/A</c:v>
                </c:pt>
                <c:pt idx="367">
                  <c:v>#N/A</c:v>
                </c:pt>
                <c:pt idx="368">
                  <c:v>#N/A</c:v>
                </c:pt>
                <c:pt idx="369">
                  <c:v>#N/A</c:v>
                </c:pt>
                <c:pt idx="370">
                  <c:v>#N/A</c:v>
                </c:pt>
                <c:pt idx="371">
                  <c:v>#N/A</c:v>
                </c:pt>
                <c:pt idx="372">
                  <c:v>#N/A</c:v>
                </c:pt>
                <c:pt idx="373">
                  <c:v>42.7606741668802</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22.626087336198616</c:v>
                </c:pt>
                <c:pt idx="389">
                  <c:v>#N/A</c:v>
                </c:pt>
                <c:pt idx="390">
                  <c:v>#N/A</c:v>
                </c:pt>
                <c:pt idx="391">
                  <c:v>#N/A</c:v>
                </c:pt>
                <c:pt idx="392">
                  <c:v>#N/A</c:v>
                </c:pt>
                <c:pt idx="393">
                  <c:v>#N/A</c:v>
                </c:pt>
                <c:pt idx="394">
                  <c:v>35.268751076943985</c:v>
                </c:pt>
                <c:pt idx="395">
                  <c:v>#N/A</c:v>
                </c:pt>
                <c:pt idx="396">
                  <c:v>#N/A</c:v>
                </c:pt>
                <c:pt idx="397">
                  <c:v>#N/A</c:v>
                </c:pt>
                <c:pt idx="398">
                  <c:v>#N/A</c:v>
                </c:pt>
                <c:pt idx="399">
                  <c:v>#N/A</c:v>
                </c:pt>
                <c:pt idx="400">
                  <c:v>#N/A</c:v>
                </c:pt>
                <c:pt idx="401">
                  <c:v>#N/A</c:v>
                </c:pt>
                <c:pt idx="402">
                  <c:v>#N/A</c:v>
                </c:pt>
                <c:pt idx="403">
                  <c:v>#N/A</c:v>
                </c:pt>
                <c:pt idx="404">
                  <c:v>#N/A</c:v>
                </c:pt>
                <c:pt idx="405">
                  <c:v>26.917078155745877</c:v>
                </c:pt>
                <c:pt idx="406">
                  <c:v>#N/A</c:v>
                </c:pt>
                <c:pt idx="407">
                  <c:v>#N/A</c:v>
                </c:pt>
                <c:pt idx="408">
                  <c:v>#N/A</c:v>
                </c:pt>
                <c:pt idx="409">
                  <c:v>45.134135993571682</c:v>
                </c:pt>
                <c:pt idx="410">
                  <c:v>22.390712789545177</c:v>
                </c:pt>
                <c:pt idx="411">
                  <c:v>#N/A</c:v>
                </c:pt>
                <c:pt idx="412">
                  <c:v>#N/A</c:v>
                </c:pt>
                <c:pt idx="413">
                  <c:v>#N/A</c:v>
                </c:pt>
                <c:pt idx="414">
                  <c:v>#N/A</c:v>
                </c:pt>
                <c:pt idx="415">
                  <c:v>58.564544401827405</c:v>
                </c:pt>
                <c:pt idx="416">
                  <c:v>#N/A</c:v>
                </c:pt>
                <c:pt idx="417">
                  <c:v>#N/A</c:v>
                </c:pt>
                <c:pt idx="418">
                  <c:v>#N/A</c:v>
                </c:pt>
                <c:pt idx="419">
                  <c:v>#N/A</c:v>
                </c:pt>
                <c:pt idx="420">
                  <c:v>#N/A</c:v>
                </c:pt>
                <c:pt idx="421">
                  <c:v>#N/A</c:v>
                </c:pt>
                <c:pt idx="422">
                  <c:v>#N/A</c:v>
                </c:pt>
                <c:pt idx="423">
                  <c:v>#N/A</c:v>
                </c:pt>
                <c:pt idx="424">
                  <c:v>#N/A</c:v>
                </c:pt>
                <c:pt idx="425">
                  <c:v>#N/A</c:v>
                </c:pt>
                <c:pt idx="426">
                  <c:v>35.216571507651814</c:v>
                </c:pt>
                <c:pt idx="427">
                  <c:v>#N/A</c:v>
                </c:pt>
                <c:pt idx="428">
                  <c:v>#N/A</c:v>
                </c:pt>
                <c:pt idx="429">
                  <c:v>#N/A</c:v>
                </c:pt>
                <c:pt idx="430">
                  <c:v>#N/A</c:v>
                </c:pt>
                <c:pt idx="431">
                  <c:v>#N/A</c:v>
                </c:pt>
                <c:pt idx="432">
                  <c:v>#N/A</c:v>
                </c:pt>
                <c:pt idx="433">
                  <c:v>#N/A</c:v>
                </c:pt>
                <c:pt idx="434">
                  <c:v>37.042725985116597</c:v>
                </c:pt>
                <c:pt idx="435">
                  <c:v>#N/A</c:v>
                </c:pt>
                <c:pt idx="436">
                  <c:v>#N/A</c:v>
                </c:pt>
                <c:pt idx="437">
                  <c:v>#N/A</c:v>
                </c:pt>
                <c:pt idx="438">
                  <c:v>23.566115151922268</c:v>
                </c:pt>
                <c:pt idx="439">
                  <c:v>#N/A</c:v>
                </c:pt>
                <c:pt idx="440">
                  <c:v>24.858146689153646</c:v>
                </c:pt>
                <c:pt idx="441">
                  <c:v>#N/A</c:v>
                </c:pt>
                <c:pt idx="442">
                  <c:v>#N/A</c:v>
                </c:pt>
                <c:pt idx="443">
                  <c:v>#N/A</c:v>
                </c:pt>
                <c:pt idx="444">
                  <c:v>#N/A</c:v>
                </c:pt>
                <c:pt idx="445">
                  <c:v>#N/A</c:v>
                </c:pt>
                <c:pt idx="446">
                  <c:v>#N/A</c:v>
                </c:pt>
                <c:pt idx="447">
                  <c:v>#N/A</c:v>
                </c:pt>
                <c:pt idx="448">
                  <c:v>#N/A</c:v>
                </c:pt>
                <c:pt idx="449">
                  <c:v>#N/A</c:v>
                </c:pt>
                <c:pt idx="450">
                  <c:v>#N/A</c:v>
                </c:pt>
                <c:pt idx="451">
                  <c:v>20.462355757668302</c:v>
                </c:pt>
                <c:pt idx="452">
                  <c:v>#N/A</c:v>
                </c:pt>
                <c:pt idx="453">
                  <c:v>#N/A</c:v>
                </c:pt>
                <c:pt idx="454">
                  <c:v>#N/A</c:v>
                </c:pt>
                <c:pt idx="455">
                  <c:v>#N/A</c:v>
                </c:pt>
                <c:pt idx="456">
                  <c:v>#N/A</c:v>
                </c:pt>
                <c:pt idx="457">
                  <c:v>14.592163231217485</c:v>
                </c:pt>
                <c:pt idx="458">
                  <c:v>21.255915250572126</c:v>
                </c:pt>
                <c:pt idx="459">
                  <c:v>18.279904951720773</c:v>
                </c:pt>
                <c:pt idx="460">
                  <c:v>17.090667964347588</c:v>
                </c:pt>
                <c:pt idx="461">
                  <c:v>#N/A</c:v>
                </c:pt>
                <c:pt idx="462">
                  <c:v>#N/A</c:v>
                </c:pt>
                <c:pt idx="463">
                  <c:v>#N/A</c:v>
                </c:pt>
                <c:pt idx="464">
                  <c:v>41.759311224958793</c:v>
                </c:pt>
                <c:pt idx="465">
                  <c:v>36.873958902797945</c:v>
                </c:pt>
                <c:pt idx="466">
                  <c:v>#N/A</c:v>
                </c:pt>
                <c:pt idx="467">
                  <c:v>27.180962321312222</c:v>
                </c:pt>
                <c:pt idx="468">
                  <c:v>#N/A</c:v>
                </c:pt>
                <c:pt idx="469">
                  <c:v>#N/A</c:v>
                </c:pt>
                <c:pt idx="470">
                  <c:v>29.887520051791522</c:v>
                </c:pt>
                <c:pt idx="471">
                  <c:v>#N/A</c:v>
                </c:pt>
                <c:pt idx="472">
                  <c:v>#N/A</c:v>
                </c:pt>
                <c:pt idx="473">
                  <c:v>#N/A</c:v>
                </c:pt>
                <c:pt idx="474">
                  <c:v>#N/A</c:v>
                </c:pt>
                <c:pt idx="475">
                  <c:v>#N/A</c:v>
                </c:pt>
                <c:pt idx="476">
                  <c:v>#N/A</c:v>
                </c:pt>
                <c:pt idx="477">
                  <c:v>20.674166584737417</c:v>
                </c:pt>
                <c:pt idx="478">
                  <c:v>15.043343148231493</c:v>
                </c:pt>
                <c:pt idx="479">
                  <c:v>#N/A</c:v>
                </c:pt>
                <c:pt idx="480">
                  <c:v>#N/A</c:v>
                </c:pt>
                <c:pt idx="481">
                  <c:v>#N/A</c:v>
                </c:pt>
                <c:pt idx="482">
                  <c:v>#N/A</c:v>
                </c:pt>
                <c:pt idx="483">
                  <c:v>#N/A</c:v>
                </c:pt>
                <c:pt idx="484">
                  <c:v>#N/A</c:v>
                </c:pt>
                <c:pt idx="485">
                  <c:v>#N/A</c:v>
                </c:pt>
                <c:pt idx="486">
                  <c:v>28.154297718662271</c:v>
                </c:pt>
                <c:pt idx="487">
                  <c:v>#N/A</c:v>
                </c:pt>
                <c:pt idx="488">
                  <c:v>#N/A</c:v>
                </c:pt>
                <c:pt idx="489">
                  <c:v>#N/A</c:v>
                </c:pt>
                <c:pt idx="490">
                  <c:v>#N/A</c:v>
                </c:pt>
                <c:pt idx="491">
                  <c:v>#N/A</c:v>
                </c:pt>
                <c:pt idx="492">
                  <c:v>#N/A</c:v>
                </c:pt>
                <c:pt idx="493">
                  <c:v>#N/A</c:v>
                </c:pt>
                <c:pt idx="494">
                  <c:v>#N/A</c:v>
                </c:pt>
                <c:pt idx="495">
                  <c:v>17.235341967088196</c:v>
                </c:pt>
                <c:pt idx="496">
                  <c:v>#N/A</c:v>
                </c:pt>
                <c:pt idx="497">
                  <c:v>#N/A</c:v>
                </c:pt>
                <c:pt idx="498">
                  <c:v>23.933023187580094</c:v>
                </c:pt>
                <c:pt idx="499">
                  <c:v>#N/A</c:v>
                </c:pt>
                <c:pt idx="500">
                  <c:v>#N/A</c:v>
                </c:pt>
                <c:pt idx="501">
                  <c:v>#N/A</c:v>
                </c:pt>
                <c:pt idx="502">
                  <c:v>#N/A</c:v>
                </c:pt>
                <c:pt idx="503">
                  <c:v>24.120393309046964</c:v>
                </c:pt>
                <c:pt idx="504">
                  <c:v>#N/A</c:v>
                </c:pt>
                <c:pt idx="505">
                  <c:v>#N/A</c:v>
                </c:pt>
                <c:pt idx="506">
                  <c:v>#N/A</c:v>
                </c:pt>
                <c:pt idx="507">
                  <c:v>#N/A</c:v>
                </c:pt>
                <c:pt idx="508">
                  <c:v>#N/A</c:v>
                </c:pt>
                <c:pt idx="509">
                  <c:v>22.262658310505209</c:v>
                </c:pt>
                <c:pt idx="510">
                  <c:v>#N/A</c:v>
                </c:pt>
                <c:pt idx="511">
                  <c:v>19.769669743355987</c:v>
                </c:pt>
                <c:pt idx="512">
                  <c:v>#N/A</c:v>
                </c:pt>
                <c:pt idx="513">
                  <c:v>#N/A</c:v>
                </c:pt>
                <c:pt idx="514">
                  <c:v>#N/A</c:v>
                </c:pt>
                <c:pt idx="515">
                  <c:v>#N/A</c:v>
                </c:pt>
                <c:pt idx="516">
                  <c:v>#N/A</c:v>
                </c:pt>
                <c:pt idx="517">
                  <c:v>#N/A</c:v>
                </c:pt>
                <c:pt idx="518">
                  <c:v>#N/A</c:v>
                </c:pt>
                <c:pt idx="519">
                  <c:v>#N/A</c:v>
                </c:pt>
                <c:pt idx="520">
                  <c:v>#N/A</c:v>
                </c:pt>
                <c:pt idx="521">
                  <c:v>26.001413466805154</c:v>
                </c:pt>
                <c:pt idx="522">
                  <c:v>#N/A</c:v>
                </c:pt>
                <c:pt idx="523">
                  <c:v>#N/A</c:v>
                </c:pt>
                <c:pt idx="524">
                  <c:v>#N/A</c:v>
                </c:pt>
                <c:pt idx="525">
                  <c:v>#N/A</c:v>
                </c:pt>
                <c:pt idx="526">
                  <c:v>#N/A</c:v>
                </c:pt>
                <c:pt idx="527">
                  <c:v>23.585113441861392</c:v>
                </c:pt>
                <c:pt idx="528">
                  <c:v>#N/A</c:v>
                </c:pt>
                <c:pt idx="529">
                  <c:v>#N/A</c:v>
                </c:pt>
                <c:pt idx="530">
                  <c:v>#N/A</c:v>
                </c:pt>
                <c:pt idx="531">
                  <c:v>26.171698687800994</c:v>
                </c:pt>
                <c:pt idx="532">
                  <c:v>19.902363904491025</c:v>
                </c:pt>
                <c:pt idx="533">
                  <c:v>16.768831619191808</c:v>
                </c:pt>
                <c:pt idx="534">
                  <c:v>19.8993404301584</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32.900605201835113</c:v>
                </c:pt>
                <c:pt idx="555">
                  <c:v>#N/A</c:v>
                </c:pt>
                <c:pt idx="556">
                  <c:v>#N/A</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2B0D-4645-A496-A8D221D87ED6}"/>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Plant_Real'!$G$26:$G$1000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35.888234242808288</c:v>
                </c:pt>
                <c:pt idx="16">
                  <c:v>#N/A</c:v>
                </c:pt>
                <c:pt idx="17">
                  <c:v>#N/A</c:v>
                </c:pt>
                <c:pt idx="18">
                  <c:v>#N/A</c:v>
                </c:pt>
                <c:pt idx="19">
                  <c:v>35.627957558943116</c:v>
                </c:pt>
                <c:pt idx="20">
                  <c:v>#N/A</c:v>
                </c:pt>
                <c:pt idx="21">
                  <c:v>#N/A</c:v>
                </c:pt>
                <c:pt idx="22">
                  <c:v>#N/A</c:v>
                </c:pt>
                <c:pt idx="23">
                  <c:v>#N/A</c:v>
                </c:pt>
                <c:pt idx="24">
                  <c:v>#N/A</c:v>
                </c:pt>
                <c:pt idx="25">
                  <c:v>#N/A</c:v>
                </c:pt>
                <c:pt idx="26">
                  <c:v>#N/A</c:v>
                </c:pt>
                <c:pt idx="27">
                  <c:v>#N/A</c:v>
                </c:pt>
                <c:pt idx="28">
                  <c:v>#N/A</c:v>
                </c:pt>
                <c:pt idx="29">
                  <c:v>#N/A</c:v>
                </c:pt>
                <c:pt idx="30">
                  <c:v>#N/A</c:v>
                </c:pt>
                <c:pt idx="31">
                  <c:v>34.058260960030928</c:v>
                </c:pt>
                <c:pt idx="32">
                  <c:v>23.600363865648191</c:v>
                </c:pt>
                <c:pt idx="33">
                  <c:v>#N/A</c:v>
                </c:pt>
                <c:pt idx="34">
                  <c:v>#N/A</c:v>
                </c:pt>
                <c:pt idx="35">
                  <c:v>#N/A</c:v>
                </c:pt>
                <c:pt idx="36">
                  <c:v>#N/A</c:v>
                </c:pt>
                <c:pt idx="37">
                  <c:v>#N/A</c:v>
                </c:pt>
                <c:pt idx="38">
                  <c:v>#N/A</c:v>
                </c:pt>
                <c:pt idx="39">
                  <c:v>31.715322339158242</c:v>
                </c:pt>
                <c:pt idx="40">
                  <c:v>#N/A</c:v>
                </c:pt>
                <c:pt idx="41">
                  <c:v>#N/A</c:v>
                </c:pt>
                <c:pt idx="42">
                  <c:v>#N/A</c:v>
                </c:pt>
                <c:pt idx="43">
                  <c:v>#N/A</c:v>
                </c:pt>
                <c:pt idx="44">
                  <c:v>#N/A</c:v>
                </c:pt>
                <c:pt idx="45">
                  <c:v>#N/A</c:v>
                </c:pt>
                <c:pt idx="46">
                  <c:v>36.949342506547545</c:v>
                </c:pt>
                <c:pt idx="47">
                  <c:v>#N/A</c:v>
                </c:pt>
                <c:pt idx="48">
                  <c:v>#N/A</c:v>
                </c:pt>
                <c:pt idx="49">
                  <c:v>32.529578881077136</c:v>
                </c:pt>
                <c:pt idx="50">
                  <c:v>#N/A</c:v>
                </c:pt>
                <c:pt idx="51">
                  <c:v>#N/A</c:v>
                </c:pt>
                <c:pt idx="52">
                  <c:v>#N/A</c:v>
                </c:pt>
                <c:pt idx="53">
                  <c:v>37.571511478052166</c:v>
                </c:pt>
                <c:pt idx="54">
                  <c:v>#N/A</c:v>
                </c:pt>
                <c:pt idx="55">
                  <c:v>#N/A</c:v>
                </c:pt>
                <c:pt idx="56">
                  <c:v>37.286662844816981</c:v>
                </c:pt>
                <c:pt idx="57">
                  <c:v>#N/A</c:v>
                </c:pt>
                <c:pt idx="58">
                  <c:v>#N/A</c:v>
                </c:pt>
                <c:pt idx="59">
                  <c:v>#N/A</c:v>
                </c:pt>
                <c:pt idx="60">
                  <c:v>#N/A</c:v>
                </c:pt>
                <c:pt idx="61">
                  <c:v>#N/A</c:v>
                </c:pt>
                <c:pt idx="62">
                  <c:v>#N/A</c:v>
                </c:pt>
                <c:pt idx="63">
                  <c:v>#N/A</c:v>
                </c:pt>
                <c:pt idx="64">
                  <c:v>#N/A</c:v>
                </c:pt>
                <c:pt idx="65">
                  <c:v>#N/A</c:v>
                </c:pt>
                <c:pt idx="66">
                  <c:v>#N/A</c:v>
                </c:pt>
                <c:pt idx="67">
                  <c:v>#N/A</c:v>
                </c:pt>
                <c:pt idx="68">
                  <c:v>#N/A</c:v>
                </c:pt>
                <c:pt idx="69">
                  <c:v>45.057871978121021</c:v>
                </c:pt>
                <c:pt idx="70">
                  <c:v>#N/A</c:v>
                </c:pt>
                <c:pt idx="71">
                  <c:v>#N/A</c:v>
                </c:pt>
                <c:pt idx="72">
                  <c:v>#N/A</c:v>
                </c:pt>
                <c:pt idx="73">
                  <c:v>#N/A</c:v>
                </c:pt>
                <c:pt idx="74">
                  <c:v>#N/A</c:v>
                </c:pt>
                <c:pt idx="75">
                  <c:v>#N/A</c:v>
                </c:pt>
                <c:pt idx="76">
                  <c:v>#N/A</c:v>
                </c:pt>
                <c:pt idx="77">
                  <c:v>#N/A</c:v>
                </c:pt>
                <c:pt idx="78">
                  <c:v>#N/A</c:v>
                </c:pt>
                <c:pt idx="79">
                  <c:v>54.736005009383724</c:v>
                </c:pt>
                <c:pt idx="80">
                  <c:v>#N/A</c:v>
                </c:pt>
                <c:pt idx="81">
                  <c:v>#N/A</c:v>
                </c:pt>
                <c:pt idx="82">
                  <c:v>#N/A</c:v>
                </c:pt>
                <c:pt idx="83">
                  <c:v>#N/A</c:v>
                </c:pt>
                <c:pt idx="84">
                  <c:v>#N/A</c:v>
                </c:pt>
                <c:pt idx="85">
                  <c:v>#N/A</c:v>
                </c:pt>
                <c:pt idx="86">
                  <c:v>#N/A</c:v>
                </c:pt>
                <c:pt idx="87">
                  <c:v>#N/A</c:v>
                </c:pt>
                <c:pt idx="88">
                  <c:v>#N/A</c:v>
                </c:pt>
                <c:pt idx="89">
                  <c:v>33.984629092073369</c:v>
                </c:pt>
                <c:pt idx="90">
                  <c:v>#N/A</c:v>
                </c:pt>
                <c:pt idx="91">
                  <c:v>#N/A</c:v>
                </c:pt>
                <c:pt idx="92">
                  <c:v>#N/A</c:v>
                </c:pt>
                <c:pt idx="93">
                  <c:v>50.875746032219133</c:v>
                </c:pt>
                <c:pt idx="94">
                  <c:v>52.555605571018816</c:v>
                </c:pt>
                <c:pt idx="95">
                  <c:v>51.835665768676094</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46.259905303004651</c:v>
                </c:pt>
                <c:pt idx="119">
                  <c:v>53.969889520172096</c:v>
                </c:pt>
                <c:pt idx="120">
                  <c:v>51.913227240525103</c:v>
                </c:pt>
                <c:pt idx="121">
                  <c:v>51.913227240525103</c:v>
                </c:pt>
                <c:pt idx="122">
                  <c:v>53.373951904459695</c:v>
                </c:pt>
                <c:pt idx="123">
                  <c:v>52.721603603405185</c:v>
                </c:pt>
                <c:pt idx="124">
                  <c:v>#N/A</c:v>
                </c:pt>
                <c:pt idx="125">
                  <c:v>#N/A</c:v>
                </c:pt>
                <c:pt idx="126">
                  <c:v>68.070465281285834</c:v>
                </c:pt>
                <c:pt idx="127">
                  <c:v>#N/A</c:v>
                </c:pt>
                <c:pt idx="128">
                  <c:v>#N/A</c:v>
                </c:pt>
                <c:pt idx="129">
                  <c:v>#N/A</c:v>
                </c:pt>
                <c:pt idx="130">
                  <c:v>#N/A</c:v>
                </c:pt>
                <c:pt idx="131">
                  <c:v>#N/A</c:v>
                </c:pt>
                <c:pt idx="132">
                  <c:v>#N/A</c:v>
                </c:pt>
                <c:pt idx="133">
                  <c:v>65.763170720484226</c:v>
                </c:pt>
                <c:pt idx="134">
                  <c:v>57.334759273233693</c:v>
                </c:pt>
                <c:pt idx="135">
                  <c:v>#N/A</c:v>
                </c:pt>
                <c:pt idx="136">
                  <c:v>#N/A</c:v>
                </c:pt>
                <c:pt idx="137">
                  <c:v>#N/A</c:v>
                </c:pt>
                <c:pt idx="138">
                  <c:v>#N/A</c:v>
                </c:pt>
                <c:pt idx="139">
                  <c:v>59.09014050883814</c:v>
                </c:pt>
                <c:pt idx="140">
                  <c:v>69.409889894771112</c:v>
                </c:pt>
                <c:pt idx="141">
                  <c:v>#N/A</c:v>
                </c:pt>
                <c:pt idx="142">
                  <c:v>47.597497779761191</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74.760139386119832</c:v>
                </c:pt>
                <c:pt idx="159">
                  <c:v>#N/A</c:v>
                </c:pt>
                <c:pt idx="160">
                  <c:v>#N/A</c:v>
                </c:pt>
                <c:pt idx="161">
                  <c:v>55.367237819644664</c:v>
                </c:pt>
                <c:pt idx="162">
                  <c:v>#N/A</c:v>
                </c:pt>
                <c:pt idx="163">
                  <c:v>#N/A</c:v>
                </c:pt>
                <c:pt idx="164">
                  <c:v>#N/A</c:v>
                </c:pt>
                <c:pt idx="165">
                  <c:v>#N/A</c:v>
                </c:pt>
                <c:pt idx="166">
                  <c:v>#N/A</c:v>
                </c:pt>
                <c:pt idx="167">
                  <c:v>#N/A</c:v>
                </c:pt>
                <c:pt idx="168">
                  <c:v>#N/A</c:v>
                </c:pt>
                <c:pt idx="169">
                  <c:v>#N/A</c:v>
                </c:pt>
                <c:pt idx="170">
                  <c:v>#N/A</c:v>
                </c:pt>
                <c:pt idx="171">
                  <c:v>#N/A</c:v>
                </c:pt>
                <c:pt idx="172">
                  <c:v>53.528041915378921</c:v>
                </c:pt>
                <c:pt idx="173">
                  <c:v>#N/A</c:v>
                </c:pt>
                <c:pt idx="174">
                  <c:v>#N/A</c:v>
                </c:pt>
                <c:pt idx="175">
                  <c:v>59.961200147313249</c:v>
                </c:pt>
                <c:pt idx="176">
                  <c:v>54.54438335687324</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33.346261641459805</c:v>
                </c:pt>
                <c:pt idx="197">
                  <c:v>#N/A</c:v>
                </c:pt>
                <c:pt idx="198">
                  <c:v>#N/A</c:v>
                </c:pt>
                <c:pt idx="199">
                  <c:v>#N/A</c:v>
                </c:pt>
                <c:pt idx="200">
                  <c:v>37.170570594614169</c:v>
                </c:pt>
                <c:pt idx="201">
                  <c:v>#N/A</c:v>
                </c:pt>
                <c:pt idx="202">
                  <c:v>#N/A</c:v>
                </c:pt>
                <c:pt idx="203">
                  <c:v>#N/A</c:v>
                </c:pt>
                <c:pt idx="204">
                  <c:v>#N/A</c:v>
                </c:pt>
                <c:pt idx="205">
                  <c:v>#N/A</c:v>
                </c:pt>
                <c:pt idx="206">
                  <c:v>#N/A</c:v>
                </c:pt>
                <c:pt idx="207">
                  <c:v>48.664655193061989</c:v>
                </c:pt>
                <c:pt idx="208">
                  <c:v>51.108011398802127</c:v>
                </c:pt>
                <c:pt idx="209">
                  <c:v>38.007522157154916</c:v>
                </c:pt>
                <c:pt idx="210">
                  <c:v>42.247428096663526</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34.237524175553581</c:v>
                </c:pt>
                <c:pt idx="227">
                  <c:v>#N/A</c:v>
                </c:pt>
                <c:pt idx="228">
                  <c:v>30.712635955185256</c:v>
                </c:pt>
                <c:pt idx="229">
                  <c:v>32.466135593372627</c:v>
                </c:pt>
                <c:pt idx="230">
                  <c:v>49.564264828267518</c:v>
                </c:pt>
                <c:pt idx="231">
                  <c:v>#N/A</c:v>
                </c:pt>
                <c:pt idx="232">
                  <c:v>#N/A</c:v>
                </c:pt>
                <c:pt idx="233">
                  <c:v>31.067214969586932</c:v>
                </c:pt>
                <c:pt idx="234">
                  <c:v>#N/A</c:v>
                </c:pt>
                <c:pt idx="235">
                  <c:v>31.951593852698867</c:v>
                </c:pt>
                <c:pt idx="236">
                  <c:v>34.709562966796554</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44.317981686683481</c:v>
                </c:pt>
                <c:pt idx="253">
                  <c:v>#N/A</c:v>
                </c:pt>
                <c:pt idx="254">
                  <c:v>#N/A</c:v>
                </c:pt>
                <c:pt idx="255">
                  <c:v>#N/A</c:v>
                </c:pt>
                <c:pt idx="256">
                  <c:v>#N/A</c:v>
                </c:pt>
                <c:pt idx="257">
                  <c:v>#N/A</c:v>
                </c:pt>
                <c:pt idx="258">
                  <c:v>#N/A</c:v>
                </c:pt>
                <c:pt idx="259">
                  <c:v>29.237758740393371</c:v>
                </c:pt>
                <c:pt idx="260">
                  <c:v>#N/A</c:v>
                </c:pt>
                <c:pt idx="261">
                  <c:v>#N/A</c:v>
                </c:pt>
                <c:pt idx="262">
                  <c:v>#N/A</c:v>
                </c:pt>
                <c:pt idx="263">
                  <c:v>44.295508887818293</c:v>
                </c:pt>
                <c:pt idx="264">
                  <c:v>#N/A</c:v>
                </c:pt>
                <c:pt idx="265">
                  <c:v>#N/A</c:v>
                </c:pt>
                <c:pt idx="266">
                  <c:v>#N/A</c:v>
                </c:pt>
                <c:pt idx="267">
                  <c:v>#N/A</c:v>
                </c:pt>
                <c:pt idx="268">
                  <c:v>#N/A</c:v>
                </c:pt>
                <c:pt idx="269">
                  <c:v>37.565551092766526</c:v>
                </c:pt>
                <c:pt idx="270">
                  <c:v>32.063713116788264</c:v>
                </c:pt>
                <c:pt idx="271">
                  <c:v>34.780976940244898</c:v>
                </c:pt>
                <c:pt idx="272">
                  <c:v>34.237524175553574</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67.225175836340341</c:v>
                </c:pt>
                <c:pt idx="286">
                  <c:v>79.298181577011363</c:v>
                </c:pt>
                <c:pt idx="287">
                  <c:v>#N/A</c:v>
                </c:pt>
                <c:pt idx="288">
                  <c:v>#N/A</c:v>
                </c:pt>
                <c:pt idx="289">
                  <c:v>#N/A</c:v>
                </c:pt>
                <c:pt idx="290">
                  <c:v>#N/A</c:v>
                </c:pt>
                <c:pt idx="291">
                  <c:v>#N/A</c:v>
                </c:pt>
                <c:pt idx="292">
                  <c:v>33.336337721408924</c:v>
                </c:pt>
                <c:pt idx="293">
                  <c:v>35.713798274559174</c:v>
                </c:pt>
                <c:pt idx="294">
                  <c:v>34.032675113535852</c:v>
                </c:pt>
                <c:pt idx="295">
                  <c:v>#N/A</c:v>
                </c:pt>
                <c:pt idx="296">
                  <c:v>#N/A</c:v>
                </c:pt>
                <c:pt idx="297">
                  <c:v>#N/A</c:v>
                </c:pt>
                <c:pt idx="298">
                  <c:v>#N/A</c:v>
                </c:pt>
                <c:pt idx="299">
                  <c:v>#N/A</c:v>
                </c:pt>
                <c:pt idx="300">
                  <c:v>#N/A</c:v>
                </c:pt>
                <c:pt idx="301">
                  <c:v>#N/A</c:v>
                </c:pt>
                <c:pt idx="302">
                  <c:v>70.506707769794644</c:v>
                </c:pt>
                <c:pt idx="303">
                  <c:v>#N/A</c:v>
                </c:pt>
                <c:pt idx="304">
                  <c:v>#N/A</c:v>
                </c:pt>
                <c:pt idx="305">
                  <c:v>#N/A</c:v>
                </c:pt>
                <c:pt idx="306">
                  <c:v>#N/A</c:v>
                </c:pt>
                <c:pt idx="307">
                  <c:v>#N/A</c:v>
                </c:pt>
                <c:pt idx="308">
                  <c:v>#N/A</c:v>
                </c:pt>
                <c:pt idx="309">
                  <c:v>#N/A</c:v>
                </c:pt>
                <c:pt idx="310">
                  <c:v>#N/A</c:v>
                </c:pt>
                <c:pt idx="311">
                  <c:v>#N/A</c:v>
                </c:pt>
                <c:pt idx="312">
                  <c:v>23.708324772139541</c:v>
                </c:pt>
                <c:pt idx="313">
                  <c:v>25.578479983132571</c:v>
                </c:pt>
                <c:pt idx="314">
                  <c:v>26.098146508157207</c:v>
                </c:pt>
                <c:pt idx="315">
                  <c:v>21.992427725296924</c:v>
                </c:pt>
                <c:pt idx="316">
                  <c:v>21.620254252995938</c:v>
                </c:pt>
                <c:pt idx="317">
                  <c:v>23.074164935171197</c:v>
                </c:pt>
                <c:pt idx="318">
                  <c:v>23.136278354033948</c:v>
                </c:pt>
                <c:pt idx="319">
                  <c:v>25.313214829358802</c:v>
                </c:pt>
                <c:pt idx="320">
                  <c:v>26.577996045497272</c:v>
                </c:pt>
                <c:pt idx="321">
                  <c:v>#N/A</c:v>
                </c:pt>
                <c:pt idx="322">
                  <c:v>32.218372478209993</c:v>
                </c:pt>
                <c:pt idx="323">
                  <c:v>31.848661980300701</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62.575246938984357</c:v>
                </c:pt>
                <c:pt idx="338">
                  <c:v>#N/A</c:v>
                </c:pt>
                <c:pt idx="339">
                  <c:v>#N/A</c:v>
                </c:pt>
                <c:pt idx="340">
                  <c:v>#N/A</c:v>
                </c:pt>
                <c:pt idx="341">
                  <c:v>#N/A</c:v>
                </c:pt>
                <c:pt idx="342">
                  <c:v>41.527060878623487</c:v>
                </c:pt>
                <c:pt idx="343">
                  <c:v>#N/A</c:v>
                </c:pt>
                <c:pt idx="344">
                  <c:v>22.624032448740746</c:v>
                </c:pt>
                <c:pt idx="345">
                  <c:v>#N/A</c:v>
                </c:pt>
                <c:pt idx="346">
                  <c:v>#N/A</c:v>
                </c:pt>
                <c:pt idx="347">
                  <c:v>40.910072466269909</c:v>
                </c:pt>
                <c:pt idx="348">
                  <c:v>#N/A</c:v>
                </c:pt>
                <c:pt idx="349">
                  <c:v>#N/A</c:v>
                </c:pt>
                <c:pt idx="350">
                  <c:v>#N/A</c:v>
                </c:pt>
                <c:pt idx="351">
                  <c:v>22.566513829877298</c:v>
                </c:pt>
                <c:pt idx="352">
                  <c:v>25.211961970041362</c:v>
                </c:pt>
                <c:pt idx="353">
                  <c:v>24.190929094862483</c:v>
                </c:pt>
                <c:pt idx="354">
                  <c:v>#N/A</c:v>
                </c:pt>
                <c:pt idx="355">
                  <c:v>27.844536312294682</c:v>
                </c:pt>
                <c:pt idx="356">
                  <c:v>24.300686236184443</c:v>
                </c:pt>
                <c:pt idx="357">
                  <c:v>26.452209410731186</c:v>
                </c:pt>
                <c:pt idx="358">
                  <c:v>24.861513899098323</c:v>
                </c:pt>
                <c:pt idx="359">
                  <c:v>#N/A</c:v>
                </c:pt>
                <c:pt idx="360">
                  <c:v>26.418083123391558</c:v>
                </c:pt>
                <c:pt idx="361">
                  <c:v>22.322957534351598</c:v>
                </c:pt>
                <c:pt idx="362">
                  <c:v>#N/A</c:v>
                </c:pt>
                <c:pt idx="363">
                  <c:v>#N/A</c:v>
                </c:pt>
                <c:pt idx="364">
                  <c:v>#N/A</c:v>
                </c:pt>
                <c:pt idx="365">
                  <c:v>#N/A</c:v>
                </c:pt>
                <c:pt idx="366">
                  <c:v>33.935575557341238</c:v>
                </c:pt>
                <c:pt idx="367">
                  <c:v>33.935575557341238</c:v>
                </c:pt>
                <c:pt idx="368">
                  <c:v>25.100277779098555</c:v>
                </c:pt>
                <c:pt idx="369">
                  <c:v>33.935575557341238</c:v>
                </c:pt>
                <c:pt idx="370">
                  <c:v>#N/A</c:v>
                </c:pt>
                <c:pt idx="371">
                  <c:v>24.126448534547755</c:v>
                </c:pt>
                <c:pt idx="372">
                  <c:v>#N/A</c:v>
                </c:pt>
                <c:pt idx="373">
                  <c:v>#N/A</c:v>
                </c:pt>
                <c:pt idx="374">
                  <c:v>#N/A</c:v>
                </c:pt>
                <c:pt idx="375">
                  <c:v>#N/A</c:v>
                </c:pt>
                <c:pt idx="376">
                  <c:v>#N/A</c:v>
                </c:pt>
                <c:pt idx="377">
                  <c:v>23.659411101167322</c:v>
                </c:pt>
                <c:pt idx="378">
                  <c:v>30.600875140760415</c:v>
                </c:pt>
                <c:pt idx="379">
                  <c:v>20.224039079086751</c:v>
                </c:pt>
                <c:pt idx="380">
                  <c:v>23.045595063026759</c:v>
                </c:pt>
                <c:pt idx="381">
                  <c:v>#N/A</c:v>
                </c:pt>
                <c:pt idx="382">
                  <c:v>#N/A</c:v>
                </c:pt>
                <c:pt idx="383">
                  <c:v>39.037159724927797</c:v>
                </c:pt>
                <c:pt idx="384">
                  <c:v>#N/A</c:v>
                </c:pt>
                <c:pt idx="385">
                  <c:v>#N/A</c:v>
                </c:pt>
                <c:pt idx="386">
                  <c:v>23.889447601190597</c:v>
                </c:pt>
                <c:pt idx="387">
                  <c:v>#N/A</c:v>
                </c:pt>
                <c:pt idx="388">
                  <c:v>#N/A</c:v>
                </c:pt>
                <c:pt idx="389">
                  <c:v>21.196122619640647</c:v>
                </c:pt>
                <c:pt idx="390">
                  <c:v>20.324585706690034</c:v>
                </c:pt>
                <c:pt idx="391">
                  <c:v>21.989574432876207</c:v>
                </c:pt>
                <c:pt idx="392">
                  <c:v>24.548358487701773</c:v>
                </c:pt>
                <c:pt idx="393">
                  <c:v>22.055970169962784</c:v>
                </c:pt>
                <c:pt idx="394">
                  <c:v>#N/A</c:v>
                </c:pt>
                <c:pt idx="395">
                  <c:v>20.433171267065358</c:v>
                </c:pt>
                <c:pt idx="396">
                  <c:v>31.894789435457298</c:v>
                </c:pt>
                <c:pt idx="397">
                  <c:v>31.075962487377211</c:v>
                </c:pt>
                <c:pt idx="398">
                  <c:v>#N/A</c:v>
                </c:pt>
                <c:pt idx="399">
                  <c:v>#N/A</c:v>
                </c:pt>
                <c:pt idx="400">
                  <c:v>#N/A</c:v>
                </c:pt>
                <c:pt idx="401">
                  <c:v>#N/A</c:v>
                </c:pt>
                <c:pt idx="402">
                  <c:v>26.578875570826732</c:v>
                </c:pt>
                <c:pt idx="403">
                  <c:v>#N/A</c:v>
                </c:pt>
                <c:pt idx="404">
                  <c:v>19.473440866709165</c:v>
                </c:pt>
                <c:pt idx="405">
                  <c:v>#N/A</c:v>
                </c:pt>
                <c:pt idx="406">
                  <c:v>#N/A</c:v>
                </c:pt>
                <c:pt idx="407">
                  <c:v>23.627596875323313</c:v>
                </c:pt>
                <c:pt idx="408">
                  <c:v>25.890433951510715</c:v>
                </c:pt>
                <c:pt idx="409">
                  <c:v>#N/A</c:v>
                </c:pt>
                <c:pt idx="410">
                  <c:v>#N/A</c:v>
                </c:pt>
                <c:pt idx="411">
                  <c:v>#N/A</c:v>
                </c:pt>
                <c:pt idx="412">
                  <c:v>43.232493140897624</c:v>
                </c:pt>
                <c:pt idx="413">
                  <c:v>#N/A</c:v>
                </c:pt>
                <c:pt idx="414">
                  <c:v>30.127096380761877</c:v>
                </c:pt>
                <c:pt idx="415">
                  <c:v>#N/A</c:v>
                </c:pt>
                <c:pt idx="416">
                  <c:v>#N/A</c:v>
                </c:pt>
                <c:pt idx="417">
                  <c:v>#N/A</c:v>
                </c:pt>
                <c:pt idx="418">
                  <c:v>#N/A</c:v>
                </c:pt>
                <c:pt idx="419">
                  <c:v>19.544351650541923</c:v>
                </c:pt>
                <c:pt idx="420">
                  <c:v>14.658474546141733</c:v>
                </c:pt>
                <c:pt idx="421">
                  <c:v>14.427268323016467</c:v>
                </c:pt>
                <c:pt idx="422">
                  <c:v>15.909034046779658</c:v>
                </c:pt>
                <c:pt idx="423">
                  <c:v>14.427268323016467</c:v>
                </c:pt>
                <c:pt idx="424">
                  <c:v>21.836252826099919</c:v>
                </c:pt>
                <c:pt idx="425">
                  <c:v>#N/A</c:v>
                </c:pt>
                <c:pt idx="426">
                  <c:v>#N/A</c:v>
                </c:pt>
                <c:pt idx="427">
                  <c:v>#N/A</c:v>
                </c:pt>
                <c:pt idx="428">
                  <c:v>#N/A</c:v>
                </c:pt>
                <c:pt idx="429">
                  <c:v>#N/A</c:v>
                </c:pt>
                <c:pt idx="430">
                  <c:v>22.093080423335984</c:v>
                </c:pt>
                <c:pt idx="431">
                  <c:v>#N/A</c:v>
                </c:pt>
                <c:pt idx="432">
                  <c:v>#N/A</c:v>
                </c:pt>
                <c:pt idx="433">
                  <c:v>#N/A</c:v>
                </c:pt>
                <c:pt idx="434">
                  <c:v>#N/A</c:v>
                </c:pt>
                <c:pt idx="435">
                  <c:v>#N/A</c:v>
                </c:pt>
                <c:pt idx="436">
                  <c:v>20.04576002820718</c:v>
                </c:pt>
                <c:pt idx="437">
                  <c:v>10.157369335178716</c:v>
                </c:pt>
                <c:pt idx="438">
                  <c:v>#N/A</c:v>
                </c:pt>
                <c:pt idx="439">
                  <c:v>12.505681053723256</c:v>
                </c:pt>
                <c:pt idx="440">
                  <c:v>#N/A</c:v>
                </c:pt>
                <c:pt idx="441">
                  <c:v>#N/A</c:v>
                </c:pt>
                <c:pt idx="442">
                  <c:v>28.769032986039697</c:v>
                </c:pt>
                <c:pt idx="443">
                  <c:v>20.681044413670612</c:v>
                </c:pt>
                <c:pt idx="444">
                  <c:v>#N/A</c:v>
                </c:pt>
                <c:pt idx="445">
                  <c:v>12.576362046414591</c:v>
                </c:pt>
                <c:pt idx="446">
                  <c:v>12.5763620464146</c:v>
                </c:pt>
                <c:pt idx="447">
                  <c:v>#N/A</c:v>
                </c:pt>
                <c:pt idx="448">
                  <c:v>#N/A</c:v>
                </c:pt>
                <c:pt idx="449">
                  <c:v>#N/A</c:v>
                </c:pt>
                <c:pt idx="450">
                  <c:v>13.79192120331712</c:v>
                </c:pt>
                <c:pt idx="451">
                  <c:v>#N/A</c:v>
                </c:pt>
                <c:pt idx="452">
                  <c:v>#N/A</c:v>
                </c:pt>
                <c:pt idx="453">
                  <c:v>12.050053946182445</c:v>
                </c:pt>
                <c:pt idx="454">
                  <c:v>#N/A</c:v>
                </c:pt>
                <c:pt idx="455">
                  <c:v>#N/A</c:v>
                </c:pt>
                <c:pt idx="456">
                  <c:v>17.090931976079993</c:v>
                </c:pt>
                <c:pt idx="457">
                  <c:v>#N/A</c:v>
                </c:pt>
                <c:pt idx="458">
                  <c:v>#N/A</c:v>
                </c:pt>
                <c:pt idx="459">
                  <c:v>#N/A</c:v>
                </c:pt>
                <c:pt idx="460">
                  <c:v>#N/A</c:v>
                </c:pt>
                <c:pt idx="461">
                  <c:v>#N/A</c:v>
                </c:pt>
                <c:pt idx="462">
                  <c:v>#N/A</c:v>
                </c:pt>
                <c:pt idx="463">
                  <c:v>#N/A</c:v>
                </c:pt>
                <c:pt idx="464">
                  <c:v>#N/A</c:v>
                </c:pt>
                <c:pt idx="465">
                  <c:v>#N/A</c:v>
                </c:pt>
                <c:pt idx="466">
                  <c:v>#N/A</c:v>
                </c:pt>
                <c:pt idx="467">
                  <c:v>#N/A</c:v>
                </c:pt>
                <c:pt idx="468">
                  <c:v>12.979062574803056</c:v>
                </c:pt>
                <c:pt idx="469">
                  <c:v>12.767347369682145</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10.494267432896198</c:v>
                </c:pt>
                <c:pt idx="485">
                  <c:v>17.856925645776101</c:v>
                </c:pt>
                <c:pt idx="486">
                  <c:v>#N/A</c:v>
                </c:pt>
                <c:pt idx="487">
                  <c:v>#N/A</c:v>
                </c:pt>
                <c:pt idx="488">
                  <c:v>12.553265471672134</c:v>
                </c:pt>
                <c:pt idx="489">
                  <c:v>11.94371211660853</c:v>
                </c:pt>
                <c:pt idx="490">
                  <c:v>14.779460333643545</c:v>
                </c:pt>
                <c:pt idx="491">
                  <c:v>#N/A</c:v>
                </c:pt>
                <c:pt idx="492">
                  <c:v>#N/A</c:v>
                </c:pt>
                <c:pt idx="493">
                  <c:v>15.946469249262721</c:v>
                </c:pt>
                <c:pt idx="494">
                  <c:v>12.652138775612643</c:v>
                </c:pt>
                <c:pt idx="495">
                  <c:v>#N/A</c:v>
                </c:pt>
                <c:pt idx="496">
                  <c:v>#N/A</c:v>
                </c:pt>
                <c:pt idx="497">
                  <c:v>#N/A</c:v>
                </c:pt>
                <c:pt idx="498">
                  <c:v>#N/A</c:v>
                </c:pt>
                <c:pt idx="499">
                  <c:v>23.194690321986364</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14.531574395603071</c:v>
                </c:pt>
                <c:pt idx="513">
                  <c:v>15.623232078031387</c:v>
                </c:pt>
                <c:pt idx="514">
                  <c:v>#N/A</c:v>
                </c:pt>
                <c:pt idx="515">
                  <c:v>16.048237478394626</c:v>
                </c:pt>
                <c:pt idx="516">
                  <c:v>14.632072486909658</c:v>
                </c:pt>
                <c:pt idx="517">
                  <c:v>#N/A</c:v>
                </c:pt>
                <c:pt idx="518">
                  <c:v>#N/A</c:v>
                </c:pt>
                <c:pt idx="519">
                  <c:v>#N/A</c:v>
                </c:pt>
                <c:pt idx="520">
                  <c:v>12.98037088226544</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23.660549708946416</c:v>
                </c:pt>
                <c:pt idx="552">
                  <c:v>#N/A</c:v>
                </c:pt>
                <c:pt idx="553">
                  <c:v>#N/A</c:v>
                </c:pt>
                <c:pt idx="554">
                  <c:v>#N/A</c:v>
                </c:pt>
                <c:pt idx="555">
                  <c:v>35.037008137019228</c:v>
                </c:pt>
                <c:pt idx="556">
                  <c:v>#N/A</c:v>
                </c:pt>
                <c:pt idx="557">
                  <c:v>19.552737483270686</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5-2B0D-4645-A496-A8D221D87ED6}"/>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Plant_Real'!$H$26:$H$1000</c:f>
              <c:numCache>
                <c:formatCode>0.00</c:formatCode>
                <c:ptCount val="975"/>
                <c:pt idx="0">
                  <c:v>#N/A</c:v>
                </c:pt>
                <c:pt idx="1">
                  <c:v>#N/A</c:v>
                </c:pt>
                <c:pt idx="2">
                  <c:v>#N/A</c:v>
                </c:pt>
                <c:pt idx="3">
                  <c:v>#N/A</c:v>
                </c:pt>
                <c:pt idx="4">
                  <c:v>#N/A</c:v>
                </c:pt>
                <c:pt idx="5">
                  <c:v>#N/A</c:v>
                </c:pt>
                <c:pt idx="6">
                  <c:v>#N/A</c:v>
                </c:pt>
                <c:pt idx="7">
                  <c:v>#N/A</c:v>
                </c:pt>
                <c:pt idx="8">
                  <c:v>#N/A</c:v>
                </c:pt>
                <c:pt idx="9">
                  <c:v>40.312046022434124</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39.980031421767379</c:v>
                </c:pt>
                <c:pt idx="192">
                  <c:v>44.944871925124112</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49.869539727330604</c:v>
                </c:pt>
                <c:pt idx="245">
                  <c:v>67.358474623730842</c:v>
                </c:pt>
                <c:pt idx="246">
                  <c:v>39.991030196605955</c:v>
                </c:pt>
                <c:pt idx="247">
                  <c:v>37.160726794655382</c:v>
                </c:pt>
                <c:pt idx="248">
                  <c:v>40.508864727153679</c:v>
                </c:pt>
                <c:pt idx="249">
                  <c:v>40.508864727153679</c:v>
                </c:pt>
                <c:pt idx="250">
                  <c:v>60.285269068727715</c:v>
                </c:pt>
                <c:pt idx="251">
                  <c:v>34.898790641373971</c:v>
                </c:pt>
                <c:pt idx="252">
                  <c:v>#N/A</c:v>
                </c:pt>
                <c:pt idx="253">
                  <c:v>75.983964409933577</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29.301596336383238</c:v>
                </c:pt>
                <c:pt idx="331">
                  <c:v>24.771705774185939</c:v>
                </c:pt>
                <c:pt idx="332">
                  <c:v>24.172566925546853</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35.308919407876296</c:v>
                </c:pt>
                <c:pt idx="355">
                  <c:v>#N/A</c:v>
                </c:pt>
                <c:pt idx="356">
                  <c:v>#N/A</c:v>
                </c:pt>
                <c:pt idx="357">
                  <c:v>#N/A</c:v>
                </c:pt>
                <c:pt idx="358">
                  <c:v>#N/A</c:v>
                </c:pt>
                <c:pt idx="359">
                  <c:v>#N/A</c:v>
                </c:pt>
                <c:pt idx="360">
                  <c:v>#N/A</c:v>
                </c:pt>
                <c:pt idx="361">
                  <c:v>#N/A</c:v>
                </c:pt>
                <c:pt idx="362">
                  <c:v>39.162989033981184</c:v>
                </c:pt>
                <c:pt idx="363">
                  <c:v>#N/A</c:v>
                </c:pt>
                <c:pt idx="364">
                  <c:v>#N/A</c:v>
                </c:pt>
                <c:pt idx="365">
                  <c:v>#N/A</c:v>
                </c:pt>
                <c:pt idx="366">
                  <c:v>#N/A</c:v>
                </c:pt>
                <c:pt idx="367">
                  <c:v>#N/A</c:v>
                </c:pt>
                <c:pt idx="368">
                  <c:v>#N/A</c:v>
                </c:pt>
                <c:pt idx="369">
                  <c:v>#N/A</c:v>
                </c:pt>
                <c:pt idx="370">
                  <c:v>#N/A</c:v>
                </c:pt>
                <c:pt idx="371">
                  <c:v>#N/A</c:v>
                </c:pt>
                <c:pt idx="372">
                  <c:v>52.374439715382913</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23.718728841456794</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6-2B0D-4645-A496-A8D221D87ED6}"/>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223.89151722671889</c:v>
                </c:pt>
                <c:pt idx="12">
                  <c:v>#N/A</c:v>
                </c:pt>
                <c:pt idx="13">
                  <c:v>#N/A</c:v>
                </c:pt>
                <c:pt idx="14">
                  <c:v>#N/A</c:v>
                </c:pt>
                <c:pt idx="15">
                  <c:v>#N/A</c:v>
                </c:pt>
                <c:pt idx="16">
                  <c:v>59.053659882765288</c:v>
                </c:pt>
                <c:pt idx="17">
                  <c:v>59.057060191282226</c:v>
                </c:pt>
                <c:pt idx="18">
                  <c:v>#N/A</c:v>
                </c:pt>
                <c:pt idx="19">
                  <c:v>#N/A</c:v>
                </c:pt>
                <c:pt idx="20">
                  <c:v>#N/A</c:v>
                </c:pt>
                <c:pt idx="21">
                  <c:v>#N/A</c:v>
                </c:pt>
                <c:pt idx="22">
                  <c:v>#N/A</c:v>
                </c:pt>
                <c:pt idx="23">
                  <c:v>#N/A</c:v>
                </c:pt>
                <c:pt idx="24">
                  <c:v>#N/A</c:v>
                </c:pt>
                <c:pt idx="25">
                  <c:v>#N/A</c:v>
                </c:pt>
                <c:pt idx="26">
                  <c:v>#N/A</c:v>
                </c:pt>
                <c:pt idx="27">
                  <c:v>#N/A</c:v>
                </c:pt>
                <c:pt idx="28">
                  <c:v>57.930696118563027</c:v>
                </c:pt>
                <c:pt idx="29">
                  <c:v>#N/A</c:v>
                </c:pt>
                <c:pt idx="30">
                  <c:v>#N/A</c:v>
                </c:pt>
                <c:pt idx="31">
                  <c:v>#N/A</c:v>
                </c:pt>
                <c:pt idx="32">
                  <c:v>#N/A</c:v>
                </c:pt>
                <c:pt idx="33">
                  <c:v>#N/A</c:v>
                </c:pt>
                <c:pt idx="34">
                  <c:v>#N/A</c:v>
                </c:pt>
                <c:pt idx="35">
                  <c:v>#N/A</c:v>
                </c:pt>
                <c:pt idx="36">
                  <c:v>#N/A</c:v>
                </c:pt>
                <c:pt idx="37">
                  <c:v>#N/A</c:v>
                </c:pt>
                <c:pt idx="38">
                  <c:v>#N/A</c:v>
                </c:pt>
                <c:pt idx="39">
                  <c:v>#N/A</c:v>
                </c:pt>
                <c:pt idx="40">
                  <c:v>52.092041851510857</c:v>
                </c:pt>
                <c:pt idx="41">
                  <c:v>61.263106988120107</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78.989140723564731</c:v>
                </c:pt>
                <c:pt idx="69">
                  <c:v>#N/A</c:v>
                </c:pt>
                <c:pt idx="70">
                  <c:v>78.105353455048174</c:v>
                </c:pt>
                <c:pt idx="71">
                  <c:v>78.320928080570823</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71.541694919939872</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84.014808602719128</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85.405911098225516</c:v>
                </c:pt>
                <c:pt idx="129">
                  <c:v>77.818579613593428</c:v>
                </c:pt>
                <c:pt idx="130">
                  <c:v>104.76991765216623</c:v>
                </c:pt>
                <c:pt idx="131">
                  <c:v>103.95402601158307</c:v>
                </c:pt>
                <c:pt idx="132">
                  <c:v>77.911005364048691</c:v>
                </c:pt>
                <c:pt idx="133">
                  <c:v>#N/A</c:v>
                </c:pt>
                <c:pt idx="134">
                  <c:v>#N/A</c:v>
                </c:pt>
                <c:pt idx="135">
                  <c:v>#N/A</c:v>
                </c:pt>
                <c:pt idx="136">
                  <c:v>83.060186785204479</c:v>
                </c:pt>
                <c:pt idx="137">
                  <c:v>#N/A</c:v>
                </c:pt>
                <c:pt idx="138">
                  <c:v>#N/A</c:v>
                </c:pt>
                <c:pt idx="139">
                  <c:v>#N/A</c:v>
                </c:pt>
                <c:pt idx="140">
                  <c:v>#N/A</c:v>
                </c:pt>
                <c:pt idx="141">
                  <c:v>#N/A</c:v>
                </c:pt>
                <c:pt idx="142">
                  <c:v>#N/A</c:v>
                </c:pt>
                <c:pt idx="143">
                  <c:v>#N/A</c:v>
                </c:pt>
                <c:pt idx="144">
                  <c:v>#N/A</c:v>
                </c:pt>
                <c:pt idx="145">
                  <c:v>82.491077429458969</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111.8508775641439</c:v>
                </c:pt>
                <c:pt idx="160">
                  <c:v>111.8508775641439</c:v>
                </c:pt>
                <c:pt idx="161">
                  <c:v>#N/A</c:v>
                </c:pt>
                <c:pt idx="162">
                  <c:v>#N/A</c:v>
                </c:pt>
                <c:pt idx="163">
                  <c:v>#N/A</c:v>
                </c:pt>
                <c:pt idx="164">
                  <c:v>#N/A</c:v>
                </c:pt>
                <c:pt idx="165">
                  <c:v>#N/A</c:v>
                </c:pt>
                <c:pt idx="166">
                  <c:v>#N/A</c:v>
                </c:pt>
                <c:pt idx="167">
                  <c:v>77.548207829474933</c:v>
                </c:pt>
                <c:pt idx="168">
                  <c:v>#N/A</c:v>
                </c:pt>
                <c:pt idx="169">
                  <c:v>#N/A</c:v>
                </c:pt>
                <c:pt idx="170">
                  <c:v>#N/A</c:v>
                </c:pt>
                <c:pt idx="171">
                  <c:v>#N/A</c:v>
                </c:pt>
                <c:pt idx="172">
                  <c:v>#N/A</c:v>
                </c:pt>
                <c:pt idx="173">
                  <c:v>#N/A</c:v>
                </c:pt>
                <c:pt idx="174">
                  <c:v>#N/A</c:v>
                </c:pt>
                <c:pt idx="175">
                  <c:v>#N/A</c:v>
                </c:pt>
                <c:pt idx="176">
                  <c:v>#N/A</c:v>
                </c:pt>
                <c:pt idx="177">
                  <c:v>#N/A</c:v>
                </c:pt>
                <c:pt idx="178">
                  <c:v>98.078484947819504</c:v>
                </c:pt>
                <c:pt idx="179">
                  <c:v>107.76524889328319</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97.126670191508836</c:v>
                </c:pt>
                <c:pt idx="199">
                  <c:v>#N/A</c:v>
                </c:pt>
                <c:pt idx="200">
                  <c:v>#N/A</c:v>
                </c:pt>
                <c:pt idx="201">
                  <c:v>91.16191110605142</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67.075235805846035</c:v>
                </c:pt>
                <c:pt idx="257">
                  <c:v>#N/A</c:v>
                </c:pt>
                <c:pt idx="258">
                  <c:v>#N/A</c:v>
                </c:pt>
                <c:pt idx="259">
                  <c:v>#N/A</c:v>
                </c:pt>
                <c:pt idx="260">
                  <c:v>#N/A</c:v>
                </c:pt>
                <c:pt idx="261">
                  <c:v>107.03584430028417</c:v>
                </c:pt>
                <c:pt idx="262">
                  <c:v>107.05849561052888</c:v>
                </c:pt>
                <c:pt idx="263">
                  <c:v>#N/A</c:v>
                </c:pt>
                <c:pt idx="264">
                  <c:v>#N/A</c:v>
                </c:pt>
                <c:pt idx="265">
                  <c:v>#N/A</c:v>
                </c:pt>
                <c:pt idx="266">
                  <c:v>#N/A</c:v>
                </c:pt>
                <c:pt idx="267">
                  <c:v>71.018407289862594</c:v>
                </c:pt>
                <c:pt idx="268">
                  <c:v>73.368339377067755</c:v>
                </c:pt>
                <c:pt idx="269">
                  <c:v>#N/A</c:v>
                </c:pt>
                <c:pt idx="270">
                  <c:v>#N/A</c:v>
                </c:pt>
                <c:pt idx="271">
                  <c:v>#N/A</c:v>
                </c:pt>
                <c:pt idx="272">
                  <c:v>#N/A</c:v>
                </c:pt>
                <c:pt idx="273">
                  <c:v>#N/A</c:v>
                </c:pt>
                <c:pt idx="274">
                  <c:v>#N/A</c:v>
                </c:pt>
                <c:pt idx="275">
                  <c:v>#N/A</c:v>
                </c:pt>
                <c:pt idx="276">
                  <c:v>#N/A</c:v>
                </c:pt>
                <c:pt idx="277">
                  <c:v>64.702349776879046</c:v>
                </c:pt>
                <c:pt idx="278">
                  <c:v>#N/A</c:v>
                </c:pt>
                <c:pt idx="279">
                  <c:v>#N/A</c:v>
                </c:pt>
                <c:pt idx="280">
                  <c:v>#N/A</c:v>
                </c:pt>
                <c:pt idx="281">
                  <c:v>#N/A</c:v>
                </c:pt>
                <c:pt idx="282">
                  <c:v>#N/A</c:v>
                </c:pt>
                <c:pt idx="283">
                  <c:v>#N/A</c:v>
                </c:pt>
                <c:pt idx="284">
                  <c:v>#N/A</c:v>
                </c:pt>
                <c:pt idx="285">
                  <c:v>#N/A</c:v>
                </c:pt>
                <c:pt idx="286">
                  <c:v>#N/A</c:v>
                </c:pt>
                <c:pt idx="287">
                  <c:v>#N/A</c:v>
                </c:pt>
                <c:pt idx="288">
                  <c:v>#N/A</c:v>
                </c:pt>
                <c:pt idx="289">
                  <c:v>105.9508299428977</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72.661877690402108</c:v>
                </c:pt>
                <c:pt idx="304">
                  <c:v>59.168609166091642</c:v>
                </c:pt>
                <c:pt idx="305">
                  <c:v>52.001541781250438</c:v>
                </c:pt>
                <c:pt idx="306">
                  <c:v>72.112105147883156</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88.812847145761737</c:v>
                </c:pt>
                <c:pt idx="341">
                  <c:v>92.147163644150965</c:v>
                </c:pt>
                <c:pt idx="342">
                  <c:v>#N/A</c:v>
                </c:pt>
                <c:pt idx="343">
                  <c:v>#N/A</c:v>
                </c:pt>
                <c:pt idx="344">
                  <c:v>#N/A</c:v>
                </c:pt>
                <c:pt idx="345">
                  <c:v>51.122662871220356</c:v>
                </c:pt>
                <c:pt idx="346">
                  <c:v>#N/A</c:v>
                </c:pt>
                <c:pt idx="347">
                  <c:v>#N/A</c:v>
                </c:pt>
                <c:pt idx="348">
                  <c:v>#N/A</c:v>
                </c:pt>
                <c:pt idx="349">
                  <c:v>58.411390156159591</c:v>
                </c:pt>
                <c:pt idx="350">
                  <c:v>62.837095528299898</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41.240301926170396</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33.777953868296386</c:v>
                </c:pt>
                <c:pt idx="401">
                  <c:v>#N/A</c:v>
                </c:pt>
                <c:pt idx="402">
                  <c:v>#N/A</c:v>
                </c:pt>
                <c:pt idx="403">
                  <c:v>#N/A</c:v>
                </c:pt>
                <c:pt idx="404">
                  <c:v>#N/A</c:v>
                </c:pt>
                <c:pt idx="405">
                  <c:v>#N/A</c:v>
                </c:pt>
                <c:pt idx="406">
                  <c:v>46.001498230912091</c:v>
                </c:pt>
                <c:pt idx="407">
                  <c:v>#N/A</c:v>
                </c:pt>
                <c:pt idx="408">
                  <c:v>#N/A</c:v>
                </c:pt>
                <c:pt idx="409">
                  <c:v>#N/A</c:v>
                </c:pt>
                <c:pt idx="410">
                  <c:v>#N/A</c:v>
                </c:pt>
                <c:pt idx="411">
                  <c:v>46.686165813066935</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36.401373139800342</c:v>
                </c:pt>
                <c:pt idx="433">
                  <c:v>37.950837573983392</c:v>
                </c:pt>
                <c:pt idx="434">
                  <c:v>#N/A</c:v>
                </c:pt>
                <c:pt idx="435">
                  <c:v>40.405875190745924</c:v>
                </c:pt>
                <c:pt idx="436">
                  <c:v>#N/A</c:v>
                </c:pt>
                <c:pt idx="437">
                  <c:v>#N/A</c:v>
                </c:pt>
                <c:pt idx="438">
                  <c:v>#N/A</c:v>
                </c:pt>
                <c:pt idx="439">
                  <c:v>#N/A</c:v>
                </c:pt>
                <c:pt idx="440">
                  <c:v>#N/A</c:v>
                </c:pt>
                <c:pt idx="441">
                  <c:v>#N/A</c:v>
                </c:pt>
                <c:pt idx="442">
                  <c:v>#N/A</c:v>
                </c:pt>
                <c:pt idx="443">
                  <c:v>#N/A</c:v>
                </c:pt>
                <c:pt idx="444">
                  <c:v>43.778641565514626</c:v>
                </c:pt>
                <c:pt idx="445">
                  <c:v>#N/A</c:v>
                </c:pt>
                <c:pt idx="446">
                  <c:v>#N/A</c:v>
                </c:pt>
                <c:pt idx="447">
                  <c:v>44.462222100883338</c:v>
                </c:pt>
                <c:pt idx="448">
                  <c:v>#N/A</c:v>
                </c:pt>
                <c:pt idx="449">
                  <c:v>#N/A</c:v>
                </c:pt>
                <c:pt idx="450">
                  <c:v>#N/A</c:v>
                </c:pt>
                <c:pt idx="451">
                  <c:v>#N/A</c:v>
                </c:pt>
                <c:pt idx="452">
                  <c:v>44.743539701106393</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33.000005432968756</c:v>
                </c:pt>
                <c:pt idx="476">
                  <c:v>#N/A</c:v>
                </c:pt>
                <c:pt idx="477">
                  <c:v>#N/A</c:v>
                </c:pt>
                <c:pt idx="478">
                  <c:v>#N/A</c:v>
                </c:pt>
                <c:pt idx="479">
                  <c:v>#N/A</c:v>
                </c:pt>
                <c:pt idx="480">
                  <c:v>#N/A</c:v>
                </c:pt>
                <c:pt idx="481">
                  <c:v>29.099133885127873</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28.841974271211463</c:v>
                </c:pt>
                <c:pt idx="501">
                  <c:v>28.97514919000605</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29.304745163546851</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57.458082295035886</c:v>
                </c:pt>
                <c:pt idx="549">
                  <c:v>#N/A</c:v>
                </c:pt>
                <c:pt idx="550">
                  <c:v>17.520619655773288</c:v>
                </c:pt>
                <c:pt idx="551">
                  <c:v>#N/A</c:v>
                </c:pt>
                <c:pt idx="552">
                  <c:v>#N/A</c:v>
                </c:pt>
                <c:pt idx="553">
                  <c:v>#N/A</c:v>
                </c:pt>
                <c:pt idx="554">
                  <c:v>#N/A</c:v>
                </c:pt>
                <c:pt idx="555">
                  <c:v>#N/A</c:v>
                </c:pt>
                <c:pt idx="556">
                  <c:v>#N/A</c:v>
                </c:pt>
                <c:pt idx="557">
                  <c:v>#N/A</c:v>
                </c:pt>
                <c:pt idx="558">
                  <c:v>#N/A</c:v>
                </c:pt>
                <c:pt idx="559">
                  <c:v>27.397231240800892</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7-2B0D-4645-A496-A8D221D87ED6}"/>
            </c:ext>
          </c:extLst>
        </c:ser>
        <c:ser>
          <c:idx val="6"/>
          <c:order val="6"/>
          <c:tx>
            <c:v> NYISO</c:v>
          </c:tx>
          <c:spPr>
            <a:solidFill>
              <a:schemeClr val="accent5"/>
            </a:solidFill>
            <a:ln>
              <a:solidFill>
                <a:schemeClr val="accent5">
                  <a:lumMod val="75000"/>
                </a:schemeClr>
              </a:solidFill>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88.241045544834066</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58.396336457156366</c:v>
                </c:pt>
                <c:pt idx="537">
                  <c:v>59.445875214474086</c:v>
                </c:pt>
                <c:pt idx="538">
                  <c:v>62.938740198827368</c:v>
                </c:pt>
                <c:pt idx="539">
                  <c:v>58.455110627566171</c:v>
                </c:pt>
                <c:pt idx="540">
                  <c:v>56.859811716443303</c:v>
                </c:pt>
                <c:pt idx="541">
                  <c:v>52.701972603431457</c:v>
                </c:pt>
                <c:pt idx="542">
                  <c:v>55.914528080629374</c:v>
                </c:pt>
                <c:pt idx="543">
                  <c:v>57.048390472458145</c:v>
                </c:pt>
                <c:pt idx="544">
                  <c:v>53.818335631757726</c:v>
                </c:pt>
                <c:pt idx="545">
                  <c:v>55.236708521777366</c:v>
                </c:pt>
                <c:pt idx="546">
                  <c:v>56.233191872356983</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8-2B0D-4645-A496-A8D221D87ED6}"/>
            </c:ext>
          </c:extLst>
        </c:ser>
        <c:ser>
          <c:idx val="8"/>
          <c:order val="7"/>
          <c:tx>
            <c:v> Southeast</c:v>
          </c:tx>
          <c:spPr>
            <a:solidFill>
              <a:schemeClr val="bg1">
                <a:lumMod val="75000"/>
              </a:schemeClr>
            </a:solidFill>
            <a:ln>
              <a:solidFill>
                <a:schemeClr val="bg1">
                  <a:lumMod val="50000"/>
                </a:schemeClr>
              </a:solidFill>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Plant_Real'!$L$26:$L$1000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93.575602566535224</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52.246325515637103</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53.683990377518647</c:v>
                </c:pt>
                <c:pt idx="91">
                  <c:v>#N/A</c:v>
                </c:pt>
                <c:pt idx="92">
                  <c:v>#N/A</c:v>
                </c:pt>
                <c:pt idx="93">
                  <c:v>#N/A</c:v>
                </c:pt>
                <c:pt idx="94">
                  <c:v>#N/A</c:v>
                </c:pt>
                <c:pt idx="95">
                  <c:v>#N/A</c:v>
                </c:pt>
                <c:pt idx="96">
                  <c:v>#N/A</c:v>
                </c:pt>
                <c:pt idx="97">
                  <c:v>54.44295873521029</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81.672781272827137</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33.212617491979564</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64.740689142567632</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19.10370267172695</c:v>
                </c:pt>
                <c:pt idx="473">
                  <c:v>#N/A</c:v>
                </c:pt>
                <c:pt idx="474">
                  <c:v>#N/A</c:v>
                </c:pt>
                <c:pt idx="475">
                  <c:v>#N/A</c:v>
                </c:pt>
                <c:pt idx="476">
                  <c:v>#N/A</c:v>
                </c:pt>
                <c:pt idx="477">
                  <c:v>#N/A</c:v>
                </c:pt>
                <c:pt idx="478">
                  <c:v>#N/A</c:v>
                </c:pt>
                <c:pt idx="479">
                  <c:v>19.611716641176724</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9-2B0D-4645-A496-A8D221D87ED6}"/>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157.90806663586307</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123.83593225272847</c:v>
                </c:pt>
                <c:pt idx="239">
                  <c:v>122.94578313651877</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75.440770497760909</c:v>
                </c:pt>
                <c:pt idx="334">
                  <c:v>62.198555161191507</c:v>
                </c:pt>
                <c:pt idx="335">
                  <c:v>#N/A</c:v>
                </c:pt>
                <c:pt idx="336">
                  <c:v>#N/A</c:v>
                </c:pt>
                <c:pt idx="337">
                  <c:v>#N/A</c:v>
                </c:pt>
                <c:pt idx="338">
                  <c:v>81.767754490895328</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97.755698556863834</c:v>
                </c:pt>
                <c:pt idx="376">
                  <c:v>#N/A</c:v>
                </c:pt>
                <c:pt idx="377">
                  <c:v>#N/A</c:v>
                </c:pt>
                <c:pt idx="378">
                  <c:v>#N/A</c:v>
                </c:pt>
                <c:pt idx="379">
                  <c:v>#N/A</c:v>
                </c:pt>
                <c:pt idx="380">
                  <c:v>#N/A</c:v>
                </c:pt>
                <c:pt idx="381">
                  <c:v>#N/A</c:v>
                </c:pt>
                <c:pt idx="382">
                  <c:v>#N/A</c:v>
                </c:pt>
                <c:pt idx="383">
                  <c:v>#N/A</c:v>
                </c:pt>
                <c:pt idx="384">
                  <c:v>#N/A</c:v>
                </c:pt>
                <c:pt idx="385">
                  <c:v>62.491568179364116</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60.857992156937563</c:v>
                </c:pt>
                <c:pt idx="399">
                  <c:v>54.115930916856314</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58.238528016577412</c:v>
                </c:pt>
                <c:pt idx="429">
                  <c:v>82.575527217731903</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65.167660712970743</c:v>
                </c:pt>
                <c:pt idx="450">
                  <c:v>#N/A</c:v>
                </c:pt>
                <c:pt idx="451">
                  <c:v>#N/A</c:v>
                </c:pt>
                <c:pt idx="452">
                  <c:v>#N/A</c:v>
                </c:pt>
                <c:pt idx="453">
                  <c:v>#N/A</c:v>
                </c:pt>
                <c:pt idx="454">
                  <c:v>45.471901683707351</c:v>
                </c:pt>
                <c:pt idx="455">
                  <c:v>40.212461641849082</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37.530763044869204</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91.748079724637506</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A-2B0D-4645-A496-A8D221D87ED6}"/>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5291"/>
          <c:min val="35065"/>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732"/>
        <c:minorUnit val="366"/>
      </c:valAx>
      <c:valAx>
        <c:axId val="358531456"/>
        <c:scaling>
          <c:orientation val="minMax"/>
          <c:max val="15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5619507183312612"/>
          <c:y val="3.3961379827521558E-2"/>
          <c:w val="0.41900556016024315"/>
          <c:h val="0.1713958194984663"/>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5A8A-49FA-96F5-7178319B93E7}"/>
              </c:ext>
            </c:extLst>
          </c:dPt>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Plant_Real'!$D$26:$D$1000</c:f>
              <c:numCache>
                <c:formatCode>0.00</c:formatCode>
                <c:ptCount val="975"/>
                <c:pt idx="0">
                  <c:v>#N/A</c:v>
                </c:pt>
                <c:pt idx="1">
                  <c:v>#N/A</c:v>
                </c:pt>
                <c:pt idx="2">
                  <c:v>#N/A</c:v>
                </c:pt>
                <c:pt idx="3">
                  <c:v>#N/A</c:v>
                </c:pt>
                <c:pt idx="4">
                  <c:v>71.632001626588135</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48.376243367771252</c:v>
                </c:pt>
                <c:pt idx="30">
                  <c:v>#N/A</c:v>
                </c:pt>
                <c:pt idx="31">
                  <c:v>#N/A</c:v>
                </c:pt>
                <c:pt idx="32">
                  <c:v>#N/A</c:v>
                </c:pt>
                <c:pt idx="33">
                  <c:v>#N/A</c:v>
                </c:pt>
                <c:pt idx="34">
                  <c:v>#N/A</c:v>
                </c:pt>
                <c:pt idx="35">
                  <c:v>#N/A</c:v>
                </c:pt>
                <c:pt idx="36">
                  <c:v>#N/A</c:v>
                </c:pt>
                <c:pt idx="37">
                  <c:v>67.821821088517282</c:v>
                </c:pt>
                <c:pt idx="38">
                  <c:v>#N/A</c:v>
                </c:pt>
                <c:pt idx="39">
                  <c:v>#N/A</c:v>
                </c:pt>
                <c:pt idx="40">
                  <c:v>#N/A</c:v>
                </c:pt>
                <c:pt idx="41">
                  <c:v>#N/A</c:v>
                </c:pt>
                <c:pt idx="42">
                  <c:v>#N/A</c:v>
                </c:pt>
                <c:pt idx="43">
                  <c:v>#N/A</c:v>
                </c:pt>
                <c:pt idx="44">
                  <c:v>60.728394229684277</c:v>
                </c:pt>
                <c:pt idx="45">
                  <c:v>#N/A</c:v>
                </c:pt>
                <c:pt idx="46">
                  <c:v>#N/A</c:v>
                </c:pt>
                <c:pt idx="47">
                  <c:v>65.753205309707511</c:v>
                </c:pt>
                <c:pt idx="48">
                  <c:v>#N/A</c:v>
                </c:pt>
                <c:pt idx="49">
                  <c:v>#N/A</c:v>
                </c:pt>
                <c:pt idx="50">
                  <c:v>#N/A</c:v>
                </c:pt>
                <c:pt idx="51">
                  <c:v>64.575839336403462</c:v>
                </c:pt>
                <c:pt idx="52">
                  <c:v>#N/A</c:v>
                </c:pt>
                <c:pt idx="53">
                  <c:v>#N/A</c:v>
                </c:pt>
                <c:pt idx="54">
                  <c:v>#N/A</c:v>
                </c:pt>
                <c:pt idx="55">
                  <c:v>#N/A</c:v>
                </c:pt>
                <c:pt idx="56">
                  <c:v>#N/A</c:v>
                </c:pt>
                <c:pt idx="57">
                  <c:v>#N/A</c:v>
                </c:pt>
                <c:pt idx="58">
                  <c:v>#N/A</c:v>
                </c:pt>
                <c:pt idx="59">
                  <c:v>78.788431957176343</c:v>
                </c:pt>
                <c:pt idx="60">
                  <c:v>82.071582975949383</c:v>
                </c:pt>
                <c:pt idx="61">
                  <c:v>74.301228785200763</c:v>
                </c:pt>
                <c:pt idx="62">
                  <c:v>#N/A</c:v>
                </c:pt>
                <c:pt idx="63">
                  <c:v>76.460925600307277</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83.42676146551166</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102.21614432025345</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124.26399123484636</c:v>
                </c:pt>
                <c:pt idx="166">
                  <c:v>109.57312580480993</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128.25791804056288</c:v>
                </c:pt>
                <c:pt idx="182">
                  <c:v>128.24136830024094</c:v>
                </c:pt>
                <c:pt idx="183">
                  <c:v>128.2330622429991</c:v>
                </c:pt>
                <c:pt idx="184">
                  <c:v>128.23488680306681</c:v>
                </c:pt>
                <c:pt idx="185">
                  <c:v>128.24062758242999</c:v>
                </c:pt>
                <c:pt idx="186">
                  <c:v>130.64996609278367</c:v>
                </c:pt>
                <c:pt idx="187">
                  <c:v>132.98257270468235</c:v>
                </c:pt>
                <c:pt idx="188">
                  <c:v>130.64996609278367</c:v>
                </c:pt>
                <c:pt idx="189">
                  <c:v>132.98257270468233</c:v>
                </c:pt>
                <c:pt idx="190">
                  <c:v>#N/A</c:v>
                </c:pt>
                <c:pt idx="191">
                  <c:v>#N/A</c:v>
                </c:pt>
                <c:pt idx="192">
                  <c:v>#N/A</c:v>
                </c:pt>
                <c:pt idx="193">
                  <c:v>#N/A</c:v>
                </c:pt>
                <c:pt idx="194">
                  <c:v>#N/A</c:v>
                </c:pt>
                <c:pt idx="195">
                  <c:v>#N/A</c:v>
                </c:pt>
                <c:pt idx="196">
                  <c:v>#N/A</c:v>
                </c:pt>
                <c:pt idx="197">
                  <c:v>115.40025660232061</c:v>
                </c:pt>
                <c:pt idx="198">
                  <c:v>#N/A</c:v>
                </c:pt>
                <c:pt idx="199">
                  <c:v>#N/A</c:v>
                </c:pt>
                <c:pt idx="200">
                  <c:v>#N/A</c:v>
                </c:pt>
                <c:pt idx="201">
                  <c:v>#N/A</c:v>
                </c:pt>
                <c:pt idx="202">
                  <c:v>#N/A</c:v>
                </c:pt>
                <c:pt idx="203">
                  <c:v>#N/A</c:v>
                </c:pt>
                <c:pt idx="204">
                  <c:v>#N/A</c:v>
                </c:pt>
                <c:pt idx="205">
                  <c:v>#N/A</c:v>
                </c:pt>
                <c:pt idx="206">
                  <c:v>108.23165016211344</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88.430477399201877</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90.830450471936871</c:v>
                </c:pt>
                <c:pt idx="261">
                  <c:v>#N/A</c:v>
                </c:pt>
                <c:pt idx="262">
                  <c:v>#N/A</c:v>
                </c:pt>
                <c:pt idx="263">
                  <c:v>#N/A</c:v>
                </c:pt>
                <c:pt idx="264">
                  <c:v>114.12508058517862</c:v>
                </c:pt>
                <c:pt idx="265">
                  <c:v>#N/A</c:v>
                </c:pt>
                <c:pt idx="266">
                  <c:v>#N/A</c:v>
                </c:pt>
                <c:pt idx="267">
                  <c:v>#N/A</c:v>
                </c:pt>
                <c:pt idx="268">
                  <c:v>#N/A</c:v>
                </c:pt>
                <c:pt idx="269">
                  <c:v>#N/A</c:v>
                </c:pt>
                <c:pt idx="270">
                  <c:v>#N/A</c:v>
                </c:pt>
                <c:pt idx="271">
                  <c:v>#N/A</c:v>
                </c:pt>
                <c:pt idx="272">
                  <c:v>#N/A</c:v>
                </c:pt>
                <c:pt idx="273">
                  <c:v>#N/A</c:v>
                </c:pt>
                <c:pt idx="274">
                  <c:v>129.82201568789674</c:v>
                </c:pt>
                <c:pt idx="275">
                  <c:v>80.132799764726357</c:v>
                </c:pt>
                <c:pt idx="276">
                  <c:v>93.396444662109786</c:v>
                </c:pt>
                <c:pt idx="277">
                  <c:v>#N/A</c:v>
                </c:pt>
                <c:pt idx="278">
                  <c:v>#N/A</c:v>
                </c:pt>
                <c:pt idx="279">
                  <c:v>#N/A</c:v>
                </c:pt>
                <c:pt idx="280">
                  <c:v>#N/A</c:v>
                </c:pt>
                <c:pt idx="281">
                  <c:v>#N/A</c:v>
                </c:pt>
                <c:pt idx="282">
                  <c:v>141.83659647159325</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126.45556607787388</c:v>
                </c:pt>
                <c:pt idx="296">
                  <c:v>127.20952415903416</c:v>
                </c:pt>
                <c:pt idx="297">
                  <c:v>142.17558760444851</c:v>
                </c:pt>
                <c:pt idx="298">
                  <c:v>#N/A</c:v>
                </c:pt>
                <c:pt idx="299">
                  <c:v>#N/A</c:v>
                </c:pt>
                <c:pt idx="300">
                  <c:v>#N/A</c:v>
                </c:pt>
                <c:pt idx="301">
                  <c:v>#N/A</c:v>
                </c:pt>
                <c:pt idx="302">
                  <c:v>#N/A</c:v>
                </c:pt>
                <c:pt idx="303">
                  <c:v>#N/A</c:v>
                </c:pt>
                <c:pt idx="304">
                  <c:v>#N/A</c:v>
                </c:pt>
                <c:pt idx="305">
                  <c:v>#N/A</c:v>
                </c:pt>
                <c:pt idx="306">
                  <c:v>#N/A</c:v>
                </c:pt>
                <c:pt idx="307">
                  <c:v>103.25602529135206</c:v>
                </c:pt>
                <c:pt idx="308">
                  <c:v>98.080289746233944</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72.50717255721537</c:v>
                </c:pt>
                <c:pt idx="375">
                  <c:v>#N/A</c:v>
                </c:pt>
                <c:pt idx="376">
                  <c:v>#N/A</c:v>
                </c:pt>
                <c:pt idx="377">
                  <c:v>#N/A</c:v>
                </c:pt>
                <c:pt idx="378">
                  <c:v>#N/A</c:v>
                </c:pt>
                <c:pt idx="379">
                  <c:v>#N/A</c:v>
                </c:pt>
                <c:pt idx="380">
                  <c:v>#N/A</c:v>
                </c:pt>
                <c:pt idx="381">
                  <c:v>#N/A</c:v>
                </c:pt>
                <c:pt idx="382">
                  <c:v>61.485439256591384</c:v>
                </c:pt>
                <c:pt idx="383">
                  <c:v>#N/A</c:v>
                </c:pt>
                <c:pt idx="384">
                  <c:v>109.73701391387078</c:v>
                </c:pt>
                <c:pt idx="385">
                  <c:v>#N/A</c:v>
                </c:pt>
                <c:pt idx="386">
                  <c:v>#N/A</c:v>
                </c:pt>
                <c:pt idx="387">
                  <c:v>44.197156441748874</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56.193269772398075</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41.568426410967895</c:v>
                </c:pt>
                <c:pt idx="462">
                  <c:v>44.076880709414006</c:v>
                </c:pt>
                <c:pt idx="463">
                  <c:v>44.326935077864782</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41.284464998575672</c:v>
                </c:pt>
                <c:pt idx="506">
                  <c:v>43.331577156370258</c:v>
                </c:pt>
                <c:pt idx="507">
                  <c:v>40.391579133500549</c:v>
                </c:pt>
                <c:pt idx="508">
                  <c:v>#N/A</c:v>
                </c:pt>
                <c:pt idx="509">
                  <c:v>#N/A</c:v>
                </c:pt>
                <c:pt idx="510">
                  <c:v>#N/A</c:v>
                </c:pt>
                <c:pt idx="511">
                  <c:v>#N/A</c:v>
                </c:pt>
                <c:pt idx="512">
                  <c:v>#N/A</c:v>
                </c:pt>
                <c:pt idx="513">
                  <c:v>#N/A</c:v>
                </c:pt>
                <c:pt idx="514">
                  <c:v>32.660250334945339</c:v>
                </c:pt>
                <c:pt idx="515">
                  <c:v>#N/A</c:v>
                </c:pt>
                <c:pt idx="516">
                  <c:v>#N/A</c:v>
                </c:pt>
                <c:pt idx="517">
                  <c:v>#N/A</c:v>
                </c:pt>
                <c:pt idx="518">
                  <c:v>32.66293261945772</c:v>
                </c:pt>
                <c:pt idx="519">
                  <c:v>38.035125484500107</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48.248544325947087</c:v>
                </c:pt>
                <c:pt idx="548">
                  <c:v>#N/A</c:v>
                </c:pt>
                <c:pt idx="549">
                  <c:v>#N/A</c:v>
                </c:pt>
                <c:pt idx="550">
                  <c:v>#N/A</c:v>
                </c:pt>
                <c:pt idx="551">
                  <c:v>#N/A</c:v>
                </c:pt>
                <c:pt idx="552">
                  <c:v>#N/A</c:v>
                </c:pt>
                <c:pt idx="553">
                  <c:v>#N/A</c:v>
                </c:pt>
                <c:pt idx="554">
                  <c:v>#N/A</c:v>
                </c:pt>
                <c:pt idx="555">
                  <c:v>#N/A</c:v>
                </c:pt>
                <c:pt idx="556">
                  <c:v>#N/A</c:v>
                </c:pt>
                <c:pt idx="557">
                  <c:v>#N/A</c:v>
                </c:pt>
                <c:pt idx="558">
                  <c:v>37.173411072203329</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5A8A-49FA-96F5-7178319B93E7}"/>
            </c:ext>
          </c:extLst>
        </c:ser>
        <c:ser>
          <c:idx val="0"/>
          <c:order val="1"/>
          <c:tx>
            <c:v> West</c:v>
          </c:tx>
          <c:spPr>
            <a:solidFill>
              <a:srgbClr val="D99694"/>
            </a:solidFill>
            <a:ln w="9525">
              <a:solidFill>
                <a:schemeClr val="accent2">
                  <a:lumMod val="75000"/>
                </a:schemeClr>
              </a:solidFill>
              <a:prstDash val="solid"/>
            </a:ln>
          </c:spPr>
          <c:invertIfNegative val="1"/>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Plant_Real'!$E$26:$E$1000</c:f>
              <c:numCache>
                <c:formatCode>0.00</c:formatCode>
                <c:ptCount val="975"/>
                <c:pt idx="0">
                  <c:v>#N/A</c:v>
                </c:pt>
                <c:pt idx="1">
                  <c:v>77.751259926170846</c:v>
                </c:pt>
                <c:pt idx="2">
                  <c:v>#N/A</c:v>
                </c:pt>
                <c:pt idx="3">
                  <c:v>#N/A</c:v>
                </c:pt>
                <c:pt idx="4">
                  <c:v>#N/A</c:v>
                </c:pt>
                <c:pt idx="5">
                  <c:v>#N/A</c:v>
                </c:pt>
                <c:pt idx="6">
                  <c:v>#N/A</c:v>
                </c:pt>
                <c:pt idx="7">
                  <c:v>#N/A</c:v>
                </c:pt>
                <c:pt idx="8">
                  <c:v>#N/A</c:v>
                </c:pt>
                <c:pt idx="9">
                  <c:v>#N/A</c:v>
                </c:pt>
                <c:pt idx="10">
                  <c:v>53.318058404220039</c:v>
                </c:pt>
                <c:pt idx="11">
                  <c:v>#N/A</c:v>
                </c:pt>
                <c:pt idx="12">
                  <c:v>#N/A</c:v>
                </c:pt>
                <c:pt idx="13">
                  <c:v>#N/A</c:v>
                </c:pt>
                <c:pt idx="14">
                  <c:v>58.086017668821</c:v>
                </c:pt>
                <c:pt idx="15">
                  <c:v>#N/A</c:v>
                </c:pt>
                <c:pt idx="16">
                  <c:v>#N/A</c:v>
                </c:pt>
                <c:pt idx="17">
                  <c:v>#N/A</c:v>
                </c:pt>
                <c:pt idx="18">
                  <c:v>49.355368988189824</c:v>
                </c:pt>
                <c:pt idx="19">
                  <c:v>#N/A</c:v>
                </c:pt>
                <c:pt idx="20">
                  <c:v>89.762142701462196</c:v>
                </c:pt>
                <c:pt idx="21">
                  <c:v>49.471678628488839</c:v>
                </c:pt>
                <c:pt idx="22">
                  <c:v>37.944340095536752</c:v>
                </c:pt>
                <c:pt idx="23">
                  <c:v>#N/A</c:v>
                </c:pt>
                <c:pt idx="24">
                  <c:v>#N/A</c:v>
                </c:pt>
                <c:pt idx="25">
                  <c:v>#N/A</c:v>
                </c:pt>
                <c:pt idx="26">
                  <c:v>#N/A</c:v>
                </c:pt>
                <c:pt idx="27">
                  <c:v>#N/A</c:v>
                </c:pt>
                <c:pt idx="28">
                  <c:v>#N/A</c:v>
                </c:pt>
                <c:pt idx="29">
                  <c:v>#N/A</c:v>
                </c:pt>
                <c:pt idx="30">
                  <c:v>35.0028614595983</c:v>
                </c:pt>
                <c:pt idx="31">
                  <c:v>#N/A</c:v>
                </c:pt>
                <c:pt idx="32">
                  <c:v>#N/A</c:v>
                </c:pt>
                <c:pt idx="33">
                  <c:v>#N/A</c:v>
                </c:pt>
                <c:pt idx="34">
                  <c:v>#N/A</c:v>
                </c:pt>
                <c:pt idx="35">
                  <c:v>#N/A</c:v>
                </c:pt>
                <c:pt idx="36">
                  <c:v>29.665772993051828</c:v>
                </c:pt>
                <c:pt idx="37">
                  <c:v>#N/A</c:v>
                </c:pt>
                <c:pt idx="38">
                  <c:v>#N/A</c:v>
                </c:pt>
                <c:pt idx="39">
                  <c:v>#N/A</c:v>
                </c:pt>
                <c:pt idx="40">
                  <c:v>#N/A</c:v>
                </c:pt>
                <c:pt idx="41">
                  <c:v>#N/A</c:v>
                </c:pt>
                <c:pt idx="42">
                  <c:v>#N/A</c:v>
                </c:pt>
                <c:pt idx="43">
                  <c:v>53.056615326322394</c:v>
                </c:pt>
                <c:pt idx="44">
                  <c:v>#N/A</c:v>
                </c:pt>
                <c:pt idx="45">
                  <c:v>#N/A</c:v>
                </c:pt>
                <c:pt idx="46">
                  <c:v>#N/A</c:v>
                </c:pt>
                <c:pt idx="47">
                  <c:v>#N/A</c:v>
                </c:pt>
                <c:pt idx="48">
                  <c:v>72.195065759209058</c:v>
                </c:pt>
                <c:pt idx="49">
                  <c:v>#N/A</c:v>
                </c:pt>
                <c:pt idx="50">
                  <c:v>54.402221880988129</c:v>
                </c:pt>
                <c:pt idx="51">
                  <c:v>#N/A</c:v>
                </c:pt>
                <c:pt idx="52">
                  <c:v>#N/A</c:v>
                </c:pt>
                <c:pt idx="53">
                  <c:v>#N/A</c:v>
                </c:pt>
                <c:pt idx="54">
                  <c:v>#N/A</c:v>
                </c:pt>
                <c:pt idx="55">
                  <c:v>71.882790658323529</c:v>
                </c:pt>
                <c:pt idx="56">
                  <c:v>#N/A</c:v>
                </c:pt>
                <c:pt idx="57">
                  <c:v>47.211291248887349</c:v>
                </c:pt>
                <c:pt idx="58">
                  <c:v>#N/A</c:v>
                </c:pt>
                <c:pt idx="59">
                  <c:v>#N/A</c:v>
                </c:pt>
                <c:pt idx="60">
                  <c:v>#N/A</c:v>
                </c:pt>
                <c:pt idx="61">
                  <c:v>#N/A</c:v>
                </c:pt>
                <c:pt idx="62">
                  <c:v>72.395238815381603</c:v>
                </c:pt>
                <c:pt idx="63">
                  <c:v>#N/A</c:v>
                </c:pt>
                <c:pt idx="64">
                  <c:v>78.039203150939883</c:v>
                </c:pt>
                <c:pt idx="65">
                  <c:v>#N/A</c:v>
                </c:pt>
                <c:pt idx="66">
                  <c:v>#N/A</c:v>
                </c:pt>
                <c:pt idx="67">
                  <c:v>#N/A</c:v>
                </c:pt>
                <c:pt idx="68">
                  <c:v>#N/A</c:v>
                </c:pt>
                <c:pt idx="69">
                  <c:v>#N/A</c:v>
                </c:pt>
                <c:pt idx="70">
                  <c:v>#N/A</c:v>
                </c:pt>
                <c:pt idx="71">
                  <c:v>#N/A</c:v>
                </c:pt>
                <c:pt idx="72">
                  <c:v>#N/A</c:v>
                </c:pt>
                <c:pt idx="73">
                  <c:v>56.618533884422135</c:v>
                </c:pt>
                <c:pt idx="74">
                  <c:v>57.041594330665014</c:v>
                </c:pt>
                <c:pt idx="75">
                  <c:v>58.995486621104732</c:v>
                </c:pt>
                <c:pt idx="76">
                  <c:v>80.012076449769296</c:v>
                </c:pt>
                <c:pt idx="77">
                  <c:v>74.74069797124325</c:v>
                </c:pt>
                <c:pt idx="78">
                  <c:v>96.399789114246019</c:v>
                </c:pt>
                <c:pt idx="79">
                  <c:v>#N/A</c:v>
                </c:pt>
                <c:pt idx="80">
                  <c:v>#N/A</c:v>
                </c:pt>
                <c:pt idx="81">
                  <c:v>#N/A</c:v>
                </c:pt>
                <c:pt idx="82">
                  <c:v>#N/A</c:v>
                </c:pt>
                <c:pt idx="83">
                  <c:v>#N/A</c:v>
                </c:pt>
                <c:pt idx="84">
                  <c:v>74.566815232828844</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66.590999646702628</c:v>
                </c:pt>
                <c:pt idx="108">
                  <c:v>73.719641055377522</c:v>
                </c:pt>
                <c:pt idx="109">
                  <c:v>56.262696561704182</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95.318769628149937</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107.57844103859514</c:v>
                </c:pt>
                <c:pt idx="142">
                  <c:v>#N/A</c:v>
                </c:pt>
                <c:pt idx="143">
                  <c:v>#N/A</c:v>
                </c:pt>
                <c:pt idx="144">
                  <c:v>#N/A</c:v>
                </c:pt>
                <c:pt idx="145">
                  <c:v>#N/A</c:v>
                </c:pt>
                <c:pt idx="146">
                  <c:v>#N/A</c:v>
                </c:pt>
                <c:pt idx="147">
                  <c:v>#N/A</c:v>
                </c:pt>
                <c:pt idx="148">
                  <c:v>66.923323687859465</c:v>
                </c:pt>
                <c:pt idx="149">
                  <c:v>71.955576306305659</c:v>
                </c:pt>
                <c:pt idx="150">
                  <c:v>77.937116883234992</c:v>
                </c:pt>
                <c:pt idx="151">
                  <c:v>77.937386261396952</c:v>
                </c:pt>
                <c:pt idx="152">
                  <c:v>#N/A</c:v>
                </c:pt>
                <c:pt idx="153">
                  <c:v>99.678823730131725</c:v>
                </c:pt>
                <c:pt idx="154">
                  <c:v>75.047059383364271</c:v>
                </c:pt>
                <c:pt idx="155">
                  <c:v>77.912824327590073</c:v>
                </c:pt>
                <c:pt idx="156">
                  <c:v>82.95714148677385</c:v>
                </c:pt>
                <c:pt idx="157">
                  <c:v>67.67864227059556</c:v>
                </c:pt>
                <c:pt idx="158">
                  <c:v>#N/A</c:v>
                </c:pt>
                <c:pt idx="159">
                  <c:v>#N/A</c:v>
                </c:pt>
                <c:pt idx="160">
                  <c:v>#N/A</c:v>
                </c:pt>
                <c:pt idx="161">
                  <c:v>#N/A</c:v>
                </c:pt>
                <c:pt idx="162">
                  <c:v>82.878870519768924</c:v>
                </c:pt>
                <c:pt idx="163">
                  <c:v>#N/A</c:v>
                </c:pt>
                <c:pt idx="164">
                  <c:v>76.011422781813664</c:v>
                </c:pt>
                <c:pt idx="165">
                  <c:v>#N/A</c:v>
                </c:pt>
                <c:pt idx="166">
                  <c:v>#N/A</c:v>
                </c:pt>
                <c:pt idx="167">
                  <c:v>#N/A</c:v>
                </c:pt>
                <c:pt idx="168">
                  <c:v>#N/A</c:v>
                </c:pt>
                <c:pt idx="169">
                  <c:v>96.527512485472329</c:v>
                </c:pt>
                <c:pt idx="170">
                  <c:v>96.527512281399908</c:v>
                </c:pt>
                <c:pt idx="171">
                  <c:v>96.527511999385766</c:v>
                </c:pt>
                <c:pt idx="172">
                  <c:v>#N/A</c:v>
                </c:pt>
                <c:pt idx="173">
                  <c:v>#N/A</c:v>
                </c:pt>
                <c:pt idx="174">
                  <c:v>123.33620428537581</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77.337415125163304</c:v>
                </c:pt>
                <c:pt idx="191">
                  <c:v>#N/A</c:v>
                </c:pt>
                <c:pt idx="192">
                  <c:v>#N/A</c:v>
                </c:pt>
                <c:pt idx="193">
                  <c:v>#N/A</c:v>
                </c:pt>
                <c:pt idx="194">
                  <c:v>36.852003725469281</c:v>
                </c:pt>
                <c:pt idx="195">
                  <c:v>37.185168493046135</c:v>
                </c:pt>
                <c:pt idx="196">
                  <c:v>#N/A</c:v>
                </c:pt>
                <c:pt idx="197">
                  <c:v>#N/A</c:v>
                </c:pt>
                <c:pt idx="198">
                  <c:v>#N/A</c:v>
                </c:pt>
                <c:pt idx="199">
                  <c:v>97.653363211510012</c:v>
                </c:pt>
                <c:pt idx="200">
                  <c:v>#N/A</c:v>
                </c:pt>
                <c:pt idx="201">
                  <c:v>#N/A</c:v>
                </c:pt>
                <c:pt idx="202">
                  <c:v>#N/A</c:v>
                </c:pt>
                <c:pt idx="203">
                  <c:v>#N/A</c:v>
                </c:pt>
                <c:pt idx="204">
                  <c:v>59.746606041147736</c:v>
                </c:pt>
                <c:pt idx="205">
                  <c:v>116.20725672674696</c:v>
                </c:pt>
                <c:pt idx="206">
                  <c:v>#N/A</c:v>
                </c:pt>
                <c:pt idx="207">
                  <c:v>#N/A</c:v>
                </c:pt>
                <c:pt idx="208">
                  <c:v>#N/A</c:v>
                </c:pt>
                <c:pt idx="209">
                  <c:v>#N/A</c:v>
                </c:pt>
                <c:pt idx="210">
                  <c:v>#N/A</c:v>
                </c:pt>
                <c:pt idx="211">
                  <c:v>89.494593726412504</c:v>
                </c:pt>
                <c:pt idx="212">
                  <c:v>65.611584684515776</c:v>
                </c:pt>
                <c:pt idx="213">
                  <c:v>#N/A</c:v>
                </c:pt>
                <c:pt idx="214">
                  <c:v>#N/A</c:v>
                </c:pt>
                <c:pt idx="215">
                  <c:v>#N/A</c:v>
                </c:pt>
                <c:pt idx="216">
                  <c:v>#N/A</c:v>
                </c:pt>
                <c:pt idx="217">
                  <c:v>#N/A</c:v>
                </c:pt>
                <c:pt idx="218">
                  <c:v>74.726670741618278</c:v>
                </c:pt>
                <c:pt idx="219">
                  <c:v>68.149569996041507</c:v>
                </c:pt>
                <c:pt idx="220">
                  <c:v>68.148824635615881</c:v>
                </c:pt>
                <c:pt idx="221">
                  <c:v>#N/A</c:v>
                </c:pt>
                <c:pt idx="222">
                  <c:v>50.896000090812329</c:v>
                </c:pt>
                <c:pt idx="223">
                  <c:v>74.237899502016916</c:v>
                </c:pt>
                <c:pt idx="224">
                  <c:v>27.227663613034437</c:v>
                </c:pt>
                <c:pt idx="225">
                  <c:v>#N/A</c:v>
                </c:pt>
                <c:pt idx="226">
                  <c:v>#N/A</c:v>
                </c:pt>
                <c:pt idx="227">
                  <c:v>#N/A</c:v>
                </c:pt>
                <c:pt idx="228">
                  <c:v>#N/A</c:v>
                </c:pt>
                <c:pt idx="229">
                  <c:v>#N/A</c:v>
                </c:pt>
                <c:pt idx="230">
                  <c:v>#N/A</c:v>
                </c:pt>
                <c:pt idx="231">
                  <c:v>91.204590630145262</c:v>
                </c:pt>
                <c:pt idx="232">
                  <c:v>118.57701968759595</c:v>
                </c:pt>
                <c:pt idx="233">
                  <c:v>#N/A</c:v>
                </c:pt>
                <c:pt idx="234">
                  <c:v>118.92629485776555</c:v>
                </c:pt>
                <c:pt idx="235">
                  <c:v>#N/A</c:v>
                </c:pt>
                <c:pt idx="236">
                  <c:v>#N/A</c:v>
                </c:pt>
                <c:pt idx="237">
                  <c:v>81.970767636992989</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51.838613109350753</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67.314689838917246</c:v>
                </c:pt>
                <c:pt idx="274">
                  <c:v>#N/A</c:v>
                </c:pt>
                <c:pt idx="275">
                  <c:v>#N/A</c:v>
                </c:pt>
                <c:pt idx="276">
                  <c:v>#N/A</c:v>
                </c:pt>
                <c:pt idx="277">
                  <c:v>#N/A</c:v>
                </c:pt>
                <c:pt idx="278">
                  <c:v>112.34674478884685</c:v>
                </c:pt>
                <c:pt idx="279">
                  <c:v>111.75353066389413</c:v>
                </c:pt>
                <c:pt idx="280">
                  <c:v>111.75353066389413</c:v>
                </c:pt>
                <c:pt idx="281">
                  <c:v>#N/A</c:v>
                </c:pt>
                <c:pt idx="282">
                  <c:v>#N/A</c:v>
                </c:pt>
                <c:pt idx="283">
                  <c:v>#N/A</c:v>
                </c:pt>
                <c:pt idx="284">
                  <c:v>#N/A</c:v>
                </c:pt>
                <c:pt idx="285">
                  <c:v>#N/A</c:v>
                </c:pt>
                <c:pt idx="286">
                  <c:v>#N/A</c:v>
                </c:pt>
                <c:pt idx="287">
                  <c:v>65.929329606870837</c:v>
                </c:pt>
                <c:pt idx="288">
                  <c:v>118.13321764685676</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33.747731145023742</c:v>
                </c:pt>
                <c:pt idx="311">
                  <c:v>34.102026131728266</c:v>
                </c:pt>
                <c:pt idx="312">
                  <c:v>#N/A</c:v>
                </c:pt>
                <c:pt idx="313">
                  <c:v>#N/A</c:v>
                </c:pt>
                <c:pt idx="314">
                  <c:v>#N/A</c:v>
                </c:pt>
                <c:pt idx="315">
                  <c:v>#N/A</c:v>
                </c:pt>
                <c:pt idx="316">
                  <c:v>#N/A</c:v>
                </c:pt>
                <c:pt idx="317">
                  <c:v>#N/A</c:v>
                </c:pt>
                <c:pt idx="318">
                  <c:v>#N/A</c:v>
                </c:pt>
                <c:pt idx="319">
                  <c:v>#N/A</c:v>
                </c:pt>
                <c:pt idx="320">
                  <c:v>#N/A</c:v>
                </c:pt>
                <c:pt idx="321">
                  <c:v>111.9796248404854</c:v>
                </c:pt>
                <c:pt idx="322">
                  <c:v>#N/A</c:v>
                </c:pt>
                <c:pt idx="323">
                  <c:v>#N/A</c:v>
                </c:pt>
                <c:pt idx="324">
                  <c:v>60.751715590461139</c:v>
                </c:pt>
                <c:pt idx="325">
                  <c:v>60.751715590461139</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29.275831949652265</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22.595774663529479</c:v>
                </c:pt>
                <c:pt idx="360">
                  <c:v>#N/A</c:v>
                </c:pt>
                <c:pt idx="361">
                  <c:v>#N/A</c:v>
                </c:pt>
                <c:pt idx="362">
                  <c:v>#N/A</c:v>
                </c:pt>
                <c:pt idx="363">
                  <c:v>34.072337660518095</c:v>
                </c:pt>
                <c:pt idx="364">
                  <c:v>#N/A</c:v>
                </c:pt>
                <c:pt idx="365">
                  <c:v>#N/A</c:v>
                </c:pt>
                <c:pt idx="366">
                  <c:v>#N/A</c:v>
                </c:pt>
                <c:pt idx="367">
                  <c:v>#N/A</c:v>
                </c:pt>
                <c:pt idx="368">
                  <c:v>#N/A</c:v>
                </c:pt>
                <c:pt idx="369">
                  <c:v>#N/A</c:v>
                </c:pt>
                <c:pt idx="370">
                  <c:v>51.467909328952651</c:v>
                </c:pt>
                <c:pt idx="371">
                  <c:v>#N/A</c:v>
                </c:pt>
                <c:pt idx="372">
                  <c:v>#N/A</c:v>
                </c:pt>
                <c:pt idx="373">
                  <c:v>#N/A</c:v>
                </c:pt>
                <c:pt idx="374">
                  <c:v>#N/A</c:v>
                </c:pt>
                <c:pt idx="375">
                  <c:v>#N/A</c:v>
                </c:pt>
                <c:pt idx="376">
                  <c:v>33.32339020048083</c:v>
                </c:pt>
                <c:pt idx="377">
                  <c:v>#N/A</c:v>
                </c:pt>
                <c:pt idx="378">
                  <c:v>#N/A</c:v>
                </c:pt>
                <c:pt idx="379">
                  <c:v>#N/A</c:v>
                </c:pt>
                <c:pt idx="380">
                  <c:v>#N/A</c:v>
                </c:pt>
                <c:pt idx="381">
                  <c:v>31.860851185123899</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70.281172172577897</c:v>
                </c:pt>
                <c:pt idx="402">
                  <c:v>#N/A</c:v>
                </c:pt>
                <c:pt idx="403">
                  <c:v>33.892068555692966</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25.326733132768705</c:v>
                </c:pt>
                <c:pt idx="417">
                  <c:v>24.664825613588022</c:v>
                </c:pt>
                <c:pt idx="418">
                  <c:v>15.442018328277891</c:v>
                </c:pt>
                <c:pt idx="419">
                  <c:v>#N/A</c:v>
                </c:pt>
                <c:pt idx="420">
                  <c:v>#N/A</c:v>
                </c:pt>
                <c:pt idx="421">
                  <c:v>#N/A</c:v>
                </c:pt>
                <c:pt idx="422">
                  <c:v>#N/A</c:v>
                </c:pt>
                <c:pt idx="423">
                  <c:v>#N/A</c:v>
                </c:pt>
                <c:pt idx="424">
                  <c:v>#N/A</c:v>
                </c:pt>
                <c:pt idx="425">
                  <c:v>25.062754586778617</c:v>
                </c:pt>
                <c:pt idx="426">
                  <c:v>#N/A</c:v>
                </c:pt>
                <c:pt idx="427">
                  <c:v>#N/A</c:v>
                </c:pt>
                <c:pt idx="428">
                  <c:v>#N/A</c:v>
                </c:pt>
                <c:pt idx="429">
                  <c:v>#N/A</c:v>
                </c:pt>
                <c:pt idx="430">
                  <c:v>#N/A</c:v>
                </c:pt>
                <c:pt idx="431">
                  <c:v>48.316606317121753</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48.688096704465863</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23.422496143881137</c:v>
                </c:pt>
                <c:pt idx="467">
                  <c:v>#N/A</c:v>
                </c:pt>
                <c:pt idx="468">
                  <c:v>#N/A</c:v>
                </c:pt>
                <c:pt idx="469">
                  <c:v>#N/A</c:v>
                </c:pt>
                <c:pt idx="470">
                  <c:v>#N/A</c:v>
                </c:pt>
                <c:pt idx="471">
                  <c:v>21.8551216122782</c:v>
                </c:pt>
                <c:pt idx="472">
                  <c:v>#N/A</c:v>
                </c:pt>
                <c:pt idx="473">
                  <c:v>9.147740889831443</c:v>
                </c:pt>
                <c:pt idx="474">
                  <c:v>15.368690069643661</c:v>
                </c:pt>
                <c:pt idx="475">
                  <c:v>#N/A</c:v>
                </c:pt>
                <c:pt idx="476">
                  <c:v>35.241585194678066</c:v>
                </c:pt>
                <c:pt idx="477">
                  <c:v>#N/A</c:v>
                </c:pt>
                <c:pt idx="478">
                  <c:v>#N/A</c:v>
                </c:pt>
                <c:pt idx="479">
                  <c:v>#N/A</c:v>
                </c:pt>
                <c:pt idx="480">
                  <c:v>15.334402774700836</c:v>
                </c:pt>
                <c:pt idx="481">
                  <c:v>#N/A</c:v>
                </c:pt>
                <c:pt idx="482">
                  <c:v>13.692865222443213</c:v>
                </c:pt>
                <c:pt idx="483">
                  <c:v>15.636368673370637</c:v>
                </c:pt>
                <c:pt idx="484">
                  <c:v>#N/A</c:v>
                </c:pt>
                <c:pt idx="485">
                  <c:v>#N/A</c:v>
                </c:pt>
                <c:pt idx="486">
                  <c:v>#N/A</c:v>
                </c:pt>
                <c:pt idx="487">
                  <c:v>36.997238420382054</c:v>
                </c:pt>
                <c:pt idx="488">
                  <c:v>#N/A</c:v>
                </c:pt>
                <c:pt idx="489">
                  <c:v>#N/A</c:v>
                </c:pt>
                <c:pt idx="490">
                  <c:v>#N/A</c:v>
                </c:pt>
                <c:pt idx="491">
                  <c:v>26.590660851325215</c:v>
                </c:pt>
                <c:pt idx="492">
                  <c:v>38.433605976615567</c:v>
                </c:pt>
                <c:pt idx="493">
                  <c:v>#N/A</c:v>
                </c:pt>
                <c:pt idx="494">
                  <c:v>#N/A</c:v>
                </c:pt>
                <c:pt idx="495">
                  <c:v>#N/A</c:v>
                </c:pt>
                <c:pt idx="496">
                  <c:v>#N/A</c:v>
                </c:pt>
                <c:pt idx="497">
                  <c:v>42.916566228910987</c:v>
                </c:pt>
                <c:pt idx="498">
                  <c:v>#N/A</c:v>
                </c:pt>
                <c:pt idx="499">
                  <c:v>#N/A</c:v>
                </c:pt>
                <c:pt idx="500">
                  <c:v>#N/A</c:v>
                </c:pt>
                <c:pt idx="501">
                  <c:v>#N/A</c:v>
                </c:pt>
                <c:pt idx="502">
                  <c:v>29.106312081671522</c:v>
                </c:pt>
                <c:pt idx="503">
                  <c:v>#N/A</c:v>
                </c:pt>
                <c:pt idx="504">
                  <c:v>25.200341178843278</c:v>
                </c:pt>
                <c:pt idx="505">
                  <c:v>#N/A</c:v>
                </c:pt>
                <c:pt idx="506">
                  <c:v>#N/A</c:v>
                </c:pt>
                <c:pt idx="507">
                  <c:v>#N/A</c:v>
                </c:pt>
                <c:pt idx="508">
                  <c:v>35.579613688181865</c:v>
                </c:pt>
                <c:pt idx="509">
                  <c:v>#N/A</c:v>
                </c:pt>
                <c:pt idx="510">
                  <c:v>12.592420075659362</c:v>
                </c:pt>
                <c:pt idx="511">
                  <c:v>#N/A</c:v>
                </c:pt>
                <c:pt idx="512">
                  <c:v>#N/A</c:v>
                </c:pt>
                <c:pt idx="513">
                  <c:v>#N/A</c:v>
                </c:pt>
                <c:pt idx="514">
                  <c:v>#N/A</c:v>
                </c:pt>
                <c:pt idx="515">
                  <c:v>#N/A</c:v>
                </c:pt>
                <c:pt idx="516">
                  <c:v>#N/A</c:v>
                </c:pt>
                <c:pt idx="517">
                  <c:v>10.159222584393348</c:v>
                </c:pt>
                <c:pt idx="518">
                  <c:v>#N/A</c:v>
                </c:pt>
                <c:pt idx="519">
                  <c:v>#N/A</c:v>
                </c:pt>
                <c:pt idx="520">
                  <c:v>#N/A</c:v>
                </c:pt>
                <c:pt idx="521">
                  <c:v>#N/A</c:v>
                </c:pt>
                <c:pt idx="522">
                  <c:v>#N/A</c:v>
                </c:pt>
                <c:pt idx="523">
                  <c:v>38.592783477977868</c:v>
                </c:pt>
                <c:pt idx="524">
                  <c:v>41.491939946066175</c:v>
                </c:pt>
                <c:pt idx="525">
                  <c:v>41.276253945888449</c:v>
                </c:pt>
                <c:pt idx="526">
                  <c:v>35.792055161583932</c:v>
                </c:pt>
                <c:pt idx="527">
                  <c:v>#N/A</c:v>
                </c:pt>
                <c:pt idx="528">
                  <c:v>#N/A</c:v>
                </c:pt>
                <c:pt idx="529">
                  <c:v>16.120915312399749</c:v>
                </c:pt>
                <c:pt idx="530">
                  <c:v>20.454734221477928</c:v>
                </c:pt>
                <c:pt idx="531">
                  <c:v>#N/A</c:v>
                </c:pt>
                <c:pt idx="532">
                  <c:v>#N/A</c:v>
                </c:pt>
                <c:pt idx="533">
                  <c:v>#N/A</c:v>
                </c:pt>
                <c:pt idx="534">
                  <c:v>#N/A</c:v>
                </c:pt>
                <c:pt idx="535">
                  <c:v>41.999528802374833</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26.515547164874171</c:v>
                </c:pt>
                <c:pt idx="550">
                  <c:v>#N/A</c:v>
                </c:pt>
                <c:pt idx="551">
                  <c:v>#N/A</c:v>
                </c:pt>
                <c:pt idx="552">
                  <c:v>17.374888543493515</c:v>
                </c:pt>
                <c:pt idx="553">
                  <c:v>34.749777086987031</c:v>
                </c:pt>
                <c:pt idx="554">
                  <c:v>#N/A</c:v>
                </c:pt>
                <c:pt idx="555">
                  <c:v>#N/A</c:v>
                </c:pt>
                <c:pt idx="556">
                  <c:v>28.921555414387054</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5A8A-49FA-96F5-7178319B93E7}"/>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Plant_Real'!$F$26:$F$1000</c:f>
              <c:numCache>
                <c:formatCode>0.00</c:formatCode>
                <c:ptCount val="975"/>
                <c:pt idx="0">
                  <c:v>41.187928882056077</c:v>
                </c:pt>
                <c:pt idx="1">
                  <c:v>#N/A</c:v>
                </c:pt>
                <c:pt idx="2">
                  <c:v>51.884898468027103</c:v>
                </c:pt>
                <c:pt idx="3">
                  <c:v>43.212091417461295</c:v>
                </c:pt>
                <c:pt idx="4">
                  <c:v>#N/A</c:v>
                </c:pt>
                <c:pt idx="5">
                  <c:v>59.931636518031659</c:v>
                </c:pt>
                <c:pt idx="6">
                  <c:v>61.50505945255015</c:v>
                </c:pt>
                <c:pt idx="7">
                  <c:v>72.276281135341605</c:v>
                </c:pt>
                <c:pt idx="8">
                  <c:v>61.97969167305132</c:v>
                </c:pt>
                <c:pt idx="9">
                  <c:v>#N/A</c:v>
                </c:pt>
                <c:pt idx="10">
                  <c:v>#N/A</c:v>
                </c:pt>
                <c:pt idx="11">
                  <c:v>#N/A</c:v>
                </c:pt>
                <c:pt idx="12">
                  <c:v>116.4458643968625</c:v>
                </c:pt>
                <c:pt idx="13">
                  <c:v>101.97901374201899</c:v>
                </c:pt>
                <c:pt idx="14">
                  <c:v>#N/A</c:v>
                </c:pt>
                <c:pt idx="15">
                  <c:v>#N/A</c:v>
                </c:pt>
                <c:pt idx="16">
                  <c:v>#N/A</c:v>
                </c:pt>
                <c:pt idx="17">
                  <c:v>#N/A</c:v>
                </c:pt>
                <c:pt idx="18">
                  <c:v>#N/A</c:v>
                </c:pt>
                <c:pt idx="19">
                  <c:v>#N/A</c:v>
                </c:pt>
                <c:pt idx="20">
                  <c:v>#N/A</c:v>
                </c:pt>
                <c:pt idx="21">
                  <c:v>#N/A</c:v>
                </c:pt>
                <c:pt idx="22">
                  <c:v>#N/A</c:v>
                </c:pt>
                <c:pt idx="23">
                  <c:v>31.864174794694829</c:v>
                </c:pt>
                <c:pt idx="24">
                  <c:v>37.460244249751518</c:v>
                </c:pt>
                <c:pt idx="25">
                  <c:v>37.462835132420153</c:v>
                </c:pt>
                <c:pt idx="26">
                  <c:v>36.174638341178856</c:v>
                </c:pt>
                <c:pt idx="27">
                  <c:v>65.845215261186326</c:v>
                </c:pt>
                <c:pt idx="28">
                  <c:v>#N/A</c:v>
                </c:pt>
                <c:pt idx="29">
                  <c:v>#N/A</c:v>
                </c:pt>
                <c:pt idx="30">
                  <c:v>#N/A</c:v>
                </c:pt>
                <c:pt idx="31">
                  <c:v>#N/A</c:v>
                </c:pt>
                <c:pt idx="32">
                  <c:v>#N/A</c:v>
                </c:pt>
                <c:pt idx="33">
                  <c:v>34.142421189093433</c:v>
                </c:pt>
                <c:pt idx="34">
                  <c:v>27.148087110095194</c:v>
                </c:pt>
                <c:pt idx="35">
                  <c:v>38.658377336573224</c:v>
                </c:pt>
                <c:pt idx="36">
                  <c:v>#N/A</c:v>
                </c:pt>
                <c:pt idx="37">
                  <c:v>#N/A</c:v>
                </c:pt>
                <c:pt idx="38">
                  <c:v>34.719310053021402</c:v>
                </c:pt>
                <c:pt idx="39">
                  <c:v>#N/A</c:v>
                </c:pt>
                <c:pt idx="40">
                  <c:v>#N/A</c:v>
                </c:pt>
                <c:pt idx="41">
                  <c:v>#N/A</c:v>
                </c:pt>
                <c:pt idx="42">
                  <c:v>41.04643828713909</c:v>
                </c:pt>
                <c:pt idx="43">
                  <c:v>#N/A</c:v>
                </c:pt>
                <c:pt idx="44">
                  <c:v>#N/A</c:v>
                </c:pt>
                <c:pt idx="45">
                  <c:v>#N/A</c:v>
                </c:pt>
                <c:pt idx="46">
                  <c:v>#N/A</c:v>
                </c:pt>
                <c:pt idx="47">
                  <c:v>#N/A</c:v>
                </c:pt>
                <c:pt idx="48">
                  <c:v>#N/A</c:v>
                </c:pt>
                <c:pt idx="49">
                  <c:v>#N/A</c:v>
                </c:pt>
                <c:pt idx="50">
                  <c:v>#N/A</c:v>
                </c:pt>
                <c:pt idx="51">
                  <c:v>#N/A</c:v>
                </c:pt>
                <c:pt idx="52">
                  <c:v>32.957178515200006</c:v>
                </c:pt>
                <c:pt idx="53">
                  <c:v>#N/A</c:v>
                </c:pt>
                <c:pt idx="54">
                  <c:v>34.25327541126795</c:v>
                </c:pt>
                <c:pt idx="55">
                  <c:v>#N/A</c:v>
                </c:pt>
                <c:pt idx="56">
                  <c:v>#N/A</c:v>
                </c:pt>
                <c:pt idx="57">
                  <c:v>#N/A</c:v>
                </c:pt>
                <c:pt idx="58">
                  <c:v>41.20833292676069</c:v>
                </c:pt>
                <c:pt idx="59">
                  <c:v>#N/A</c:v>
                </c:pt>
                <c:pt idx="60">
                  <c:v>#N/A</c:v>
                </c:pt>
                <c:pt idx="61">
                  <c:v>#N/A</c:v>
                </c:pt>
                <c:pt idx="62">
                  <c:v>#N/A</c:v>
                </c:pt>
                <c:pt idx="63">
                  <c:v>#N/A</c:v>
                </c:pt>
                <c:pt idx="64">
                  <c:v>#N/A</c:v>
                </c:pt>
                <c:pt idx="65">
                  <c:v>50.714234460412243</c:v>
                </c:pt>
                <c:pt idx="66">
                  <c:v>35.037367959937512</c:v>
                </c:pt>
                <c:pt idx="67">
                  <c:v>47.731998783874708</c:v>
                </c:pt>
                <c:pt idx="68">
                  <c:v>#N/A</c:v>
                </c:pt>
                <c:pt idx="69">
                  <c:v>#N/A</c:v>
                </c:pt>
                <c:pt idx="70">
                  <c:v>#N/A</c:v>
                </c:pt>
                <c:pt idx="71">
                  <c:v>#N/A</c:v>
                </c:pt>
                <c:pt idx="72">
                  <c:v>#N/A</c:v>
                </c:pt>
                <c:pt idx="73">
                  <c:v>#N/A</c:v>
                </c:pt>
                <c:pt idx="74">
                  <c:v>#N/A</c:v>
                </c:pt>
                <c:pt idx="75">
                  <c:v>#N/A</c:v>
                </c:pt>
                <c:pt idx="76">
                  <c:v>#N/A</c:v>
                </c:pt>
                <c:pt idx="77">
                  <c:v>#N/A</c:v>
                </c:pt>
                <c:pt idx="78">
                  <c:v>#N/A</c:v>
                </c:pt>
                <c:pt idx="79">
                  <c:v>#N/A</c:v>
                </c:pt>
                <c:pt idx="80">
                  <c:v>76.536794619095971</c:v>
                </c:pt>
                <c:pt idx="81">
                  <c:v>54.331741545390734</c:v>
                </c:pt>
                <c:pt idx="82">
                  <c:v>49.371790276781688</c:v>
                </c:pt>
                <c:pt idx="83">
                  <c:v>54.433204250066609</c:v>
                </c:pt>
                <c:pt idx="84">
                  <c:v>#N/A</c:v>
                </c:pt>
                <c:pt idx="85">
                  <c:v>#N/A</c:v>
                </c:pt>
                <c:pt idx="86">
                  <c:v>45.660593803225645</c:v>
                </c:pt>
                <c:pt idx="87">
                  <c:v>50.844835792611704</c:v>
                </c:pt>
                <c:pt idx="88">
                  <c:v>45.660169891662164</c:v>
                </c:pt>
                <c:pt idx="89">
                  <c:v>#N/A</c:v>
                </c:pt>
                <c:pt idx="90">
                  <c:v>#N/A</c:v>
                </c:pt>
                <c:pt idx="91">
                  <c:v>57.759571569035565</c:v>
                </c:pt>
                <c:pt idx="92">
                  <c:v>72.025371134650882</c:v>
                </c:pt>
                <c:pt idx="93">
                  <c:v>#N/A</c:v>
                </c:pt>
                <c:pt idx="94">
                  <c:v>#N/A</c:v>
                </c:pt>
                <c:pt idx="95">
                  <c:v>#N/A</c:v>
                </c:pt>
                <c:pt idx="96">
                  <c:v>#N/A</c:v>
                </c:pt>
                <c:pt idx="97">
                  <c:v>#N/A</c:v>
                </c:pt>
                <c:pt idx="98">
                  <c:v>67.544605453975322</c:v>
                </c:pt>
                <c:pt idx="99">
                  <c:v>72.054539254234385</c:v>
                </c:pt>
                <c:pt idx="100">
                  <c:v>#N/A</c:v>
                </c:pt>
                <c:pt idx="101">
                  <c:v>80.618636280817469</c:v>
                </c:pt>
                <c:pt idx="102">
                  <c:v>80.618639821525093</c:v>
                </c:pt>
                <c:pt idx="103">
                  <c:v>80.618639821525093</c:v>
                </c:pt>
                <c:pt idx="104">
                  <c:v>89.760561930949848</c:v>
                </c:pt>
                <c:pt idx="105">
                  <c:v>72.646060376530954</c:v>
                </c:pt>
                <c:pt idx="106">
                  <c:v>42.925088054696957</c:v>
                </c:pt>
                <c:pt idx="107">
                  <c:v>#N/A</c:v>
                </c:pt>
                <c:pt idx="108">
                  <c:v>#N/A</c:v>
                </c:pt>
                <c:pt idx="109">
                  <c:v>#N/A</c:v>
                </c:pt>
                <c:pt idx="110">
                  <c:v>67.392326281415066</c:v>
                </c:pt>
                <c:pt idx="111">
                  <c:v>79.710933076682039</c:v>
                </c:pt>
                <c:pt idx="112">
                  <c:v>81.319147635368708</c:v>
                </c:pt>
                <c:pt idx="113">
                  <c:v>70.04733715679248</c:v>
                </c:pt>
                <c:pt idx="114">
                  <c:v>#N/A</c:v>
                </c:pt>
                <c:pt idx="115">
                  <c:v>60.007983749915006</c:v>
                </c:pt>
                <c:pt idx="116">
                  <c:v>51.365294180148148</c:v>
                </c:pt>
                <c:pt idx="117">
                  <c:v>57.003772059550379</c:v>
                </c:pt>
                <c:pt idx="118">
                  <c:v>#N/A</c:v>
                </c:pt>
                <c:pt idx="119">
                  <c:v>#N/A</c:v>
                </c:pt>
                <c:pt idx="120">
                  <c:v>#N/A</c:v>
                </c:pt>
                <c:pt idx="121">
                  <c:v>#N/A</c:v>
                </c:pt>
                <c:pt idx="122">
                  <c:v>#N/A</c:v>
                </c:pt>
                <c:pt idx="123">
                  <c:v>#N/A</c:v>
                </c:pt>
                <c:pt idx="124">
                  <c:v>80.182643921371977</c:v>
                </c:pt>
                <c:pt idx="125">
                  <c:v>#N/A</c:v>
                </c:pt>
                <c:pt idx="126">
                  <c:v>#N/A</c:v>
                </c:pt>
                <c:pt idx="127">
                  <c:v>68.24735130388531</c:v>
                </c:pt>
                <c:pt idx="128">
                  <c:v>#N/A</c:v>
                </c:pt>
                <c:pt idx="129">
                  <c:v>#N/A</c:v>
                </c:pt>
                <c:pt idx="130">
                  <c:v>#N/A</c:v>
                </c:pt>
                <c:pt idx="131">
                  <c:v>#N/A</c:v>
                </c:pt>
                <c:pt idx="132">
                  <c:v>#N/A</c:v>
                </c:pt>
                <c:pt idx="133">
                  <c:v>#N/A</c:v>
                </c:pt>
                <c:pt idx="134">
                  <c:v>#N/A</c:v>
                </c:pt>
                <c:pt idx="135">
                  <c:v>#N/A</c:v>
                </c:pt>
                <c:pt idx="136">
                  <c:v>#N/A</c:v>
                </c:pt>
                <c:pt idx="137">
                  <c:v>61.743211431350865</c:v>
                </c:pt>
                <c:pt idx="138">
                  <c:v>55.767075686857609</c:v>
                </c:pt>
                <c:pt idx="139">
                  <c:v>#N/A</c:v>
                </c:pt>
                <c:pt idx="140">
                  <c:v>#N/A</c:v>
                </c:pt>
                <c:pt idx="141">
                  <c:v>#N/A</c:v>
                </c:pt>
                <c:pt idx="142">
                  <c:v>#N/A</c:v>
                </c:pt>
                <c:pt idx="143">
                  <c:v>63.034409533882879</c:v>
                </c:pt>
                <c:pt idx="144">
                  <c:v>62.508666167448318</c:v>
                </c:pt>
                <c:pt idx="145">
                  <c:v>#N/A</c:v>
                </c:pt>
                <c:pt idx="146">
                  <c:v>91.266515000999121</c:v>
                </c:pt>
                <c:pt idx="147">
                  <c:v>73.758644251879119</c:v>
                </c:pt>
                <c:pt idx="148">
                  <c:v>#N/A</c:v>
                </c:pt>
                <c:pt idx="149">
                  <c:v>#N/A</c:v>
                </c:pt>
                <c:pt idx="150">
                  <c:v>#N/A</c:v>
                </c:pt>
                <c:pt idx="151">
                  <c:v>#N/A</c:v>
                </c:pt>
                <c:pt idx="152">
                  <c:v>61.016629084019868</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47.339258442795028</c:v>
                </c:pt>
                <c:pt idx="169">
                  <c:v>#N/A</c:v>
                </c:pt>
                <c:pt idx="170">
                  <c:v>#N/A</c:v>
                </c:pt>
                <c:pt idx="171">
                  <c:v>#N/A</c:v>
                </c:pt>
                <c:pt idx="172">
                  <c:v>#N/A</c:v>
                </c:pt>
                <c:pt idx="173">
                  <c:v>50.292800712395888</c:v>
                </c:pt>
                <c:pt idx="174">
                  <c:v>#N/A</c:v>
                </c:pt>
                <c:pt idx="175">
                  <c:v>#N/A</c:v>
                </c:pt>
                <c:pt idx="176">
                  <c:v>#N/A</c:v>
                </c:pt>
                <c:pt idx="177">
                  <c:v>81.202435346346462</c:v>
                </c:pt>
                <c:pt idx="178">
                  <c:v>#N/A</c:v>
                </c:pt>
                <c:pt idx="179">
                  <c:v>#N/A</c:v>
                </c:pt>
                <c:pt idx="180">
                  <c:v>74.365674312720387</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65.105641210020934</c:v>
                </c:pt>
                <c:pt idx="194">
                  <c:v>#N/A</c:v>
                </c:pt>
                <c:pt idx="195">
                  <c:v>#N/A</c:v>
                </c:pt>
                <c:pt idx="196">
                  <c:v>#N/A</c:v>
                </c:pt>
                <c:pt idx="197">
                  <c:v>#N/A</c:v>
                </c:pt>
                <c:pt idx="198">
                  <c:v>#N/A</c:v>
                </c:pt>
                <c:pt idx="199">
                  <c:v>#N/A</c:v>
                </c:pt>
                <c:pt idx="200">
                  <c:v>#N/A</c:v>
                </c:pt>
                <c:pt idx="201">
                  <c:v>#N/A</c:v>
                </c:pt>
                <c:pt idx="202">
                  <c:v>62.271176966530696</c:v>
                </c:pt>
                <c:pt idx="203">
                  <c:v>101.91316103294061</c:v>
                </c:pt>
                <c:pt idx="204">
                  <c:v>#N/A</c:v>
                </c:pt>
                <c:pt idx="205">
                  <c:v>#N/A</c:v>
                </c:pt>
                <c:pt idx="206">
                  <c:v>#N/A</c:v>
                </c:pt>
                <c:pt idx="207">
                  <c:v>#N/A</c:v>
                </c:pt>
                <c:pt idx="208">
                  <c:v>#N/A</c:v>
                </c:pt>
                <c:pt idx="209">
                  <c:v>#N/A</c:v>
                </c:pt>
                <c:pt idx="210">
                  <c:v>#N/A</c:v>
                </c:pt>
                <c:pt idx="211">
                  <c:v>#N/A</c:v>
                </c:pt>
                <c:pt idx="212">
                  <c:v>#N/A</c:v>
                </c:pt>
                <c:pt idx="213">
                  <c:v>63.967770007666452</c:v>
                </c:pt>
                <c:pt idx="214">
                  <c:v>75.649351153033351</c:v>
                </c:pt>
                <c:pt idx="215">
                  <c:v>72.635921752562112</c:v>
                </c:pt>
                <c:pt idx="216">
                  <c:v>87.469586579149109</c:v>
                </c:pt>
                <c:pt idx="217">
                  <c:v>82.258272196939672</c:v>
                </c:pt>
                <c:pt idx="218">
                  <c:v>#N/A</c:v>
                </c:pt>
                <c:pt idx="219">
                  <c:v>#N/A</c:v>
                </c:pt>
                <c:pt idx="220">
                  <c:v>#N/A</c:v>
                </c:pt>
                <c:pt idx="221">
                  <c:v>#N/A</c:v>
                </c:pt>
                <c:pt idx="222">
                  <c:v>#N/A</c:v>
                </c:pt>
                <c:pt idx="223">
                  <c:v>#N/A</c:v>
                </c:pt>
                <c:pt idx="224">
                  <c:v>#N/A</c:v>
                </c:pt>
                <c:pt idx="225">
                  <c:v>41.302410116540834</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86.052661815462926</c:v>
                </c:pt>
                <c:pt idx="241">
                  <c:v>130.04191753417649</c:v>
                </c:pt>
                <c:pt idx="242">
                  <c:v>49.235954366133832</c:v>
                </c:pt>
                <c:pt idx="243">
                  <c:v>87.641721627898676</c:v>
                </c:pt>
                <c:pt idx="244">
                  <c:v>#N/A</c:v>
                </c:pt>
                <c:pt idx="245">
                  <c:v>#N/A</c:v>
                </c:pt>
                <c:pt idx="246">
                  <c:v>#N/A</c:v>
                </c:pt>
                <c:pt idx="247">
                  <c:v>#N/A</c:v>
                </c:pt>
                <c:pt idx="248">
                  <c:v>#N/A</c:v>
                </c:pt>
                <c:pt idx="249">
                  <c:v>#N/A</c:v>
                </c:pt>
                <c:pt idx="250">
                  <c:v>#N/A</c:v>
                </c:pt>
                <c:pt idx="251">
                  <c:v>#N/A</c:v>
                </c:pt>
                <c:pt idx="252">
                  <c:v>#N/A</c:v>
                </c:pt>
                <c:pt idx="253">
                  <c:v>#N/A</c:v>
                </c:pt>
                <c:pt idx="254">
                  <c:v>40.70531649444078</c:v>
                </c:pt>
                <c:pt idx="255">
                  <c:v>38.238607816321633</c:v>
                </c:pt>
                <c:pt idx="256">
                  <c:v>#N/A</c:v>
                </c:pt>
                <c:pt idx="257">
                  <c:v>#N/A</c:v>
                </c:pt>
                <c:pt idx="258">
                  <c:v>#N/A</c:v>
                </c:pt>
                <c:pt idx="259">
                  <c:v>#N/A</c:v>
                </c:pt>
                <c:pt idx="260">
                  <c:v>#N/A</c:v>
                </c:pt>
                <c:pt idx="261">
                  <c:v>#N/A</c:v>
                </c:pt>
                <c:pt idx="262">
                  <c:v>#N/A</c:v>
                </c:pt>
                <c:pt idx="263">
                  <c:v>#N/A</c:v>
                </c:pt>
                <c:pt idx="264">
                  <c:v>#N/A</c:v>
                </c:pt>
                <c:pt idx="265">
                  <c:v>46.538899311102604</c:v>
                </c:pt>
                <c:pt idx="266">
                  <c:v>46.538899311102618</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61.654185876032663</c:v>
                </c:pt>
                <c:pt idx="282">
                  <c:v>#N/A</c:v>
                </c:pt>
                <c:pt idx="283">
                  <c:v>100.78712743101391</c:v>
                </c:pt>
                <c:pt idx="284">
                  <c:v>62.494762653189909</c:v>
                </c:pt>
                <c:pt idx="285">
                  <c:v>#N/A</c:v>
                </c:pt>
                <c:pt idx="286">
                  <c:v>#N/A</c:v>
                </c:pt>
                <c:pt idx="287">
                  <c:v>#N/A</c:v>
                </c:pt>
                <c:pt idx="288">
                  <c:v>#N/A</c:v>
                </c:pt>
                <c:pt idx="289">
                  <c:v>#N/A</c:v>
                </c:pt>
                <c:pt idx="290">
                  <c:v>58.249895744281076</c:v>
                </c:pt>
                <c:pt idx="291">
                  <c:v>45.301853129814056</c:v>
                </c:pt>
                <c:pt idx="292">
                  <c:v>#N/A</c:v>
                </c:pt>
                <c:pt idx="293">
                  <c:v>#N/A</c:v>
                </c:pt>
                <c:pt idx="294">
                  <c:v>#N/A</c:v>
                </c:pt>
                <c:pt idx="295">
                  <c:v>#N/A</c:v>
                </c:pt>
                <c:pt idx="296">
                  <c:v>#N/A</c:v>
                </c:pt>
                <c:pt idx="297">
                  <c:v>#N/A</c:v>
                </c:pt>
                <c:pt idx="298">
                  <c:v>139.1447737202482</c:v>
                </c:pt>
                <c:pt idx="299">
                  <c:v>85.32604282054848</c:v>
                </c:pt>
                <c:pt idx="300">
                  <c:v>133.59038364997915</c:v>
                </c:pt>
                <c:pt idx="301">
                  <c:v>89.523588938601122</c:v>
                </c:pt>
                <c:pt idx="302">
                  <c:v>#N/A</c:v>
                </c:pt>
                <c:pt idx="303">
                  <c:v>#N/A</c:v>
                </c:pt>
                <c:pt idx="304">
                  <c:v>#N/A</c:v>
                </c:pt>
                <c:pt idx="305">
                  <c:v>#N/A</c:v>
                </c:pt>
                <c:pt idx="306">
                  <c:v>#N/A</c:v>
                </c:pt>
                <c:pt idx="307">
                  <c:v>#N/A</c:v>
                </c:pt>
                <c:pt idx="308">
                  <c:v>#N/A</c:v>
                </c:pt>
                <c:pt idx="309">
                  <c:v>75.067872114510109</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53.059437356235634</c:v>
                </c:pt>
                <c:pt idx="327">
                  <c:v>100.41836415178406</c:v>
                </c:pt>
                <c:pt idx="328">
                  <c:v>52.320503596622615</c:v>
                </c:pt>
                <c:pt idx="329">
                  <c:v>32.767028223005816</c:v>
                </c:pt>
                <c:pt idx="330">
                  <c:v>#N/A</c:v>
                </c:pt>
                <c:pt idx="331">
                  <c:v>#N/A</c:v>
                </c:pt>
                <c:pt idx="332">
                  <c:v>#N/A</c:v>
                </c:pt>
                <c:pt idx="333">
                  <c:v>#N/A</c:v>
                </c:pt>
                <c:pt idx="334">
                  <c:v>#N/A</c:v>
                </c:pt>
                <c:pt idx="335">
                  <c:v>78.327817496735605</c:v>
                </c:pt>
                <c:pt idx="336">
                  <c:v>76.662283644375208</c:v>
                </c:pt>
                <c:pt idx="337">
                  <c:v>#N/A</c:v>
                </c:pt>
                <c:pt idx="338">
                  <c:v>#N/A</c:v>
                </c:pt>
                <c:pt idx="339">
                  <c:v>52.428988220190639</c:v>
                </c:pt>
                <c:pt idx="340">
                  <c:v>#N/A</c:v>
                </c:pt>
                <c:pt idx="341">
                  <c:v>#N/A</c:v>
                </c:pt>
                <c:pt idx="342">
                  <c:v>#N/A</c:v>
                </c:pt>
                <c:pt idx="343">
                  <c:v>#N/A</c:v>
                </c:pt>
                <c:pt idx="344">
                  <c:v>#N/A</c:v>
                </c:pt>
                <c:pt idx="345">
                  <c:v>#N/A</c:v>
                </c:pt>
                <c:pt idx="346">
                  <c:v>56.585482999251376</c:v>
                </c:pt>
                <c:pt idx="347">
                  <c:v>#N/A</c:v>
                </c:pt>
                <c:pt idx="348">
                  <c:v>44.812490709089381</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55.003271784902608</c:v>
                </c:pt>
                <c:pt idx="366">
                  <c:v>#N/A</c:v>
                </c:pt>
                <c:pt idx="367">
                  <c:v>#N/A</c:v>
                </c:pt>
                <c:pt idx="368">
                  <c:v>#N/A</c:v>
                </c:pt>
                <c:pt idx="369">
                  <c:v>#N/A</c:v>
                </c:pt>
                <c:pt idx="370">
                  <c:v>#N/A</c:v>
                </c:pt>
                <c:pt idx="371">
                  <c:v>#N/A</c:v>
                </c:pt>
                <c:pt idx="372">
                  <c:v>#N/A</c:v>
                </c:pt>
                <c:pt idx="373">
                  <c:v>42.7606741668802</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22.626087336198616</c:v>
                </c:pt>
                <c:pt idx="389">
                  <c:v>#N/A</c:v>
                </c:pt>
                <c:pt idx="390">
                  <c:v>#N/A</c:v>
                </c:pt>
                <c:pt idx="391">
                  <c:v>#N/A</c:v>
                </c:pt>
                <c:pt idx="392">
                  <c:v>#N/A</c:v>
                </c:pt>
                <c:pt idx="393">
                  <c:v>#N/A</c:v>
                </c:pt>
                <c:pt idx="394">
                  <c:v>35.268751076943985</c:v>
                </c:pt>
                <c:pt idx="395">
                  <c:v>#N/A</c:v>
                </c:pt>
                <c:pt idx="396">
                  <c:v>#N/A</c:v>
                </c:pt>
                <c:pt idx="397">
                  <c:v>#N/A</c:v>
                </c:pt>
                <c:pt idx="398">
                  <c:v>#N/A</c:v>
                </c:pt>
                <c:pt idx="399">
                  <c:v>#N/A</c:v>
                </c:pt>
                <c:pt idx="400">
                  <c:v>#N/A</c:v>
                </c:pt>
                <c:pt idx="401">
                  <c:v>#N/A</c:v>
                </c:pt>
                <c:pt idx="402">
                  <c:v>#N/A</c:v>
                </c:pt>
                <c:pt idx="403">
                  <c:v>#N/A</c:v>
                </c:pt>
                <c:pt idx="404">
                  <c:v>#N/A</c:v>
                </c:pt>
                <c:pt idx="405">
                  <c:v>26.917078155745877</c:v>
                </c:pt>
                <c:pt idx="406">
                  <c:v>#N/A</c:v>
                </c:pt>
                <c:pt idx="407">
                  <c:v>#N/A</c:v>
                </c:pt>
                <c:pt idx="408">
                  <c:v>#N/A</c:v>
                </c:pt>
                <c:pt idx="409">
                  <c:v>45.134135993571682</c:v>
                </c:pt>
                <c:pt idx="410">
                  <c:v>22.390712789545177</c:v>
                </c:pt>
                <c:pt idx="411">
                  <c:v>#N/A</c:v>
                </c:pt>
                <c:pt idx="412">
                  <c:v>#N/A</c:v>
                </c:pt>
                <c:pt idx="413">
                  <c:v>#N/A</c:v>
                </c:pt>
                <c:pt idx="414">
                  <c:v>#N/A</c:v>
                </c:pt>
                <c:pt idx="415">
                  <c:v>58.564544401827405</c:v>
                </c:pt>
                <c:pt idx="416">
                  <c:v>#N/A</c:v>
                </c:pt>
                <c:pt idx="417">
                  <c:v>#N/A</c:v>
                </c:pt>
                <c:pt idx="418">
                  <c:v>#N/A</c:v>
                </c:pt>
                <c:pt idx="419">
                  <c:v>#N/A</c:v>
                </c:pt>
                <c:pt idx="420">
                  <c:v>#N/A</c:v>
                </c:pt>
                <c:pt idx="421">
                  <c:v>#N/A</c:v>
                </c:pt>
                <c:pt idx="422">
                  <c:v>#N/A</c:v>
                </c:pt>
                <c:pt idx="423">
                  <c:v>#N/A</c:v>
                </c:pt>
                <c:pt idx="424">
                  <c:v>#N/A</c:v>
                </c:pt>
                <c:pt idx="425">
                  <c:v>#N/A</c:v>
                </c:pt>
                <c:pt idx="426">
                  <c:v>35.216571507651814</c:v>
                </c:pt>
                <c:pt idx="427">
                  <c:v>#N/A</c:v>
                </c:pt>
                <c:pt idx="428">
                  <c:v>#N/A</c:v>
                </c:pt>
                <c:pt idx="429">
                  <c:v>#N/A</c:v>
                </c:pt>
                <c:pt idx="430">
                  <c:v>#N/A</c:v>
                </c:pt>
                <c:pt idx="431">
                  <c:v>#N/A</c:v>
                </c:pt>
                <c:pt idx="432">
                  <c:v>#N/A</c:v>
                </c:pt>
                <c:pt idx="433">
                  <c:v>#N/A</c:v>
                </c:pt>
                <c:pt idx="434">
                  <c:v>37.042725985116597</c:v>
                </c:pt>
                <c:pt idx="435">
                  <c:v>#N/A</c:v>
                </c:pt>
                <c:pt idx="436">
                  <c:v>#N/A</c:v>
                </c:pt>
                <c:pt idx="437">
                  <c:v>#N/A</c:v>
                </c:pt>
                <c:pt idx="438">
                  <c:v>23.566115151922268</c:v>
                </c:pt>
                <c:pt idx="439">
                  <c:v>#N/A</c:v>
                </c:pt>
                <c:pt idx="440">
                  <c:v>24.858146689153646</c:v>
                </c:pt>
                <c:pt idx="441">
                  <c:v>#N/A</c:v>
                </c:pt>
                <c:pt idx="442">
                  <c:v>#N/A</c:v>
                </c:pt>
                <c:pt idx="443">
                  <c:v>#N/A</c:v>
                </c:pt>
                <c:pt idx="444">
                  <c:v>#N/A</c:v>
                </c:pt>
                <c:pt idx="445">
                  <c:v>#N/A</c:v>
                </c:pt>
                <c:pt idx="446">
                  <c:v>#N/A</c:v>
                </c:pt>
                <c:pt idx="447">
                  <c:v>#N/A</c:v>
                </c:pt>
                <c:pt idx="448">
                  <c:v>#N/A</c:v>
                </c:pt>
                <c:pt idx="449">
                  <c:v>#N/A</c:v>
                </c:pt>
                <c:pt idx="450">
                  <c:v>#N/A</c:v>
                </c:pt>
                <c:pt idx="451">
                  <c:v>20.462355757668302</c:v>
                </c:pt>
                <c:pt idx="452">
                  <c:v>#N/A</c:v>
                </c:pt>
                <c:pt idx="453">
                  <c:v>#N/A</c:v>
                </c:pt>
                <c:pt idx="454">
                  <c:v>#N/A</c:v>
                </c:pt>
                <c:pt idx="455">
                  <c:v>#N/A</c:v>
                </c:pt>
                <c:pt idx="456">
                  <c:v>#N/A</c:v>
                </c:pt>
                <c:pt idx="457">
                  <c:v>14.592163231217485</c:v>
                </c:pt>
                <c:pt idx="458">
                  <c:v>21.255915250572126</c:v>
                </c:pt>
                <c:pt idx="459">
                  <c:v>18.279904951720773</c:v>
                </c:pt>
                <c:pt idx="460">
                  <c:v>17.090667964347588</c:v>
                </c:pt>
                <c:pt idx="461">
                  <c:v>#N/A</c:v>
                </c:pt>
                <c:pt idx="462">
                  <c:v>#N/A</c:v>
                </c:pt>
                <c:pt idx="463">
                  <c:v>#N/A</c:v>
                </c:pt>
                <c:pt idx="464">
                  <c:v>41.759311224958793</c:v>
                </c:pt>
                <c:pt idx="465">
                  <c:v>36.873958902797945</c:v>
                </c:pt>
                <c:pt idx="466">
                  <c:v>#N/A</c:v>
                </c:pt>
                <c:pt idx="467">
                  <c:v>27.180962321312222</c:v>
                </c:pt>
                <c:pt idx="468">
                  <c:v>#N/A</c:v>
                </c:pt>
                <c:pt idx="469">
                  <c:v>#N/A</c:v>
                </c:pt>
                <c:pt idx="470">
                  <c:v>29.887520051791522</c:v>
                </c:pt>
                <c:pt idx="471">
                  <c:v>#N/A</c:v>
                </c:pt>
                <c:pt idx="472">
                  <c:v>#N/A</c:v>
                </c:pt>
                <c:pt idx="473">
                  <c:v>#N/A</c:v>
                </c:pt>
                <c:pt idx="474">
                  <c:v>#N/A</c:v>
                </c:pt>
                <c:pt idx="475">
                  <c:v>#N/A</c:v>
                </c:pt>
                <c:pt idx="476">
                  <c:v>#N/A</c:v>
                </c:pt>
                <c:pt idx="477">
                  <c:v>20.674166584737417</c:v>
                </c:pt>
                <c:pt idx="478">
                  <c:v>15.043343148231493</c:v>
                </c:pt>
                <c:pt idx="479">
                  <c:v>#N/A</c:v>
                </c:pt>
                <c:pt idx="480">
                  <c:v>#N/A</c:v>
                </c:pt>
                <c:pt idx="481">
                  <c:v>#N/A</c:v>
                </c:pt>
                <c:pt idx="482">
                  <c:v>#N/A</c:v>
                </c:pt>
                <c:pt idx="483">
                  <c:v>#N/A</c:v>
                </c:pt>
                <c:pt idx="484">
                  <c:v>#N/A</c:v>
                </c:pt>
                <c:pt idx="485">
                  <c:v>#N/A</c:v>
                </c:pt>
                <c:pt idx="486">
                  <c:v>28.154297718662271</c:v>
                </c:pt>
                <c:pt idx="487">
                  <c:v>#N/A</c:v>
                </c:pt>
                <c:pt idx="488">
                  <c:v>#N/A</c:v>
                </c:pt>
                <c:pt idx="489">
                  <c:v>#N/A</c:v>
                </c:pt>
                <c:pt idx="490">
                  <c:v>#N/A</c:v>
                </c:pt>
                <c:pt idx="491">
                  <c:v>#N/A</c:v>
                </c:pt>
                <c:pt idx="492">
                  <c:v>#N/A</c:v>
                </c:pt>
                <c:pt idx="493">
                  <c:v>#N/A</c:v>
                </c:pt>
                <c:pt idx="494">
                  <c:v>#N/A</c:v>
                </c:pt>
                <c:pt idx="495">
                  <c:v>17.235341967088196</c:v>
                </c:pt>
                <c:pt idx="496">
                  <c:v>#N/A</c:v>
                </c:pt>
                <c:pt idx="497">
                  <c:v>#N/A</c:v>
                </c:pt>
                <c:pt idx="498">
                  <c:v>23.933023187580094</c:v>
                </c:pt>
                <c:pt idx="499">
                  <c:v>#N/A</c:v>
                </c:pt>
                <c:pt idx="500">
                  <c:v>#N/A</c:v>
                </c:pt>
                <c:pt idx="501">
                  <c:v>#N/A</c:v>
                </c:pt>
                <c:pt idx="502">
                  <c:v>#N/A</c:v>
                </c:pt>
                <c:pt idx="503">
                  <c:v>24.120393309046964</c:v>
                </c:pt>
                <c:pt idx="504">
                  <c:v>#N/A</c:v>
                </c:pt>
                <c:pt idx="505">
                  <c:v>#N/A</c:v>
                </c:pt>
                <c:pt idx="506">
                  <c:v>#N/A</c:v>
                </c:pt>
                <c:pt idx="507">
                  <c:v>#N/A</c:v>
                </c:pt>
                <c:pt idx="508">
                  <c:v>#N/A</c:v>
                </c:pt>
                <c:pt idx="509">
                  <c:v>22.262658310505209</c:v>
                </c:pt>
                <c:pt idx="510">
                  <c:v>#N/A</c:v>
                </c:pt>
                <c:pt idx="511">
                  <c:v>19.769669743355987</c:v>
                </c:pt>
                <c:pt idx="512">
                  <c:v>#N/A</c:v>
                </c:pt>
                <c:pt idx="513">
                  <c:v>#N/A</c:v>
                </c:pt>
                <c:pt idx="514">
                  <c:v>#N/A</c:v>
                </c:pt>
                <c:pt idx="515">
                  <c:v>#N/A</c:v>
                </c:pt>
                <c:pt idx="516">
                  <c:v>#N/A</c:v>
                </c:pt>
                <c:pt idx="517">
                  <c:v>#N/A</c:v>
                </c:pt>
                <c:pt idx="518">
                  <c:v>#N/A</c:v>
                </c:pt>
                <c:pt idx="519">
                  <c:v>#N/A</c:v>
                </c:pt>
                <c:pt idx="520">
                  <c:v>#N/A</c:v>
                </c:pt>
                <c:pt idx="521">
                  <c:v>26.001413466805154</c:v>
                </c:pt>
                <c:pt idx="522">
                  <c:v>#N/A</c:v>
                </c:pt>
                <c:pt idx="523">
                  <c:v>#N/A</c:v>
                </c:pt>
                <c:pt idx="524">
                  <c:v>#N/A</c:v>
                </c:pt>
                <c:pt idx="525">
                  <c:v>#N/A</c:v>
                </c:pt>
                <c:pt idx="526">
                  <c:v>#N/A</c:v>
                </c:pt>
                <c:pt idx="527">
                  <c:v>23.585113441861392</c:v>
                </c:pt>
                <c:pt idx="528">
                  <c:v>#N/A</c:v>
                </c:pt>
                <c:pt idx="529">
                  <c:v>#N/A</c:v>
                </c:pt>
                <c:pt idx="530">
                  <c:v>#N/A</c:v>
                </c:pt>
                <c:pt idx="531">
                  <c:v>26.171698687800994</c:v>
                </c:pt>
                <c:pt idx="532">
                  <c:v>19.902363904491025</c:v>
                </c:pt>
                <c:pt idx="533">
                  <c:v>16.768831619191808</c:v>
                </c:pt>
                <c:pt idx="534">
                  <c:v>19.8993404301584</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32.900605201835113</c:v>
                </c:pt>
                <c:pt idx="555">
                  <c:v>#N/A</c:v>
                </c:pt>
                <c:pt idx="556">
                  <c:v>#N/A</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5A8A-49FA-96F5-7178319B93E7}"/>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Plant_Real'!$G$26:$G$1000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35.888234242808288</c:v>
                </c:pt>
                <c:pt idx="16">
                  <c:v>#N/A</c:v>
                </c:pt>
                <c:pt idx="17">
                  <c:v>#N/A</c:v>
                </c:pt>
                <c:pt idx="18">
                  <c:v>#N/A</c:v>
                </c:pt>
                <c:pt idx="19">
                  <c:v>35.627957558943116</c:v>
                </c:pt>
                <c:pt idx="20">
                  <c:v>#N/A</c:v>
                </c:pt>
                <c:pt idx="21">
                  <c:v>#N/A</c:v>
                </c:pt>
                <c:pt idx="22">
                  <c:v>#N/A</c:v>
                </c:pt>
                <c:pt idx="23">
                  <c:v>#N/A</c:v>
                </c:pt>
                <c:pt idx="24">
                  <c:v>#N/A</c:v>
                </c:pt>
                <c:pt idx="25">
                  <c:v>#N/A</c:v>
                </c:pt>
                <c:pt idx="26">
                  <c:v>#N/A</c:v>
                </c:pt>
                <c:pt idx="27">
                  <c:v>#N/A</c:v>
                </c:pt>
                <c:pt idx="28">
                  <c:v>#N/A</c:v>
                </c:pt>
                <c:pt idx="29">
                  <c:v>#N/A</c:v>
                </c:pt>
                <c:pt idx="30">
                  <c:v>#N/A</c:v>
                </c:pt>
                <c:pt idx="31">
                  <c:v>34.058260960030928</c:v>
                </c:pt>
                <c:pt idx="32">
                  <c:v>23.600363865648191</c:v>
                </c:pt>
                <c:pt idx="33">
                  <c:v>#N/A</c:v>
                </c:pt>
                <c:pt idx="34">
                  <c:v>#N/A</c:v>
                </c:pt>
                <c:pt idx="35">
                  <c:v>#N/A</c:v>
                </c:pt>
                <c:pt idx="36">
                  <c:v>#N/A</c:v>
                </c:pt>
                <c:pt idx="37">
                  <c:v>#N/A</c:v>
                </c:pt>
                <c:pt idx="38">
                  <c:v>#N/A</c:v>
                </c:pt>
                <c:pt idx="39">
                  <c:v>31.715322339158242</c:v>
                </c:pt>
                <c:pt idx="40">
                  <c:v>#N/A</c:v>
                </c:pt>
                <c:pt idx="41">
                  <c:v>#N/A</c:v>
                </c:pt>
                <c:pt idx="42">
                  <c:v>#N/A</c:v>
                </c:pt>
                <c:pt idx="43">
                  <c:v>#N/A</c:v>
                </c:pt>
                <c:pt idx="44">
                  <c:v>#N/A</c:v>
                </c:pt>
                <c:pt idx="45">
                  <c:v>#N/A</c:v>
                </c:pt>
                <c:pt idx="46">
                  <c:v>36.949342506547545</c:v>
                </c:pt>
                <c:pt idx="47">
                  <c:v>#N/A</c:v>
                </c:pt>
                <c:pt idx="48">
                  <c:v>#N/A</c:v>
                </c:pt>
                <c:pt idx="49">
                  <c:v>32.529578881077136</c:v>
                </c:pt>
                <c:pt idx="50">
                  <c:v>#N/A</c:v>
                </c:pt>
                <c:pt idx="51">
                  <c:v>#N/A</c:v>
                </c:pt>
                <c:pt idx="52">
                  <c:v>#N/A</c:v>
                </c:pt>
                <c:pt idx="53">
                  <c:v>37.571511478052166</c:v>
                </c:pt>
                <c:pt idx="54">
                  <c:v>#N/A</c:v>
                </c:pt>
                <c:pt idx="55">
                  <c:v>#N/A</c:v>
                </c:pt>
                <c:pt idx="56">
                  <c:v>37.286662844816981</c:v>
                </c:pt>
                <c:pt idx="57">
                  <c:v>#N/A</c:v>
                </c:pt>
                <c:pt idx="58">
                  <c:v>#N/A</c:v>
                </c:pt>
                <c:pt idx="59">
                  <c:v>#N/A</c:v>
                </c:pt>
                <c:pt idx="60">
                  <c:v>#N/A</c:v>
                </c:pt>
                <c:pt idx="61">
                  <c:v>#N/A</c:v>
                </c:pt>
                <c:pt idx="62">
                  <c:v>#N/A</c:v>
                </c:pt>
                <c:pt idx="63">
                  <c:v>#N/A</c:v>
                </c:pt>
                <c:pt idx="64">
                  <c:v>#N/A</c:v>
                </c:pt>
                <c:pt idx="65">
                  <c:v>#N/A</c:v>
                </c:pt>
                <c:pt idx="66">
                  <c:v>#N/A</c:v>
                </c:pt>
                <c:pt idx="67">
                  <c:v>#N/A</c:v>
                </c:pt>
                <c:pt idx="68">
                  <c:v>#N/A</c:v>
                </c:pt>
                <c:pt idx="69">
                  <c:v>45.057871978121021</c:v>
                </c:pt>
                <c:pt idx="70">
                  <c:v>#N/A</c:v>
                </c:pt>
                <c:pt idx="71">
                  <c:v>#N/A</c:v>
                </c:pt>
                <c:pt idx="72">
                  <c:v>#N/A</c:v>
                </c:pt>
                <c:pt idx="73">
                  <c:v>#N/A</c:v>
                </c:pt>
                <c:pt idx="74">
                  <c:v>#N/A</c:v>
                </c:pt>
                <c:pt idx="75">
                  <c:v>#N/A</c:v>
                </c:pt>
                <c:pt idx="76">
                  <c:v>#N/A</c:v>
                </c:pt>
                <c:pt idx="77">
                  <c:v>#N/A</c:v>
                </c:pt>
                <c:pt idx="78">
                  <c:v>#N/A</c:v>
                </c:pt>
                <c:pt idx="79">
                  <c:v>54.736005009383724</c:v>
                </c:pt>
                <c:pt idx="80">
                  <c:v>#N/A</c:v>
                </c:pt>
                <c:pt idx="81">
                  <c:v>#N/A</c:v>
                </c:pt>
                <c:pt idx="82">
                  <c:v>#N/A</c:v>
                </c:pt>
                <c:pt idx="83">
                  <c:v>#N/A</c:v>
                </c:pt>
                <c:pt idx="84">
                  <c:v>#N/A</c:v>
                </c:pt>
                <c:pt idx="85">
                  <c:v>#N/A</c:v>
                </c:pt>
                <c:pt idx="86">
                  <c:v>#N/A</c:v>
                </c:pt>
                <c:pt idx="87">
                  <c:v>#N/A</c:v>
                </c:pt>
                <c:pt idx="88">
                  <c:v>#N/A</c:v>
                </c:pt>
                <c:pt idx="89">
                  <c:v>33.984629092073369</c:v>
                </c:pt>
                <c:pt idx="90">
                  <c:v>#N/A</c:v>
                </c:pt>
                <c:pt idx="91">
                  <c:v>#N/A</c:v>
                </c:pt>
                <c:pt idx="92">
                  <c:v>#N/A</c:v>
                </c:pt>
                <c:pt idx="93">
                  <c:v>50.875746032219133</c:v>
                </c:pt>
                <c:pt idx="94">
                  <c:v>52.555605571018816</c:v>
                </c:pt>
                <c:pt idx="95">
                  <c:v>51.835665768676094</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46.259905303004651</c:v>
                </c:pt>
                <c:pt idx="119">
                  <c:v>53.969889520172096</c:v>
                </c:pt>
                <c:pt idx="120">
                  <c:v>51.913227240525103</c:v>
                </c:pt>
                <c:pt idx="121">
                  <c:v>51.913227240525103</c:v>
                </c:pt>
                <c:pt idx="122">
                  <c:v>53.373951904459695</c:v>
                </c:pt>
                <c:pt idx="123">
                  <c:v>52.721603603405185</c:v>
                </c:pt>
                <c:pt idx="124">
                  <c:v>#N/A</c:v>
                </c:pt>
                <c:pt idx="125">
                  <c:v>#N/A</c:v>
                </c:pt>
                <c:pt idx="126">
                  <c:v>68.070465281285834</c:v>
                </c:pt>
                <c:pt idx="127">
                  <c:v>#N/A</c:v>
                </c:pt>
                <c:pt idx="128">
                  <c:v>#N/A</c:v>
                </c:pt>
                <c:pt idx="129">
                  <c:v>#N/A</c:v>
                </c:pt>
                <c:pt idx="130">
                  <c:v>#N/A</c:v>
                </c:pt>
                <c:pt idx="131">
                  <c:v>#N/A</c:v>
                </c:pt>
                <c:pt idx="132">
                  <c:v>#N/A</c:v>
                </c:pt>
                <c:pt idx="133">
                  <c:v>65.763170720484226</c:v>
                </c:pt>
                <c:pt idx="134">
                  <c:v>57.334759273233693</c:v>
                </c:pt>
                <c:pt idx="135">
                  <c:v>#N/A</c:v>
                </c:pt>
                <c:pt idx="136">
                  <c:v>#N/A</c:v>
                </c:pt>
                <c:pt idx="137">
                  <c:v>#N/A</c:v>
                </c:pt>
                <c:pt idx="138">
                  <c:v>#N/A</c:v>
                </c:pt>
                <c:pt idx="139">
                  <c:v>59.09014050883814</c:v>
                </c:pt>
                <c:pt idx="140">
                  <c:v>69.409889894771112</c:v>
                </c:pt>
                <c:pt idx="141">
                  <c:v>#N/A</c:v>
                </c:pt>
                <c:pt idx="142">
                  <c:v>47.597497779761191</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74.760139386119832</c:v>
                </c:pt>
                <c:pt idx="159">
                  <c:v>#N/A</c:v>
                </c:pt>
                <c:pt idx="160">
                  <c:v>#N/A</c:v>
                </c:pt>
                <c:pt idx="161">
                  <c:v>55.367237819644664</c:v>
                </c:pt>
                <c:pt idx="162">
                  <c:v>#N/A</c:v>
                </c:pt>
                <c:pt idx="163">
                  <c:v>#N/A</c:v>
                </c:pt>
                <c:pt idx="164">
                  <c:v>#N/A</c:v>
                </c:pt>
                <c:pt idx="165">
                  <c:v>#N/A</c:v>
                </c:pt>
                <c:pt idx="166">
                  <c:v>#N/A</c:v>
                </c:pt>
                <c:pt idx="167">
                  <c:v>#N/A</c:v>
                </c:pt>
                <c:pt idx="168">
                  <c:v>#N/A</c:v>
                </c:pt>
                <c:pt idx="169">
                  <c:v>#N/A</c:v>
                </c:pt>
                <c:pt idx="170">
                  <c:v>#N/A</c:v>
                </c:pt>
                <c:pt idx="171">
                  <c:v>#N/A</c:v>
                </c:pt>
                <c:pt idx="172">
                  <c:v>53.528041915378921</c:v>
                </c:pt>
                <c:pt idx="173">
                  <c:v>#N/A</c:v>
                </c:pt>
                <c:pt idx="174">
                  <c:v>#N/A</c:v>
                </c:pt>
                <c:pt idx="175">
                  <c:v>59.961200147313249</c:v>
                </c:pt>
                <c:pt idx="176">
                  <c:v>54.54438335687324</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33.346261641459805</c:v>
                </c:pt>
                <c:pt idx="197">
                  <c:v>#N/A</c:v>
                </c:pt>
                <c:pt idx="198">
                  <c:v>#N/A</c:v>
                </c:pt>
                <c:pt idx="199">
                  <c:v>#N/A</c:v>
                </c:pt>
                <c:pt idx="200">
                  <c:v>37.170570594614169</c:v>
                </c:pt>
                <c:pt idx="201">
                  <c:v>#N/A</c:v>
                </c:pt>
                <c:pt idx="202">
                  <c:v>#N/A</c:v>
                </c:pt>
                <c:pt idx="203">
                  <c:v>#N/A</c:v>
                </c:pt>
                <c:pt idx="204">
                  <c:v>#N/A</c:v>
                </c:pt>
                <c:pt idx="205">
                  <c:v>#N/A</c:v>
                </c:pt>
                <c:pt idx="206">
                  <c:v>#N/A</c:v>
                </c:pt>
                <c:pt idx="207">
                  <c:v>48.664655193061989</c:v>
                </c:pt>
                <c:pt idx="208">
                  <c:v>51.108011398802127</c:v>
                </c:pt>
                <c:pt idx="209">
                  <c:v>38.007522157154916</c:v>
                </c:pt>
                <c:pt idx="210">
                  <c:v>42.247428096663526</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34.237524175553581</c:v>
                </c:pt>
                <c:pt idx="227">
                  <c:v>#N/A</c:v>
                </c:pt>
                <c:pt idx="228">
                  <c:v>30.712635955185256</c:v>
                </c:pt>
                <c:pt idx="229">
                  <c:v>32.466135593372627</c:v>
                </c:pt>
                <c:pt idx="230">
                  <c:v>49.564264828267518</c:v>
                </c:pt>
                <c:pt idx="231">
                  <c:v>#N/A</c:v>
                </c:pt>
                <c:pt idx="232">
                  <c:v>#N/A</c:v>
                </c:pt>
                <c:pt idx="233">
                  <c:v>31.067214969586932</c:v>
                </c:pt>
                <c:pt idx="234">
                  <c:v>#N/A</c:v>
                </c:pt>
                <c:pt idx="235">
                  <c:v>31.951593852698867</c:v>
                </c:pt>
                <c:pt idx="236">
                  <c:v>34.709562966796554</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44.317981686683481</c:v>
                </c:pt>
                <c:pt idx="253">
                  <c:v>#N/A</c:v>
                </c:pt>
                <c:pt idx="254">
                  <c:v>#N/A</c:v>
                </c:pt>
                <c:pt idx="255">
                  <c:v>#N/A</c:v>
                </c:pt>
                <c:pt idx="256">
                  <c:v>#N/A</c:v>
                </c:pt>
                <c:pt idx="257">
                  <c:v>#N/A</c:v>
                </c:pt>
                <c:pt idx="258">
                  <c:v>#N/A</c:v>
                </c:pt>
                <c:pt idx="259">
                  <c:v>29.237758740393371</c:v>
                </c:pt>
                <c:pt idx="260">
                  <c:v>#N/A</c:v>
                </c:pt>
                <c:pt idx="261">
                  <c:v>#N/A</c:v>
                </c:pt>
                <c:pt idx="262">
                  <c:v>#N/A</c:v>
                </c:pt>
                <c:pt idx="263">
                  <c:v>44.295508887818293</c:v>
                </c:pt>
                <c:pt idx="264">
                  <c:v>#N/A</c:v>
                </c:pt>
                <c:pt idx="265">
                  <c:v>#N/A</c:v>
                </c:pt>
                <c:pt idx="266">
                  <c:v>#N/A</c:v>
                </c:pt>
                <c:pt idx="267">
                  <c:v>#N/A</c:v>
                </c:pt>
                <c:pt idx="268">
                  <c:v>#N/A</c:v>
                </c:pt>
                <c:pt idx="269">
                  <c:v>37.565551092766526</c:v>
                </c:pt>
                <c:pt idx="270">
                  <c:v>32.063713116788264</c:v>
                </c:pt>
                <c:pt idx="271">
                  <c:v>34.780976940244898</c:v>
                </c:pt>
                <c:pt idx="272">
                  <c:v>34.237524175553574</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67.225175836340341</c:v>
                </c:pt>
                <c:pt idx="286">
                  <c:v>79.298181577011363</c:v>
                </c:pt>
                <c:pt idx="287">
                  <c:v>#N/A</c:v>
                </c:pt>
                <c:pt idx="288">
                  <c:v>#N/A</c:v>
                </c:pt>
                <c:pt idx="289">
                  <c:v>#N/A</c:v>
                </c:pt>
                <c:pt idx="290">
                  <c:v>#N/A</c:v>
                </c:pt>
                <c:pt idx="291">
                  <c:v>#N/A</c:v>
                </c:pt>
                <c:pt idx="292">
                  <c:v>33.336337721408924</c:v>
                </c:pt>
                <c:pt idx="293">
                  <c:v>35.713798274559174</c:v>
                </c:pt>
                <c:pt idx="294">
                  <c:v>34.032675113535852</c:v>
                </c:pt>
                <c:pt idx="295">
                  <c:v>#N/A</c:v>
                </c:pt>
                <c:pt idx="296">
                  <c:v>#N/A</c:v>
                </c:pt>
                <c:pt idx="297">
                  <c:v>#N/A</c:v>
                </c:pt>
                <c:pt idx="298">
                  <c:v>#N/A</c:v>
                </c:pt>
                <c:pt idx="299">
                  <c:v>#N/A</c:v>
                </c:pt>
                <c:pt idx="300">
                  <c:v>#N/A</c:v>
                </c:pt>
                <c:pt idx="301">
                  <c:v>#N/A</c:v>
                </c:pt>
                <c:pt idx="302">
                  <c:v>70.506707769794644</c:v>
                </c:pt>
                <c:pt idx="303">
                  <c:v>#N/A</c:v>
                </c:pt>
                <c:pt idx="304">
                  <c:v>#N/A</c:v>
                </c:pt>
                <c:pt idx="305">
                  <c:v>#N/A</c:v>
                </c:pt>
                <c:pt idx="306">
                  <c:v>#N/A</c:v>
                </c:pt>
                <c:pt idx="307">
                  <c:v>#N/A</c:v>
                </c:pt>
                <c:pt idx="308">
                  <c:v>#N/A</c:v>
                </c:pt>
                <c:pt idx="309">
                  <c:v>#N/A</c:v>
                </c:pt>
                <c:pt idx="310">
                  <c:v>#N/A</c:v>
                </c:pt>
                <c:pt idx="311">
                  <c:v>#N/A</c:v>
                </c:pt>
                <c:pt idx="312">
                  <c:v>23.708324772139541</c:v>
                </c:pt>
                <c:pt idx="313">
                  <c:v>25.578479983132571</c:v>
                </c:pt>
                <c:pt idx="314">
                  <c:v>26.098146508157207</c:v>
                </c:pt>
                <c:pt idx="315">
                  <c:v>21.992427725296924</c:v>
                </c:pt>
                <c:pt idx="316">
                  <c:v>21.620254252995938</c:v>
                </c:pt>
                <c:pt idx="317">
                  <c:v>23.074164935171197</c:v>
                </c:pt>
                <c:pt idx="318">
                  <c:v>23.136278354033948</c:v>
                </c:pt>
                <c:pt idx="319">
                  <c:v>25.313214829358802</c:v>
                </c:pt>
                <c:pt idx="320">
                  <c:v>26.577996045497272</c:v>
                </c:pt>
                <c:pt idx="321">
                  <c:v>#N/A</c:v>
                </c:pt>
                <c:pt idx="322">
                  <c:v>32.218372478209993</c:v>
                </c:pt>
                <c:pt idx="323">
                  <c:v>31.848661980300701</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62.575246938984357</c:v>
                </c:pt>
                <c:pt idx="338">
                  <c:v>#N/A</c:v>
                </c:pt>
                <c:pt idx="339">
                  <c:v>#N/A</c:v>
                </c:pt>
                <c:pt idx="340">
                  <c:v>#N/A</c:v>
                </c:pt>
                <c:pt idx="341">
                  <c:v>#N/A</c:v>
                </c:pt>
                <c:pt idx="342">
                  <c:v>41.527060878623487</c:v>
                </c:pt>
                <c:pt idx="343">
                  <c:v>#N/A</c:v>
                </c:pt>
                <c:pt idx="344">
                  <c:v>22.624032448740746</c:v>
                </c:pt>
                <c:pt idx="345">
                  <c:v>#N/A</c:v>
                </c:pt>
                <c:pt idx="346">
                  <c:v>#N/A</c:v>
                </c:pt>
                <c:pt idx="347">
                  <c:v>40.910072466269909</c:v>
                </c:pt>
                <c:pt idx="348">
                  <c:v>#N/A</c:v>
                </c:pt>
                <c:pt idx="349">
                  <c:v>#N/A</c:v>
                </c:pt>
                <c:pt idx="350">
                  <c:v>#N/A</c:v>
                </c:pt>
                <c:pt idx="351">
                  <c:v>22.566513829877298</c:v>
                </c:pt>
                <c:pt idx="352">
                  <c:v>25.211961970041362</c:v>
                </c:pt>
                <c:pt idx="353">
                  <c:v>24.190929094862483</c:v>
                </c:pt>
                <c:pt idx="354">
                  <c:v>#N/A</c:v>
                </c:pt>
                <c:pt idx="355">
                  <c:v>27.844536312294682</c:v>
                </c:pt>
                <c:pt idx="356">
                  <c:v>24.300686236184443</c:v>
                </c:pt>
                <c:pt idx="357">
                  <c:v>26.452209410731186</c:v>
                </c:pt>
                <c:pt idx="358">
                  <c:v>24.861513899098323</c:v>
                </c:pt>
                <c:pt idx="359">
                  <c:v>#N/A</c:v>
                </c:pt>
                <c:pt idx="360">
                  <c:v>26.418083123391558</c:v>
                </c:pt>
                <c:pt idx="361">
                  <c:v>22.322957534351598</c:v>
                </c:pt>
                <c:pt idx="362">
                  <c:v>#N/A</c:v>
                </c:pt>
                <c:pt idx="363">
                  <c:v>#N/A</c:v>
                </c:pt>
                <c:pt idx="364">
                  <c:v>#N/A</c:v>
                </c:pt>
                <c:pt idx="365">
                  <c:v>#N/A</c:v>
                </c:pt>
                <c:pt idx="366">
                  <c:v>33.935575557341238</c:v>
                </c:pt>
                <c:pt idx="367">
                  <c:v>33.935575557341238</c:v>
                </c:pt>
                <c:pt idx="368">
                  <c:v>25.100277779098555</c:v>
                </c:pt>
                <c:pt idx="369">
                  <c:v>33.935575557341238</c:v>
                </c:pt>
                <c:pt idx="370">
                  <c:v>#N/A</c:v>
                </c:pt>
                <c:pt idx="371">
                  <c:v>24.126448534547755</c:v>
                </c:pt>
                <c:pt idx="372">
                  <c:v>#N/A</c:v>
                </c:pt>
                <c:pt idx="373">
                  <c:v>#N/A</c:v>
                </c:pt>
                <c:pt idx="374">
                  <c:v>#N/A</c:v>
                </c:pt>
                <c:pt idx="375">
                  <c:v>#N/A</c:v>
                </c:pt>
                <c:pt idx="376">
                  <c:v>#N/A</c:v>
                </c:pt>
                <c:pt idx="377">
                  <c:v>23.659411101167322</c:v>
                </c:pt>
                <c:pt idx="378">
                  <c:v>30.600875140760415</c:v>
                </c:pt>
                <c:pt idx="379">
                  <c:v>20.224039079086751</c:v>
                </c:pt>
                <c:pt idx="380">
                  <c:v>23.045595063026759</c:v>
                </c:pt>
                <c:pt idx="381">
                  <c:v>#N/A</c:v>
                </c:pt>
                <c:pt idx="382">
                  <c:v>#N/A</c:v>
                </c:pt>
                <c:pt idx="383">
                  <c:v>39.037159724927797</c:v>
                </c:pt>
                <c:pt idx="384">
                  <c:v>#N/A</c:v>
                </c:pt>
                <c:pt idx="385">
                  <c:v>#N/A</c:v>
                </c:pt>
                <c:pt idx="386">
                  <c:v>23.889447601190597</c:v>
                </c:pt>
                <c:pt idx="387">
                  <c:v>#N/A</c:v>
                </c:pt>
                <c:pt idx="388">
                  <c:v>#N/A</c:v>
                </c:pt>
                <c:pt idx="389">
                  <c:v>21.196122619640647</c:v>
                </c:pt>
                <c:pt idx="390">
                  <c:v>20.324585706690034</c:v>
                </c:pt>
                <c:pt idx="391">
                  <c:v>21.989574432876207</c:v>
                </c:pt>
                <c:pt idx="392">
                  <c:v>24.548358487701773</c:v>
                </c:pt>
                <c:pt idx="393">
                  <c:v>22.055970169962784</c:v>
                </c:pt>
                <c:pt idx="394">
                  <c:v>#N/A</c:v>
                </c:pt>
                <c:pt idx="395">
                  <c:v>20.433171267065358</c:v>
                </c:pt>
                <c:pt idx="396">
                  <c:v>31.894789435457298</c:v>
                </c:pt>
                <c:pt idx="397">
                  <c:v>31.075962487377211</c:v>
                </c:pt>
                <c:pt idx="398">
                  <c:v>#N/A</c:v>
                </c:pt>
                <c:pt idx="399">
                  <c:v>#N/A</c:v>
                </c:pt>
                <c:pt idx="400">
                  <c:v>#N/A</c:v>
                </c:pt>
                <c:pt idx="401">
                  <c:v>#N/A</c:v>
                </c:pt>
                <c:pt idx="402">
                  <c:v>26.578875570826732</c:v>
                </c:pt>
                <c:pt idx="403">
                  <c:v>#N/A</c:v>
                </c:pt>
                <c:pt idx="404">
                  <c:v>19.473440866709165</c:v>
                </c:pt>
                <c:pt idx="405">
                  <c:v>#N/A</c:v>
                </c:pt>
                <c:pt idx="406">
                  <c:v>#N/A</c:v>
                </c:pt>
                <c:pt idx="407">
                  <c:v>23.627596875323313</c:v>
                </c:pt>
                <c:pt idx="408">
                  <c:v>25.890433951510715</c:v>
                </c:pt>
                <c:pt idx="409">
                  <c:v>#N/A</c:v>
                </c:pt>
                <c:pt idx="410">
                  <c:v>#N/A</c:v>
                </c:pt>
                <c:pt idx="411">
                  <c:v>#N/A</c:v>
                </c:pt>
                <c:pt idx="412">
                  <c:v>43.232493140897624</c:v>
                </c:pt>
                <c:pt idx="413">
                  <c:v>#N/A</c:v>
                </c:pt>
                <c:pt idx="414">
                  <c:v>30.127096380761877</c:v>
                </c:pt>
                <c:pt idx="415">
                  <c:v>#N/A</c:v>
                </c:pt>
                <c:pt idx="416">
                  <c:v>#N/A</c:v>
                </c:pt>
                <c:pt idx="417">
                  <c:v>#N/A</c:v>
                </c:pt>
                <c:pt idx="418">
                  <c:v>#N/A</c:v>
                </c:pt>
                <c:pt idx="419">
                  <c:v>19.544351650541923</c:v>
                </c:pt>
                <c:pt idx="420">
                  <c:v>14.658474546141733</c:v>
                </c:pt>
                <c:pt idx="421">
                  <c:v>14.427268323016467</c:v>
                </c:pt>
                <c:pt idx="422">
                  <c:v>15.909034046779658</c:v>
                </c:pt>
                <c:pt idx="423">
                  <c:v>14.427268323016467</c:v>
                </c:pt>
                <c:pt idx="424">
                  <c:v>21.836252826099919</c:v>
                </c:pt>
                <c:pt idx="425">
                  <c:v>#N/A</c:v>
                </c:pt>
                <c:pt idx="426">
                  <c:v>#N/A</c:v>
                </c:pt>
                <c:pt idx="427">
                  <c:v>#N/A</c:v>
                </c:pt>
                <c:pt idx="428">
                  <c:v>#N/A</c:v>
                </c:pt>
                <c:pt idx="429">
                  <c:v>#N/A</c:v>
                </c:pt>
                <c:pt idx="430">
                  <c:v>22.093080423335984</c:v>
                </c:pt>
                <c:pt idx="431">
                  <c:v>#N/A</c:v>
                </c:pt>
                <c:pt idx="432">
                  <c:v>#N/A</c:v>
                </c:pt>
                <c:pt idx="433">
                  <c:v>#N/A</c:v>
                </c:pt>
                <c:pt idx="434">
                  <c:v>#N/A</c:v>
                </c:pt>
                <c:pt idx="435">
                  <c:v>#N/A</c:v>
                </c:pt>
                <c:pt idx="436">
                  <c:v>20.04576002820718</c:v>
                </c:pt>
                <c:pt idx="437">
                  <c:v>10.157369335178716</c:v>
                </c:pt>
                <c:pt idx="438">
                  <c:v>#N/A</c:v>
                </c:pt>
                <c:pt idx="439">
                  <c:v>12.505681053723256</c:v>
                </c:pt>
                <c:pt idx="440">
                  <c:v>#N/A</c:v>
                </c:pt>
                <c:pt idx="441">
                  <c:v>#N/A</c:v>
                </c:pt>
                <c:pt idx="442">
                  <c:v>28.769032986039697</c:v>
                </c:pt>
                <c:pt idx="443">
                  <c:v>20.681044413670612</c:v>
                </c:pt>
                <c:pt idx="444">
                  <c:v>#N/A</c:v>
                </c:pt>
                <c:pt idx="445">
                  <c:v>12.576362046414591</c:v>
                </c:pt>
                <c:pt idx="446">
                  <c:v>12.5763620464146</c:v>
                </c:pt>
                <c:pt idx="447">
                  <c:v>#N/A</c:v>
                </c:pt>
                <c:pt idx="448">
                  <c:v>#N/A</c:v>
                </c:pt>
                <c:pt idx="449">
                  <c:v>#N/A</c:v>
                </c:pt>
                <c:pt idx="450">
                  <c:v>13.79192120331712</c:v>
                </c:pt>
                <c:pt idx="451">
                  <c:v>#N/A</c:v>
                </c:pt>
                <c:pt idx="452">
                  <c:v>#N/A</c:v>
                </c:pt>
                <c:pt idx="453">
                  <c:v>12.050053946182445</c:v>
                </c:pt>
                <c:pt idx="454">
                  <c:v>#N/A</c:v>
                </c:pt>
                <c:pt idx="455">
                  <c:v>#N/A</c:v>
                </c:pt>
                <c:pt idx="456">
                  <c:v>17.090931976079993</c:v>
                </c:pt>
                <c:pt idx="457">
                  <c:v>#N/A</c:v>
                </c:pt>
                <c:pt idx="458">
                  <c:v>#N/A</c:v>
                </c:pt>
                <c:pt idx="459">
                  <c:v>#N/A</c:v>
                </c:pt>
                <c:pt idx="460">
                  <c:v>#N/A</c:v>
                </c:pt>
                <c:pt idx="461">
                  <c:v>#N/A</c:v>
                </c:pt>
                <c:pt idx="462">
                  <c:v>#N/A</c:v>
                </c:pt>
                <c:pt idx="463">
                  <c:v>#N/A</c:v>
                </c:pt>
                <c:pt idx="464">
                  <c:v>#N/A</c:v>
                </c:pt>
                <c:pt idx="465">
                  <c:v>#N/A</c:v>
                </c:pt>
                <c:pt idx="466">
                  <c:v>#N/A</c:v>
                </c:pt>
                <c:pt idx="467">
                  <c:v>#N/A</c:v>
                </c:pt>
                <c:pt idx="468">
                  <c:v>12.979062574803056</c:v>
                </c:pt>
                <c:pt idx="469">
                  <c:v>12.767347369682145</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10.494267432896198</c:v>
                </c:pt>
                <c:pt idx="485">
                  <c:v>17.856925645776101</c:v>
                </c:pt>
                <c:pt idx="486">
                  <c:v>#N/A</c:v>
                </c:pt>
                <c:pt idx="487">
                  <c:v>#N/A</c:v>
                </c:pt>
                <c:pt idx="488">
                  <c:v>12.553265471672134</c:v>
                </c:pt>
                <c:pt idx="489">
                  <c:v>11.94371211660853</c:v>
                </c:pt>
                <c:pt idx="490">
                  <c:v>14.779460333643545</c:v>
                </c:pt>
                <c:pt idx="491">
                  <c:v>#N/A</c:v>
                </c:pt>
                <c:pt idx="492">
                  <c:v>#N/A</c:v>
                </c:pt>
                <c:pt idx="493">
                  <c:v>15.946469249262721</c:v>
                </c:pt>
                <c:pt idx="494">
                  <c:v>12.652138775612643</c:v>
                </c:pt>
                <c:pt idx="495">
                  <c:v>#N/A</c:v>
                </c:pt>
                <c:pt idx="496">
                  <c:v>#N/A</c:v>
                </c:pt>
                <c:pt idx="497">
                  <c:v>#N/A</c:v>
                </c:pt>
                <c:pt idx="498">
                  <c:v>#N/A</c:v>
                </c:pt>
                <c:pt idx="499">
                  <c:v>23.194690321986364</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14.531574395603071</c:v>
                </c:pt>
                <c:pt idx="513">
                  <c:v>15.623232078031387</c:v>
                </c:pt>
                <c:pt idx="514">
                  <c:v>#N/A</c:v>
                </c:pt>
                <c:pt idx="515">
                  <c:v>16.048237478394626</c:v>
                </c:pt>
                <c:pt idx="516">
                  <c:v>14.632072486909658</c:v>
                </c:pt>
                <c:pt idx="517">
                  <c:v>#N/A</c:v>
                </c:pt>
                <c:pt idx="518">
                  <c:v>#N/A</c:v>
                </c:pt>
                <c:pt idx="519">
                  <c:v>#N/A</c:v>
                </c:pt>
                <c:pt idx="520">
                  <c:v>12.98037088226544</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23.660549708946416</c:v>
                </c:pt>
                <c:pt idx="552">
                  <c:v>#N/A</c:v>
                </c:pt>
                <c:pt idx="553">
                  <c:v>#N/A</c:v>
                </c:pt>
                <c:pt idx="554">
                  <c:v>#N/A</c:v>
                </c:pt>
                <c:pt idx="555">
                  <c:v>35.037008137019228</c:v>
                </c:pt>
                <c:pt idx="556">
                  <c:v>#N/A</c:v>
                </c:pt>
                <c:pt idx="557">
                  <c:v>19.552737483270686</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5-5A8A-49FA-96F5-7178319B93E7}"/>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Plant_Real'!$H$26:$H$1000</c:f>
              <c:numCache>
                <c:formatCode>0.00</c:formatCode>
                <c:ptCount val="975"/>
                <c:pt idx="0">
                  <c:v>#N/A</c:v>
                </c:pt>
                <c:pt idx="1">
                  <c:v>#N/A</c:v>
                </c:pt>
                <c:pt idx="2">
                  <c:v>#N/A</c:v>
                </c:pt>
                <c:pt idx="3">
                  <c:v>#N/A</c:v>
                </c:pt>
                <c:pt idx="4">
                  <c:v>#N/A</c:v>
                </c:pt>
                <c:pt idx="5">
                  <c:v>#N/A</c:v>
                </c:pt>
                <c:pt idx="6">
                  <c:v>#N/A</c:v>
                </c:pt>
                <c:pt idx="7">
                  <c:v>#N/A</c:v>
                </c:pt>
                <c:pt idx="8">
                  <c:v>#N/A</c:v>
                </c:pt>
                <c:pt idx="9">
                  <c:v>40.312046022434124</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39.980031421767379</c:v>
                </c:pt>
                <c:pt idx="192">
                  <c:v>44.944871925124112</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49.869539727330604</c:v>
                </c:pt>
                <c:pt idx="245">
                  <c:v>67.358474623730842</c:v>
                </c:pt>
                <c:pt idx="246">
                  <c:v>39.991030196605955</c:v>
                </c:pt>
                <c:pt idx="247">
                  <c:v>37.160726794655382</c:v>
                </c:pt>
                <c:pt idx="248">
                  <c:v>40.508864727153679</c:v>
                </c:pt>
                <c:pt idx="249">
                  <c:v>40.508864727153679</c:v>
                </c:pt>
                <c:pt idx="250">
                  <c:v>60.285269068727715</c:v>
                </c:pt>
                <c:pt idx="251">
                  <c:v>34.898790641373971</c:v>
                </c:pt>
                <c:pt idx="252">
                  <c:v>#N/A</c:v>
                </c:pt>
                <c:pt idx="253">
                  <c:v>75.983964409933577</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29.301596336383238</c:v>
                </c:pt>
                <c:pt idx="331">
                  <c:v>24.771705774185939</c:v>
                </c:pt>
                <c:pt idx="332">
                  <c:v>24.172566925546853</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35.308919407876296</c:v>
                </c:pt>
                <c:pt idx="355">
                  <c:v>#N/A</c:v>
                </c:pt>
                <c:pt idx="356">
                  <c:v>#N/A</c:v>
                </c:pt>
                <c:pt idx="357">
                  <c:v>#N/A</c:v>
                </c:pt>
                <c:pt idx="358">
                  <c:v>#N/A</c:v>
                </c:pt>
                <c:pt idx="359">
                  <c:v>#N/A</c:v>
                </c:pt>
                <c:pt idx="360">
                  <c:v>#N/A</c:v>
                </c:pt>
                <c:pt idx="361">
                  <c:v>#N/A</c:v>
                </c:pt>
                <c:pt idx="362">
                  <c:v>39.162989033981184</c:v>
                </c:pt>
                <c:pt idx="363">
                  <c:v>#N/A</c:v>
                </c:pt>
                <c:pt idx="364">
                  <c:v>#N/A</c:v>
                </c:pt>
                <c:pt idx="365">
                  <c:v>#N/A</c:v>
                </c:pt>
                <c:pt idx="366">
                  <c:v>#N/A</c:v>
                </c:pt>
                <c:pt idx="367">
                  <c:v>#N/A</c:v>
                </c:pt>
                <c:pt idx="368">
                  <c:v>#N/A</c:v>
                </c:pt>
                <c:pt idx="369">
                  <c:v>#N/A</c:v>
                </c:pt>
                <c:pt idx="370">
                  <c:v>#N/A</c:v>
                </c:pt>
                <c:pt idx="371">
                  <c:v>#N/A</c:v>
                </c:pt>
                <c:pt idx="372">
                  <c:v>52.374439715382913</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23.718728841456794</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6-5A8A-49FA-96F5-7178319B93E7}"/>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223.89151722671889</c:v>
                </c:pt>
                <c:pt idx="12">
                  <c:v>#N/A</c:v>
                </c:pt>
                <c:pt idx="13">
                  <c:v>#N/A</c:v>
                </c:pt>
                <c:pt idx="14">
                  <c:v>#N/A</c:v>
                </c:pt>
                <c:pt idx="15">
                  <c:v>#N/A</c:v>
                </c:pt>
                <c:pt idx="16">
                  <c:v>59.053659882765288</c:v>
                </c:pt>
                <c:pt idx="17">
                  <c:v>59.057060191282226</c:v>
                </c:pt>
                <c:pt idx="18">
                  <c:v>#N/A</c:v>
                </c:pt>
                <c:pt idx="19">
                  <c:v>#N/A</c:v>
                </c:pt>
                <c:pt idx="20">
                  <c:v>#N/A</c:v>
                </c:pt>
                <c:pt idx="21">
                  <c:v>#N/A</c:v>
                </c:pt>
                <c:pt idx="22">
                  <c:v>#N/A</c:v>
                </c:pt>
                <c:pt idx="23">
                  <c:v>#N/A</c:v>
                </c:pt>
                <c:pt idx="24">
                  <c:v>#N/A</c:v>
                </c:pt>
                <c:pt idx="25">
                  <c:v>#N/A</c:v>
                </c:pt>
                <c:pt idx="26">
                  <c:v>#N/A</c:v>
                </c:pt>
                <c:pt idx="27">
                  <c:v>#N/A</c:v>
                </c:pt>
                <c:pt idx="28">
                  <c:v>57.930696118563027</c:v>
                </c:pt>
                <c:pt idx="29">
                  <c:v>#N/A</c:v>
                </c:pt>
                <c:pt idx="30">
                  <c:v>#N/A</c:v>
                </c:pt>
                <c:pt idx="31">
                  <c:v>#N/A</c:v>
                </c:pt>
                <c:pt idx="32">
                  <c:v>#N/A</c:v>
                </c:pt>
                <c:pt idx="33">
                  <c:v>#N/A</c:v>
                </c:pt>
                <c:pt idx="34">
                  <c:v>#N/A</c:v>
                </c:pt>
                <c:pt idx="35">
                  <c:v>#N/A</c:v>
                </c:pt>
                <c:pt idx="36">
                  <c:v>#N/A</c:v>
                </c:pt>
                <c:pt idx="37">
                  <c:v>#N/A</c:v>
                </c:pt>
                <c:pt idx="38">
                  <c:v>#N/A</c:v>
                </c:pt>
                <c:pt idx="39">
                  <c:v>#N/A</c:v>
                </c:pt>
                <c:pt idx="40">
                  <c:v>52.092041851510857</c:v>
                </c:pt>
                <c:pt idx="41">
                  <c:v>61.263106988120107</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78.989140723564731</c:v>
                </c:pt>
                <c:pt idx="69">
                  <c:v>#N/A</c:v>
                </c:pt>
                <c:pt idx="70">
                  <c:v>78.105353455048174</c:v>
                </c:pt>
                <c:pt idx="71">
                  <c:v>78.320928080570823</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71.541694919939872</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84.014808602719128</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85.405911098225516</c:v>
                </c:pt>
                <c:pt idx="129">
                  <c:v>77.818579613593428</c:v>
                </c:pt>
                <c:pt idx="130">
                  <c:v>104.76991765216623</c:v>
                </c:pt>
                <c:pt idx="131">
                  <c:v>103.95402601158307</c:v>
                </c:pt>
                <c:pt idx="132">
                  <c:v>77.911005364048691</c:v>
                </c:pt>
                <c:pt idx="133">
                  <c:v>#N/A</c:v>
                </c:pt>
                <c:pt idx="134">
                  <c:v>#N/A</c:v>
                </c:pt>
                <c:pt idx="135">
                  <c:v>#N/A</c:v>
                </c:pt>
                <c:pt idx="136">
                  <c:v>83.060186785204479</c:v>
                </c:pt>
                <c:pt idx="137">
                  <c:v>#N/A</c:v>
                </c:pt>
                <c:pt idx="138">
                  <c:v>#N/A</c:v>
                </c:pt>
                <c:pt idx="139">
                  <c:v>#N/A</c:v>
                </c:pt>
                <c:pt idx="140">
                  <c:v>#N/A</c:v>
                </c:pt>
                <c:pt idx="141">
                  <c:v>#N/A</c:v>
                </c:pt>
                <c:pt idx="142">
                  <c:v>#N/A</c:v>
                </c:pt>
                <c:pt idx="143">
                  <c:v>#N/A</c:v>
                </c:pt>
                <c:pt idx="144">
                  <c:v>#N/A</c:v>
                </c:pt>
                <c:pt idx="145">
                  <c:v>82.491077429458969</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111.8508775641439</c:v>
                </c:pt>
                <c:pt idx="160">
                  <c:v>111.8508775641439</c:v>
                </c:pt>
                <c:pt idx="161">
                  <c:v>#N/A</c:v>
                </c:pt>
                <c:pt idx="162">
                  <c:v>#N/A</c:v>
                </c:pt>
                <c:pt idx="163">
                  <c:v>#N/A</c:v>
                </c:pt>
                <c:pt idx="164">
                  <c:v>#N/A</c:v>
                </c:pt>
                <c:pt idx="165">
                  <c:v>#N/A</c:v>
                </c:pt>
                <c:pt idx="166">
                  <c:v>#N/A</c:v>
                </c:pt>
                <c:pt idx="167">
                  <c:v>77.548207829474933</c:v>
                </c:pt>
                <c:pt idx="168">
                  <c:v>#N/A</c:v>
                </c:pt>
                <c:pt idx="169">
                  <c:v>#N/A</c:v>
                </c:pt>
                <c:pt idx="170">
                  <c:v>#N/A</c:v>
                </c:pt>
                <c:pt idx="171">
                  <c:v>#N/A</c:v>
                </c:pt>
                <c:pt idx="172">
                  <c:v>#N/A</c:v>
                </c:pt>
                <c:pt idx="173">
                  <c:v>#N/A</c:v>
                </c:pt>
                <c:pt idx="174">
                  <c:v>#N/A</c:v>
                </c:pt>
                <c:pt idx="175">
                  <c:v>#N/A</c:v>
                </c:pt>
                <c:pt idx="176">
                  <c:v>#N/A</c:v>
                </c:pt>
                <c:pt idx="177">
                  <c:v>#N/A</c:v>
                </c:pt>
                <c:pt idx="178">
                  <c:v>98.078484947819504</c:v>
                </c:pt>
                <c:pt idx="179">
                  <c:v>107.76524889328319</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97.126670191508836</c:v>
                </c:pt>
                <c:pt idx="199">
                  <c:v>#N/A</c:v>
                </c:pt>
                <c:pt idx="200">
                  <c:v>#N/A</c:v>
                </c:pt>
                <c:pt idx="201">
                  <c:v>91.16191110605142</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67.075235805846035</c:v>
                </c:pt>
                <c:pt idx="257">
                  <c:v>#N/A</c:v>
                </c:pt>
                <c:pt idx="258">
                  <c:v>#N/A</c:v>
                </c:pt>
                <c:pt idx="259">
                  <c:v>#N/A</c:v>
                </c:pt>
                <c:pt idx="260">
                  <c:v>#N/A</c:v>
                </c:pt>
                <c:pt idx="261">
                  <c:v>107.03584430028417</c:v>
                </c:pt>
                <c:pt idx="262">
                  <c:v>107.05849561052888</c:v>
                </c:pt>
                <c:pt idx="263">
                  <c:v>#N/A</c:v>
                </c:pt>
                <c:pt idx="264">
                  <c:v>#N/A</c:v>
                </c:pt>
                <c:pt idx="265">
                  <c:v>#N/A</c:v>
                </c:pt>
                <c:pt idx="266">
                  <c:v>#N/A</c:v>
                </c:pt>
                <c:pt idx="267">
                  <c:v>71.018407289862594</c:v>
                </c:pt>
                <c:pt idx="268">
                  <c:v>73.368339377067755</c:v>
                </c:pt>
                <c:pt idx="269">
                  <c:v>#N/A</c:v>
                </c:pt>
                <c:pt idx="270">
                  <c:v>#N/A</c:v>
                </c:pt>
                <c:pt idx="271">
                  <c:v>#N/A</c:v>
                </c:pt>
                <c:pt idx="272">
                  <c:v>#N/A</c:v>
                </c:pt>
                <c:pt idx="273">
                  <c:v>#N/A</c:v>
                </c:pt>
                <c:pt idx="274">
                  <c:v>#N/A</c:v>
                </c:pt>
                <c:pt idx="275">
                  <c:v>#N/A</c:v>
                </c:pt>
                <c:pt idx="276">
                  <c:v>#N/A</c:v>
                </c:pt>
                <c:pt idx="277">
                  <c:v>64.702349776879046</c:v>
                </c:pt>
                <c:pt idx="278">
                  <c:v>#N/A</c:v>
                </c:pt>
                <c:pt idx="279">
                  <c:v>#N/A</c:v>
                </c:pt>
                <c:pt idx="280">
                  <c:v>#N/A</c:v>
                </c:pt>
                <c:pt idx="281">
                  <c:v>#N/A</c:v>
                </c:pt>
                <c:pt idx="282">
                  <c:v>#N/A</c:v>
                </c:pt>
                <c:pt idx="283">
                  <c:v>#N/A</c:v>
                </c:pt>
                <c:pt idx="284">
                  <c:v>#N/A</c:v>
                </c:pt>
                <c:pt idx="285">
                  <c:v>#N/A</c:v>
                </c:pt>
                <c:pt idx="286">
                  <c:v>#N/A</c:v>
                </c:pt>
                <c:pt idx="287">
                  <c:v>#N/A</c:v>
                </c:pt>
                <c:pt idx="288">
                  <c:v>#N/A</c:v>
                </c:pt>
                <c:pt idx="289">
                  <c:v>105.9508299428977</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72.661877690402108</c:v>
                </c:pt>
                <c:pt idx="304">
                  <c:v>59.168609166091642</c:v>
                </c:pt>
                <c:pt idx="305">
                  <c:v>52.001541781250438</c:v>
                </c:pt>
                <c:pt idx="306">
                  <c:v>72.112105147883156</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88.812847145761737</c:v>
                </c:pt>
                <c:pt idx="341">
                  <c:v>92.147163644150965</c:v>
                </c:pt>
                <c:pt idx="342">
                  <c:v>#N/A</c:v>
                </c:pt>
                <c:pt idx="343">
                  <c:v>#N/A</c:v>
                </c:pt>
                <c:pt idx="344">
                  <c:v>#N/A</c:v>
                </c:pt>
                <c:pt idx="345">
                  <c:v>51.122662871220356</c:v>
                </c:pt>
                <c:pt idx="346">
                  <c:v>#N/A</c:v>
                </c:pt>
                <c:pt idx="347">
                  <c:v>#N/A</c:v>
                </c:pt>
                <c:pt idx="348">
                  <c:v>#N/A</c:v>
                </c:pt>
                <c:pt idx="349">
                  <c:v>58.411390156159591</c:v>
                </c:pt>
                <c:pt idx="350">
                  <c:v>62.837095528299898</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41.240301926170396</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33.777953868296386</c:v>
                </c:pt>
                <c:pt idx="401">
                  <c:v>#N/A</c:v>
                </c:pt>
                <c:pt idx="402">
                  <c:v>#N/A</c:v>
                </c:pt>
                <c:pt idx="403">
                  <c:v>#N/A</c:v>
                </c:pt>
                <c:pt idx="404">
                  <c:v>#N/A</c:v>
                </c:pt>
                <c:pt idx="405">
                  <c:v>#N/A</c:v>
                </c:pt>
                <c:pt idx="406">
                  <c:v>46.001498230912091</c:v>
                </c:pt>
                <c:pt idx="407">
                  <c:v>#N/A</c:v>
                </c:pt>
                <c:pt idx="408">
                  <c:v>#N/A</c:v>
                </c:pt>
                <c:pt idx="409">
                  <c:v>#N/A</c:v>
                </c:pt>
                <c:pt idx="410">
                  <c:v>#N/A</c:v>
                </c:pt>
                <c:pt idx="411">
                  <c:v>46.686165813066935</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36.401373139800342</c:v>
                </c:pt>
                <c:pt idx="433">
                  <c:v>37.950837573983392</c:v>
                </c:pt>
                <c:pt idx="434">
                  <c:v>#N/A</c:v>
                </c:pt>
                <c:pt idx="435">
                  <c:v>40.405875190745924</c:v>
                </c:pt>
                <c:pt idx="436">
                  <c:v>#N/A</c:v>
                </c:pt>
                <c:pt idx="437">
                  <c:v>#N/A</c:v>
                </c:pt>
                <c:pt idx="438">
                  <c:v>#N/A</c:v>
                </c:pt>
                <c:pt idx="439">
                  <c:v>#N/A</c:v>
                </c:pt>
                <c:pt idx="440">
                  <c:v>#N/A</c:v>
                </c:pt>
                <c:pt idx="441">
                  <c:v>#N/A</c:v>
                </c:pt>
                <c:pt idx="442">
                  <c:v>#N/A</c:v>
                </c:pt>
                <c:pt idx="443">
                  <c:v>#N/A</c:v>
                </c:pt>
                <c:pt idx="444">
                  <c:v>43.778641565514626</c:v>
                </c:pt>
                <c:pt idx="445">
                  <c:v>#N/A</c:v>
                </c:pt>
                <c:pt idx="446">
                  <c:v>#N/A</c:v>
                </c:pt>
                <c:pt idx="447">
                  <c:v>44.462222100883338</c:v>
                </c:pt>
                <c:pt idx="448">
                  <c:v>#N/A</c:v>
                </c:pt>
                <c:pt idx="449">
                  <c:v>#N/A</c:v>
                </c:pt>
                <c:pt idx="450">
                  <c:v>#N/A</c:v>
                </c:pt>
                <c:pt idx="451">
                  <c:v>#N/A</c:v>
                </c:pt>
                <c:pt idx="452">
                  <c:v>44.743539701106393</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33.000005432968756</c:v>
                </c:pt>
                <c:pt idx="476">
                  <c:v>#N/A</c:v>
                </c:pt>
                <c:pt idx="477">
                  <c:v>#N/A</c:v>
                </c:pt>
                <c:pt idx="478">
                  <c:v>#N/A</c:v>
                </c:pt>
                <c:pt idx="479">
                  <c:v>#N/A</c:v>
                </c:pt>
                <c:pt idx="480">
                  <c:v>#N/A</c:v>
                </c:pt>
                <c:pt idx="481">
                  <c:v>29.099133885127873</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28.841974271211463</c:v>
                </c:pt>
                <c:pt idx="501">
                  <c:v>28.97514919000605</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29.304745163546851</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57.458082295035886</c:v>
                </c:pt>
                <c:pt idx="549">
                  <c:v>#N/A</c:v>
                </c:pt>
                <c:pt idx="550">
                  <c:v>17.520619655773288</c:v>
                </c:pt>
                <c:pt idx="551">
                  <c:v>#N/A</c:v>
                </c:pt>
                <c:pt idx="552">
                  <c:v>#N/A</c:v>
                </c:pt>
                <c:pt idx="553">
                  <c:v>#N/A</c:v>
                </c:pt>
                <c:pt idx="554">
                  <c:v>#N/A</c:v>
                </c:pt>
                <c:pt idx="555">
                  <c:v>#N/A</c:v>
                </c:pt>
                <c:pt idx="556">
                  <c:v>#N/A</c:v>
                </c:pt>
                <c:pt idx="557">
                  <c:v>#N/A</c:v>
                </c:pt>
                <c:pt idx="558">
                  <c:v>#N/A</c:v>
                </c:pt>
                <c:pt idx="559">
                  <c:v>27.397231240800892</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7-5A8A-49FA-96F5-7178319B93E7}"/>
            </c:ext>
          </c:extLst>
        </c:ser>
        <c:ser>
          <c:idx val="6"/>
          <c:order val="6"/>
          <c:tx>
            <c:v> NYISO</c:v>
          </c:tx>
          <c:spPr>
            <a:solidFill>
              <a:schemeClr val="accent5"/>
            </a:solidFill>
            <a:ln>
              <a:solidFill>
                <a:schemeClr val="accent5">
                  <a:lumMod val="75000"/>
                </a:schemeClr>
              </a:solidFill>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88.241045544834066</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58.396336457156366</c:v>
                </c:pt>
                <c:pt idx="537">
                  <c:v>59.445875214474086</c:v>
                </c:pt>
                <c:pt idx="538">
                  <c:v>62.938740198827368</c:v>
                </c:pt>
                <c:pt idx="539">
                  <c:v>58.455110627566171</c:v>
                </c:pt>
                <c:pt idx="540">
                  <c:v>56.859811716443303</c:v>
                </c:pt>
                <c:pt idx="541">
                  <c:v>52.701972603431457</c:v>
                </c:pt>
                <c:pt idx="542">
                  <c:v>55.914528080629374</c:v>
                </c:pt>
                <c:pt idx="543">
                  <c:v>57.048390472458145</c:v>
                </c:pt>
                <c:pt idx="544">
                  <c:v>53.818335631757726</c:v>
                </c:pt>
                <c:pt idx="545">
                  <c:v>55.236708521777366</c:v>
                </c:pt>
                <c:pt idx="546">
                  <c:v>56.233191872356983</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8-5A8A-49FA-96F5-7178319B93E7}"/>
            </c:ext>
          </c:extLst>
        </c:ser>
        <c:ser>
          <c:idx val="8"/>
          <c:order val="7"/>
          <c:tx>
            <c:v> Southeast</c:v>
          </c:tx>
          <c:spPr>
            <a:solidFill>
              <a:schemeClr val="bg1">
                <a:lumMod val="75000"/>
              </a:schemeClr>
            </a:solidFill>
            <a:ln>
              <a:solidFill>
                <a:schemeClr val="bg1">
                  <a:lumMod val="50000"/>
                </a:schemeClr>
              </a:solidFill>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Plant_Real'!$L$26:$L$1000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93.575602566535224</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52.246325515637103</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53.683990377518647</c:v>
                </c:pt>
                <c:pt idx="91">
                  <c:v>#N/A</c:v>
                </c:pt>
                <c:pt idx="92">
                  <c:v>#N/A</c:v>
                </c:pt>
                <c:pt idx="93">
                  <c:v>#N/A</c:v>
                </c:pt>
                <c:pt idx="94">
                  <c:v>#N/A</c:v>
                </c:pt>
                <c:pt idx="95">
                  <c:v>#N/A</c:v>
                </c:pt>
                <c:pt idx="96">
                  <c:v>#N/A</c:v>
                </c:pt>
                <c:pt idx="97">
                  <c:v>54.44295873521029</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81.672781272827137</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33.212617491979564</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64.740689142567632</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19.10370267172695</c:v>
                </c:pt>
                <c:pt idx="473">
                  <c:v>#N/A</c:v>
                </c:pt>
                <c:pt idx="474">
                  <c:v>#N/A</c:v>
                </c:pt>
                <c:pt idx="475">
                  <c:v>#N/A</c:v>
                </c:pt>
                <c:pt idx="476">
                  <c:v>#N/A</c:v>
                </c:pt>
                <c:pt idx="477">
                  <c:v>#N/A</c:v>
                </c:pt>
                <c:pt idx="478">
                  <c:v>#N/A</c:v>
                </c:pt>
                <c:pt idx="479">
                  <c:v>19.611716641176724</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9-5A8A-49FA-96F5-7178319B93E7}"/>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157.90806663586307</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123.83593225272847</c:v>
                </c:pt>
                <c:pt idx="239">
                  <c:v>122.94578313651877</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75.440770497760909</c:v>
                </c:pt>
                <c:pt idx="334">
                  <c:v>62.198555161191507</c:v>
                </c:pt>
                <c:pt idx="335">
                  <c:v>#N/A</c:v>
                </c:pt>
                <c:pt idx="336">
                  <c:v>#N/A</c:v>
                </c:pt>
                <c:pt idx="337">
                  <c:v>#N/A</c:v>
                </c:pt>
                <c:pt idx="338">
                  <c:v>81.767754490895328</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97.755698556863834</c:v>
                </c:pt>
                <c:pt idx="376">
                  <c:v>#N/A</c:v>
                </c:pt>
                <c:pt idx="377">
                  <c:v>#N/A</c:v>
                </c:pt>
                <c:pt idx="378">
                  <c:v>#N/A</c:v>
                </c:pt>
                <c:pt idx="379">
                  <c:v>#N/A</c:v>
                </c:pt>
                <c:pt idx="380">
                  <c:v>#N/A</c:v>
                </c:pt>
                <c:pt idx="381">
                  <c:v>#N/A</c:v>
                </c:pt>
                <c:pt idx="382">
                  <c:v>#N/A</c:v>
                </c:pt>
                <c:pt idx="383">
                  <c:v>#N/A</c:v>
                </c:pt>
                <c:pt idx="384">
                  <c:v>#N/A</c:v>
                </c:pt>
                <c:pt idx="385">
                  <c:v>62.491568179364116</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60.857992156937563</c:v>
                </c:pt>
                <c:pt idx="399">
                  <c:v>54.115930916856314</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58.238528016577412</c:v>
                </c:pt>
                <c:pt idx="429">
                  <c:v>82.575527217731903</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65.167660712970743</c:v>
                </c:pt>
                <c:pt idx="450">
                  <c:v>#N/A</c:v>
                </c:pt>
                <c:pt idx="451">
                  <c:v>#N/A</c:v>
                </c:pt>
                <c:pt idx="452">
                  <c:v>#N/A</c:v>
                </c:pt>
                <c:pt idx="453">
                  <c:v>#N/A</c:v>
                </c:pt>
                <c:pt idx="454">
                  <c:v>45.471901683707351</c:v>
                </c:pt>
                <c:pt idx="455">
                  <c:v>40.212461641849082</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37.530763044869204</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91.748079724637506</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A-5A8A-49FA-96F5-7178319B93E7}"/>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5291"/>
          <c:min val="42370"/>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7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55085307450341159"/>
          <c:y val="1.9120458891013385E-2"/>
          <c:w val="0.43437695553674149"/>
          <c:h val="0.18499030241471062"/>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6.9129755574140403E-2"/>
          <c:w val="0.90592973955178679"/>
          <c:h val="0.77798463067868018"/>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Plant_Real'!$N$26:$N$1000</c:f>
              <c:numCache>
                <c:formatCode>0.00</c:formatCode>
                <c:ptCount val="975"/>
                <c:pt idx="0">
                  <c:v>#N/A</c:v>
                </c:pt>
                <c:pt idx="1">
                  <c:v>77.751259926170846</c:v>
                </c:pt>
                <c:pt idx="2">
                  <c:v>#N/A</c:v>
                </c:pt>
                <c:pt idx="3">
                  <c:v>#N/A</c:v>
                </c:pt>
                <c:pt idx="4">
                  <c:v>71.632001626588135</c:v>
                </c:pt>
                <c:pt idx="5">
                  <c:v>#N/A</c:v>
                </c:pt>
                <c:pt idx="6">
                  <c:v>#N/A</c:v>
                </c:pt>
                <c:pt idx="7">
                  <c:v>#N/A</c:v>
                </c:pt>
                <c:pt idx="8">
                  <c:v>#N/A</c:v>
                </c:pt>
                <c:pt idx="9">
                  <c:v>#N/A</c:v>
                </c:pt>
                <c:pt idx="10">
                  <c:v>53.318058404220039</c:v>
                </c:pt>
                <c:pt idx="11">
                  <c:v>#N/A</c:v>
                </c:pt>
                <c:pt idx="12">
                  <c:v>#N/A</c:v>
                </c:pt>
                <c:pt idx="13">
                  <c:v>#N/A</c:v>
                </c:pt>
                <c:pt idx="14">
                  <c:v>58.086017668821</c:v>
                </c:pt>
                <c:pt idx="15">
                  <c:v>#N/A</c:v>
                </c:pt>
                <c:pt idx="16">
                  <c:v>#N/A</c:v>
                </c:pt>
                <c:pt idx="17">
                  <c:v>#N/A</c:v>
                </c:pt>
                <c:pt idx="18">
                  <c:v>49.355368988189824</c:v>
                </c:pt>
                <c:pt idx="19">
                  <c:v>#N/A</c:v>
                </c:pt>
                <c:pt idx="20">
                  <c:v>89.762142701462196</c:v>
                </c:pt>
                <c:pt idx="21">
                  <c:v>49.471678628488839</c:v>
                </c:pt>
                <c:pt idx="22">
                  <c:v>37.944340095536752</c:v>
                </c:pt>
                <c:pt idx="23">
                  <c:v>#N/A</c:v>
                </c:pt>
                <c:pt idx="24">
                  <c:v>#N/A</c:v>
                </c:pt>
                <c:pt idx="25">
                  <c:v>#N/A</c:v>
                </c:pt>
                <c:pt idx="26">
                  <c:v>#N/A</c:v>
                </c:pt>
                <c:pt idx="27">
                  <c:v>#N/A</c:v>
                </c:pt>
                <c:pt idx="28">
                  <c:v>#N/A</c:v>
                </c:pt>
                <c:pt idx="29">
                  <c:v>48.376243367771252</c:v>
                </c:pt>
                <c:pt idx="30">
                  <c:v>35.0028614595983</c:v>
                </c:pt>
                <c:pt idx="31">
                  <c:v>#N/A</c:v>
                </c:pt>
                <c:pt idx="32">
                  <c:v>#N/A</c:v>
                </c:pt>
                <c:pt idx="33">
                  <c:v>#N/A</c:v>
                </c:pt>
                <c:pt idx="34">
                  <c:v>#N/A</c:v>
                </c:pt>
                <c:pt idx="35">
                  <c:v>#N/A</c:v>
                </c:pt>
                <c:pt idx="36">
                  <c:v>29.665772993051828</c:v>
                </c:pt>
                <c:pt idx="37">
                  <c:v>67.821821088517282</c:v>
                </c:pt>
                <c:pt idx="38">
                  <c:v>#N/A</c:v>
                </c:pt>
                <c:pt idx="39">
                  <c:v>#N/A</c:v>
                </c:pt>
                <c:pt idx="40">
                  <c:v>#N/A</c:v>
                </c:pt>
                <c:pt idx="41">
                  <c:v>#N/A</c:v>
                </c:pt>
                <c:pt idx="42">
                  <c:v>#N/A</c:v>
                </c:pt>
                <c:pt idx="43">
                  <c:v>53.056615326322394</c:v>
                </c:pt>
                <c:pt idx="44">
                  <c:v>60.728394229684277</c:v>
                </c:pt>
                <c:pt idx="45">
                  <c:v>#N/A</c:v>
                </c:pt>
                <c:pt idx="46">
                  <c:v>#N/A</c:v>
                </c:pt>
                <c:pt idx="47">
                  <c:v>65.753205309707511</c:v>
                </c:pt>
                <c:pt idx="48">
                  <c:v>72.195065759209058</c:v>
                </c:pt>
                <c:pt idx="49">
                  <c:v>#N/A</c:v>
                </c:pt>
                <c:pt idx="50">
                  <c:v>54.402221880988129</c:v>
                </c:pt>
                <c:pt idx="51">
                  <c:v>64.575839336403462</c:v>
                </c:pt>
                <c:pt idx="52">
                  <c:v>#N/A</c:v>
                </c:pt>
                <c:pt idx="53">
                  <c:v>#N/A</c:v>
                </c:pt>
                <c:pt idx="54">
                  <c:v>#N/A</c:v>
                </c:pt>
                <c:pt idx="55">
                  <c:v>71.882790658323529</c:v>
                </c:pt>
                <c:pt idx="56">
                  <c:v>#N/A</c:v>
                </c:pt>
                <c:pt idx="57">
                  <c:v>47.211291248887349</c:v>
                </c:pt>
                <c:pt idx="58">
                  <c:v>#N/A</c:v>
                </c:pt>
                <c:pt idx="59">
                  <c:v>78.788431957176343</c:v>
                </c:pt>
                <c:pt idx="60">
                  <c:v>82.071582975949383</c:v>
                </c:pt>
                <c:pt idx="61">
                  <c:v>74.301228785200763</c:v>
                </c:pt>
                <c:pt idx="62">
                  <c:v>72.395238815381603</c:v>
                </c:pt>
                <c:pt idx="63">
                  <c:v>76.460925600307277</c:v>
                </c:pt>
                <c:pt idx="64">
                  <c:v>78.039203150939883</c:v>
                </c:pt>
                <c:pt idx="65">
                  <c:v>#N/A</c:v>
                </c:pt>
                <c:pt idx="66">
                  <c:v>#N/A</c:v>
                </c:pt>
                <c:pt idx="67">
                  <c:v>#N/A</c:v>
                </c:pt>
                <c:pt idx="68">
                  <c:v>#N/A</c:v>
                </c:pt>
                <c:pt idx="69">
                  <c:v>#N/A</c:v>
                </c:pt>
                <c:pt idx="70">
                  <c:v>#N/A</c:v>
                </c:pt>
                <c:pt idx="71">
                  <c:v>#N/A</c:v>
                </c:pt>
                <c:pt idx="72">
                  <c:v>#N/A</c:v>
                </c:pt>
                <c:pt idx="73">
                  <c:v>56.618533884422135</c:v>
                </c:pt>
                <c:pt idx="74">
                  <c:v>57.041594330665014</c:v>
                </c:pt>
                <c:pt idx="75">
                  <c:v>58.995486621104732</c:v>
                </c:pt>
                <c:pt idx="76">
                  <c:v>80.012076449769296</c:v>
                </c:pt>
                <c:pt idx="77">
                  <c:v>74.74069797124325</c:v>
                </c:pt>
                <c:pt idx="78">
                  <c:v>96.399789114246019</c:v>
                </c:pt>
                <c:pt idx="79">
                  <c:v>#N/A</c:v>
                </c:pt>
                <c:pt idx="80">
                  <c:v>#N/A</c:v>
                </c:pt>
                <c:pt idx="81">
                  <c:v>#N/A</c:v>
                </c:pt>
                <c:pt idx="82">
                  <c:v>#N/A</c:v>
                </c:pt>
                <c:pt idx="83">
                  <c:v>#N/A</c:v>
                </c:pt>
                <c:pt idx="84">
                  <c:v>74.566815232828844</c:v>
                </c:pt>
                <c:pt idx="85">
                  <c:v>#N/A</c:v>
                </c:pt>
                <c:pt idx="86">
                  <c:v>#N/A</c:v>
                </c:pt>
                <c:pt idx="87">
                  <c:v>#N/A</c:v>
                </c:pt>
                <c:pt idx="88">
                  <c:v>#N/A</c:v>
                </c:pt>
                <c:pt idx="89">
                  <c:v>#N/A</c:v>
                </c:pt>
                <c:pt idx="90">
                  <c:v>#N/A</c:v>
                </c:pt>
                <c:pt idx="91">
                  <c:v>#N/A</c:v>
                </c:pt>
                <c:pt idx="92">
                  <c:v>#N/A</c:v>
                </c:pt>
                <c:pt idx="93">
                  <c:v>#N/A</c:v>
                </c:pt>
                <c:pt idx="94">
                  <c:v>#N/A</c:v>
                </c:pt>
                <c:pt idx="95">
                  <c:v>#N/A</c:v>
                </c:pt>
                <c:pt idx="96">
                  <c:v>83.42676146551166</c:v>
                </c:pt>
                <c:pt idx="97">
                  <c:v>#N/A</c:v>
                </c:pt>
                <c:pt idx="98">
                  <c:v>#N/A</c:v>
                </c:pt>
                <c:pt idx="99">
                  <c:v>#N/A</c:v>
                </c:pt>
                <c:pt idx="100">
                  <c:v>#N/A</c:v>
                </c:pt>
                <c:pt idx="101">
                  <c:v>#N/A</c:v>
                </c:pt>
                <c:pt idx="102">
                  <c:v>#N/A</c:v>
                </c:pt>
                <c:pt idx="103">
                  <c:v>#N/A</c:v>
                </c:pt>
                <c:pt idx="104">
                  <c:v>#N/A</c:v>
                </c:pt>
                <c:pt idx="105">
                  <c:v>#N/A</c:v>
                </c:pt>
                <c:pt idx="106">
                  <c:v>#N/A</c:v>
                </c:pt>
                <c:pt idx="107">
                  <c:v>66.590999646702628</c:v>
                </c:pt>
                <c:pt idx="108">
                  <c:v>73.719641055377522</c:v>
                </c:pt>
                <c:pt idx="109">
                  <c:v>56.262696561704182</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95.318769628149937</c:v>
                </c:pt>
                <c:pt idx="126">
                  <c:v>#N/A</c:v>
                </c:pt>
                <c:pt idx="127">
                  <c:v>#N/A</c:v>
                </c:pt>
                <c:pt idx="128">
                  <c:v>#N/A</c:v>
                </c:pt>
                <c:pt idx="129">
                  <c:v>#N/A</c:v>
                </c:pt>
                <c:pt idx="130">
                  <c:v>#N/A</c:v>
                </c:pt>
                <c:pt idx="131">
                  <c:v>#N/A</c:v>
                </c:pt>
                <c:pt idx="132">
                  <c:v>#N/A</c:v>
                </c:pt>
                <c:pt idx="133">
                  <c:v>#N/A</c:v>
                </c:pt>
                <c:pt idx="134">
                  <c:v>#N/A</c:v>
                </c:pt>
                <c:pt idx="135">
                  <c:v>102.21614432025345</c:v>
                </c:pt>
                <c:pt idx="136">
                  <c:v>#N/A</c:v>
                </c:pt>
                <c:pt idx="137">
                  <c:v>#N/A</c:v>
                </c:pt>
                <c:pt idx="138">
                  <c:v>#N/A</c:v>
                </c:pt>
                <c:pt idx="139">
                  <c:v>#N/A</c:v>
                </c:pt>
                <c:pt idx="140">
                  <c:v>#N/A</c:v>
                </c:pt>
                <c:pt idx="141">
                  <c:v>107.57844103859514</c:v>
                </c:pt>
                <c:pt idx="142">
                  <c:v>#N/A</c:v>
                </c:pt>
                <c:pt idx="143">
                  <c:v>#N/A</c:v>
                </c:pt>
                <c:pt idx="144">
                  <c:v>#N/A</c:v>
                </c:pt>
                <c:pt idx="145">
                  <c:v>#N/A</c:v>
                </c:pt>
                <c:pt idx="146">
                  <c:v>#N/A</c:v>
                </c:pt>
                <c:pt idx="147">
                  <c:v>#N/A</c:v>
                </c:pt>
                <c:pt idx="148">
                  <c:v>66.923323687859465</c:v>
                </c:pt>
                <c:pt idx="149">
                  <c:v>71.955576306305659</c:v>
                </c:pt>
                <c:pt idx="150">
                  <c:v>77.937116883234992</c:v>
                </c:pt>
                <c:pt idx="151">
                  <c:v>77.937386261396952</c:v>
                </c:pt>
                <c:pt idx="152">
                  <c:v>#N/A</c:v>
                </c:pt>
                <c:pt idx="153">
                  <c:v>99.678823730131725</c:v>
                </c:pt>
                <c:pt idx="154">
                  <c:v>75.047059383364271</c:v>
                </c:pt>
                <c:pt idx="155">
                  <c:v>77.912824327590073</c:v>
                </c:pt>
                <c:pt idx="156">
                  <c:v>82.95714148677385</c:v>
                </c:pt>
                <c:pt idx="157">
                  <c:v>67.67864227059556</c:v>
                </c:pt>
                <c:pt idx="158">
                  <c:v>#N/A</c:v>
                </c:pt>
                <c:pt idx="159">
                  <c:v>#N/A</c:v>
                </c:pt>
                <c:pt idx="160">
                  <c:v>#N/A</c:v>
                </c:pt>
                <c:pt idx="161">
                  <c:v>#N/A</c:v>
                </c:pt>
                <c:pt idx="162">
                  <c:v>82.878870519768924</c:v>
                </c:pt>
                <c:pt idx="163">
                  <c:v>#N/A</c:v>
                </c:pt>
                <c:pt idx="164">
                  <c:v>76.011422781813664</c:v>
                </c:pt>
                <c:pt idx="165">
                  <c:v>124.26399123484636</c:v>
                </c:pt>
                <c:pt idx="166">
                  <c:v>109.57312580480993</c:v>
                </c:pt>
                <c:pt idx="167">
                  <c:v>#N/A</c:v>
                </c:pt>
                <c:pt idx="168">
                  <c:v>#N/A</c:v>
                </c:pt>
                <c:pt idx="169">
                  <c:v>96.527512485472329</c:v>
                </c:pt>
                <c:pt idx="170">
                  <c:v>96.527512281399908</c:v>
                </c:pt>
                <c:pt idx="171">
                  <c:v>96.527511999385766</c:v>
                </c:pt>
                <c:pt idx="172">
                  <c:v>#N/A</c:v>
                </c:pt>
                <c:pt idx="173">
                  <c:v>#N/A</c:v>
                </c:pt>
                <c:pt idx="174">
                  <c:v>123.33620428537581</c:v>
                </c:pt>
                <c:pt idx="175">
                  <c:v>#N/A</c:v>
                </c:pt>
                <c:pt idx="176">
                  <c:v>#N/A</c:v>
                </c:pt>
                <c:pt idx="177">
                  <c:v>#N/A</c:v>
                </c:pt>
                <c:pt idx="178">
                  <c:v>#N/A</c:v>
                </c:pt>
                <c:pt idx="179">
                  <c:v>#N/A</c:v>
                </c:pt>
                <c:pt idx="180">
                  <c:v>#N/A</c:v>
                </c:pt>
                <c:pt idx="181">
                  <c:v>128.25791804056288</c:v>
                </c:pt>
                <c:pt idx="182">
                  <c:v>128.24136830024094</c:v>
                </c:pt>
                <c:pt idx="183">
                  <c:v>128.2330622429991</c:v>
                </c:pt>
                <c:pt idx="184">
                  <c:v>128.23488680306681</c:v>
                </c:pt>
                <c:pt idx="185">
                  <c:v>128.24062758242999</c:v>
                </c:pt>
                <c:pt idx="186">
                  <c:v>130.64996609278367</c:v>
                </c:pt>
                <c:pt idx="187">
                  <c:v>132.98257270468235</c:v>
                </c:pt>
                <c:pt idx="188">
                  <c:v>130.64996609278367</c:v>
                </c:pt>
                <c:pt idx="189">
                  <c:v>132.98257270468233</c:v>
                </c:pt>
                <c:pt idx="190">
                  <c:v>77.337415125163304</c:v>
                </c:pt>
                <c:pt idx="191">
                  <c:v>#N/A</c:v>
                </c:pt>
                <c:pt idx="192">
                  <c:v>#N/A</c:v>
                </c:pt>
                <c:pt idx="193">
                  <c:v>#N/A</c:v>
                </c:pt>
                <c:pt idx="194">
                  <c:v>36.852003725469281</c:v>
                </c:pt>
                <c:pt idx="195">
                  <c:v>37.185168493046135</c:v>
                </c:pt>
                <c:pt idx="196">
                  <c:v>#N/A</c:v>
                </c:pt>
                <c:pt idx="197">
                  <c:v>115.40025660232061</c:v>
                </c:pt>
                <c:pt idx="198">
                  <c:v>#N/A</c:v>
                </c:pt>
                <c:pt idx="199">
                  <c:v>97.653363211510012</c:v>
                </c:pt>
                <c:pt idx="200">
                  <c:v>#N/A</c:v>
                </c:pt>
                <c:pt idx="201">
                  <c:v>#N/A</c:v>
                </c:pt>
                <c:pt idx="202">
                  <c:v>#N/A</c:v>
                </c:pt>
                <c:pt idx="203">
                  <c:v>#N/A</c:v>
                </c:pt>
                <c:pt idx="204">
                  <c:v>59.746606041147736</c:v>
                </c:pt>
                <c:pt idx="205">
                  <c:v>116.20725672674696</c:v>
                </c:pt>
                <c:pt idx="206">
                  <c:v>108.23165016211344</c:v>
                </c:pt>
                <c:pt idx="207">
                  <c:v>#N/A</c:v>
                </c:pt>
                <c:pt idx="208">
                  <c:v>#N/A</c:v>
                </c:pt>
                <c:pt idx="209">
                  <c:v>#N/A</c:v>
                </c:pt>
                <c:pt idx="210">
                  <c:v>#N/A</c:v>
                </c:pt>
                <c:pt idx="211">
                  <c:v>89.494593726412504</c:v>
                </c:pt>
                <c:pt idx="212">
                  <c:v>65.611584684515776</c:v>
                </c:pt>
                <c:pt idx="213">
                  <c:v>#N/A</c:v>
                </c:pt>
                <c:pt idx="214">
                  <c:v>#N/A</c:v>
                </c:pt>
                <c:pt idx="215">
                  <c:v>#N/A</c:v>
                </c:pt>
                <c:pt idx="216">
                  <c:v>#N/A</c:v>
                </c:pt>
                <c:pt idx="217">
                  <c:v>#N/A</c:v>
                </c:pt>
                <c:pt idx="218">
                  <c:v>74.726670741618278</c:v>
                </c:pt>
                <c:pt idx="219">
                  <c:v>68.149569996041507</c:v>
                </c:pt>
                <c:pt idx="220">
                  <c:v>68.148824635615881</c:v>
                </c:pt>
                <c:pt idx="221">
                  <c:v>88.430477399201877</c:v>
                </c:pt>
                <c:pt idx="222">
                  <c:v>50.896000090812329</c:v>
                </c:pt>
                <c:pt idx="223">
                  <c:v>74.237899502016916</c:v>
                </c:pt>
                <c:pt idx="224">
                  <c:v>27.227663613034437</c:v>
                </c:pt>
                <c:pt idx="225">
                  <c:v>#N/A</c:v>
                </c:pt>
                <c:pt idx="226">
                  <c:v>#N/A</c:v>
                </c:pt>
                <c:pt idx="227">
                  <c:v>#N/A</c:v>
                </c:pt>
                <c:pt idx="228">
                  <c:v>#N/A</c:v>
                </c:pt>
                <c:pt idx="229">
                  <c:v>#N/A</c:v>
                </c:pt>
                <c:pt idx="230">
                  <c:v>#N/A</c:v>
                </c:pt>
                <c:pt idx="231">
                  <c:v>91.204590630145262</c:v>
                </c:pt>
                <c:pt idx="232">
                  <c:v>118.57701968759595</c:v>
                </c:pt>
                <c:pt idx="233">
                  <c:v>#N/A</c:v>
                </c:pt>
                <c:pt idx="234">
                  <c:v>118.92629485776555</c:v>
                </c:pt>
                <c:pt idx="235">
                  <c:v>#N/A</c:v>
                </c:pt>
                <c:pt idx="236">
                  <c:v>#N/A</c:v>
                </c:pt>
                <c:pt idx="237">
                  <c:v>81.970767636992989</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51.838613109350753</c:v>
                </c:pt>
                <c:pt idx="259">
                  <c:v>#N/A</c:v>
                </c:pt>
                <c:pt idx="260">
                  <c:v>90.830450471936871</c:v>
                </c:pt>
                <c:pt idx="261">
                  <c:v>#N/A</c:v>
                </c:pt>
                <c:pt idx="262">
                  <c:v>#N/A</c:v>
                </c:pt>
                <c:pt idx="263">
                  <c:v>#N/A</c:v>
                </c:pt>
                <c:pt idx="264">
                  <c:v>114.12508058517862</c:v>
                </c:pt>
                <c:pt idx="265">
                  <c:v>#N/A</c:v>
                </c:pt>
                <c:pt idx="266">
                  <c:v>#N/A</c:v>
                </c:pt>
                <c:pt idx="267">
                  <c:v>#N/A</c:v>
                </c:pt>
                <c:pt idx="268">
                  <c:v>#N/A</c:v>
                </c:pt>
                <c:pt idx="269">
                  <c:v>#N/A</c:v>
                </c:pt>
                <c:pt idx="270">
                  <c:v>#N/A</c:v>
                </c:pt>
                <c:pt idx="271">
                  <c:v>#N/A</c:v>
                </c:pt>
                <c:pt idx="272">
                  <c:v>#N/A</c:v>
                </c:pt>
                <c:pt idx="273">
                  <c:v>67.314689838917246</c:v>
                </c:pt>
                <c:pt idx="274">
                  <c:v>129.82201568789674</c:v>
                </c:pt>
                <c:pt idx="275">
                  <c:v>80.132799764726357</c:v>
                </c:pt>
                <c:pt idx="276">
                  <c:v>93.396444662109786</c:v>
                </c:pt>
                <c:pt idx="277">
                  <c:v>#N/A</c:v>
                </c:pt>
                <c:pt idx="278">
                  <c:v>112.34674478884685</c:v>
                </c:pt>
                <c:pt idx="279">
                  <c:v>111.75353066389413</c:v>
                </c:pt>
                <c:pt idx="280">
                  <c:v>111.75353066389413</c:v>
                </c:pt>
                <c:pt idx="281">
                  <c:v>#N/A</c:v>
                </c:pt>
                <c:pt idx="282">
                  <c:v>141.83659647159325</c:v>
                </c:pt>
                <c:pt idx="283">
                  <c:v>#N/A</c:v>
                </c:pt>
                <c:pt idx="284">
                  <c:v>#N/A</c:v>
                </c:pt>
                <c:pt idx="285">
                  <c:v>#N/A</c:v>
                </c:pt>
                <c:pt idx="286">
                  <c:v>#N/A</c:v>
                </c:pt>
                <c:pt idx="287">
                  <c:v>65.929329606870837</c:v>
                </c:pt>
                <c:pt idx="288">
                  <c:v>118.13321764685676</c:v>
                </c:pt>
                <c:pt idx="289">
                  <c:v>#N/A</c:v>
                </c:pt>
                <c:pt idx="290">
                  <c:v>#N/A</c:v>
                </c:pt>
                <c:pt idx="291">
                  <c:v>#N/A</c:v>
                </c:pt>
                <c:pt idx="292">
                  <c:v>#N/A</c:v>
                </c:pt>
                <c:pt idx="293">
                  <c:v>#N/A</c:v>
                </c:pt>
                <c:pt idx="294">
                  <c:v>#N/A</c:v>
                </c:pt>
                <c:pt idx="295">
                  <c:v>126.45556607787388</c:v>
                </c:pt>
                <c:pt idx="296">
                  <c:v>127.20952415903416</c:v>
                </c:pt>
                <c:pt idx="297">
                  <c:v>142.17558760444851</c:v>
                </c:pt>
                <c:pt idx="298">
                  <c:v>#N/A</c:v>
                </c:pt>
                <c:pt idx="299">
                  <c:v>#N/A</c:v>
                </c:pt>
                <c:pt idx="300">
                  <c:v>#N/A</c:v>
                </c:pt>
                <c:pt idx="301">
                  <c:v>#N/A</c:v>
                </c:pt>
                <c:pt idx="302">
                  <c:v>#N/A</c:v>
                </c:pt>
                <c:pt idx="303">
                  <c:v>#N/A</c:v>
                </c:pt>
                <c:pt idx="304">
                  <c:v>#N/A</c:v>
                </c:pt>
                <c:pt idx="305">
                  <c:v>#N/A</c:v>
                </c:pt>
                <c:pt idx="306">
                  <c:v>#N/A</c:v>
                </c:pt>
                <c:pt idx="307">
                  <c:v>103.25602529135206</c:v>
                </c:pt>
                <c:pt idx="308">
                  <c:v>98.080289746233944</c:v>
                </c:pt>
                <c:pt idx="309">
                  <c:v>#N/A</c:v>
                </c:pt>
                <c:pt idx="310">
                  <c:v>33.747731145023742</c:v>
                </c:pt>
                <c:pt idx="311">
                  <c:v>34.102026131728266</c:v>
                </c:pt>
                <c:pt idx="312">
                  <c:v>#N/A</c:v>
                </c:pt>
                <c:pt idx="313">
                  <c:v>#N/A</c:v>
                </c:pt>
                <c:pt idx="314">
                  <c:v>#N/A</c:v>
                </c:pt>
                <c:pt idx="315">
                  <c:v>#N/A</c:v>
                </c:pt>
                <c:pt idx="316">
                  <c:v>#N/A</c:v>
                </c:pt>
                <c:pt idx="317">
                  <c:v>#N/A</c:v>
                </c:pt>
                <c:pt idx="318">
                  <c:v>#N/A</c:v>
                </c:pt>
                <c:pt idx="319">
                  <c:v>#N/A</c:v>
                </c:pt>
                <c:pt idx="320">
                  <c:v>#N/A</c:v>
                </c:pt>
                <c:pt idx="321">
                  <c:v>111.9796248404854</c:v>
                </c:pt>
                <c:pt idx="322">
                  <c:v>#N/A</c:v>
                </c:pt>
                <c:pt idx="323">
                  <c:v>#N/A</c:v>
                </c:pt>
                <c:pt idx="324">
                  <c:v>60.751715590461139</c:v>
                </c:pt>
                <c:pt idx="325">
                  <c:v>60.751715590461139</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29.275831949652265</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22.595774663529479</c:v>
                </c:pt>
                <c:pt idx="360">
                  <c:v>#N/A</c:v>
                </c:pt>
                <c:pt idx="361">
                  <c:v>#N/A</c:v>
                </c:pt>
                <c:pt idx="362">
                  <c:v>#N/A</c:v>
                </c:pt>
                <c:pt idx="363">
                  <c:v>34.072337660518095</c:v>
                </c:pt>
                <c:pt idx="364">
                  <c:v>#N/A</c:v>
                </c:pt>
                <c:pt idx="365">
                  <c:v>#N/A</c:v>
                </c:pt>
                <c:pt idx="366">
                  <c:v>#N/A</c:v>
                </c:pt>
                <c:pt idx="367">
                  <c:v>#N/A</c:v>
                </c:pt>
                <c:pt idx="368">
                  <c:v>#N/A</c:v>
                </c:pt>
                <c:pt idx="369">
                  <c:v>#N/A</c:v>
                </c:pt>
                <c:pt idx="370">
                  <c:v>51.467909328952651</c:v>
                </c:pt>
                <c:pt idx="371">
                  <c:v>#N/A</c:v>
                </c:pt>
                <c:pt idx="372">
                  <c:v>#N/A</c:v>
                </c:pt>
                <c:pt idx="373">
                  <c:v>#N/A</c:v>
                </c:pt>
                <c:pt idx="374">
                  <c:v>72.50717255721537</c:v>
                </c:pt>
                <c:pt idx="375">
                  <c:v>#N/A</c:v>
                </c:pt>
                <c:pt idx="376">
                  <c:v>33.32339020048083</c:v>
                </c:pt>
                <c:pt idx="377">
                  <c:v>#N/A</c:v>
                </c:pt>
                <c:pt idx="378">
                  <c:v>#N/A</c:v>
                </c:pt>
                <c:pt idx="379">
                  <c:v>#N/A</c:v>
                </c:pt>
                <c:pt idx="380">
                  <c:v>#N/A</c:v>
                </c:pt>
                <c:pt idx="381">
                  <c:v>31.860851185123899</c:v>
                </c:pt>
                <c:pt idx="382">
                  <c:v>61.485439256591384</c:v>
                </c:pt>
                <c:pt idx="383">
                  <c:v>#N/A</c:v>
                </c:pt>
                <c:pt idx="384">
                  <c:v>109.73701391387078</c:v>
                </c:pt>
                <c:pt idx="385">
                  <c:v>#N/A</c:v>
                </c:pt>
                <c:pt idx="386">
                  <c:v>#N/A</c:v>
                </c:pt>
                <c:pt idx="387">
                  <c:v>44.197156441748874</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70.281172172577897</c:v>
                </c:pt>
                <c:pt idx="402">
                  <c:v>#N/A</c:v>
                </c:pt>
                <c:pt idx="403">
                  <c:v>33.892068555692966</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25.326733132768705</c:v>
                </c:pt>
                <c:pt idx="417">
                  <c:v>24.664825613588022</c:v>
                </c:pt>
                <c:pt idx="418">
                  <c:v>15.442018328277891</c:v>
                </c:pt>
                <c:pt idx="419">
                  <c:v>#N/A</c:v>
                </c:pt>
                <c:pt idx="420">
                  <c:v>#N/A</c:v>
                </c:pt>
                <c:pt idx="421">
                  <c:v>#N/A</c:v>
                </c:pt>
                <c:pt idx="422">
                  <c:v>#N/A</c:v>
                </c:pt>
                <c:pt idx="423">
                  <c:v>#N/A</c:v>
                </c:pt>
                <c:pt idx="424">
                  <c:v>#N/A</c:v>
                </c:pt>
                <c:pt idx="425">
                  <c:v>25.062754586778617</c:v>
                </c:pt>
                <c:pt idx="426">
                  <c:v>#N/A</c:v>
                </c:pt>
                <c:pt idx="427">
                  <c:v>56.193269772398075</c:v>
                </c:pt>
                <c:pt idx="428">
                  <c:v>#N/A</c:v>
                </c:pt>
                <c:pt idx="429">
                  <c:v>#N/A</c:v>
                </c:pt>
                <c:pt idx="430">
                  <c:v>#N/A</c:v>
                </c:pt>
                <c:pt idx="431">
                  <c:v>48.316606317121753</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48.688096704465863</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41.568426410967895</c:v>
                </c:pt>
                <c:pt idx="462">
                  <c:v>44.076880709414006</c:v>
                </c:pt>
                <c:pt idx="463">
                  <c:v>44.326935077864782</c:v>
                </c:pt>
                <c:pt idx="464">
                  <c:v>#N/A</c:v>
                </c:pt>
                <c:pt idx="465">
                  <c:v>#N/A</c:v>
                </c:pt>
                <c:pt idx="466">
                  <c:v>23.422496143881137</c:v>
                </c:pt>
                <c:pt idx="467">
                  <c:v>#N/A</c:v>
                </c:pt>
                <c:pt idx="468">
                  <c:v>#N/A</c:v>
                </c:pt>
                <c:pt idx="469">
                  <c:v>#N/A</c:v>
                </c:pt>
                <c:pt idx="470">
                  <c:v>#N/A</c:v>
                </c:pt>
                <c:pt idx="471">
                  <c:v>21.8551216122782</c:v>
                </c:pt>
                <c:pt idx="472">
                  <c:v>#N/A</c:v>
                </c:pt>
                <c:pt idx="473">
                  <c:v>9.147740889831443</c:v>
                </c:pt>
                <c:pt idx="474">
                  <c:v>15.368690069643661</c:v>
                </c:pt>
                <c:pt idx="475">
                  <c:v>#N/A</c:v>
                </c:pt>
                <c:pt idx="476">
                  <c:v>35.241585194678066</c:v>
                </c:pt>
                <c:pt idx="477">
                  <c:v>#N/A</c:v>
                </c:pt>
                <c:pt idx="478">
                  <c:v>#N/A</c:v>
                </c:pt>
                <c:pt idx="479">
                  <c:v>#N/A</c:v>
                </c:pt>
                <c:pt idx="480">
                  <c:v>15.334402774700836</c:v>
                </c:pt>
                <c:pt idx="481">
                  <c:v>#N/A</c:v>
                </c:pt>
                <c:pt idx="482">
                  <c:v>13.692865222443213</c:v>
                </c:pt>
                <c:pt idx="483">
                  <c:v>15.636368673370637</c:v>
                </c:pt>
                <c:pt idx="484">
                  <c:v>#N/A</c:v>
                </c:pt>
                <c:pt idx="485">
                  <c:v>#N/A</c:v>
                </c:pt>
                <c:pt idx="486">
                  <c:v>#N/A</c:v>
                </c:pt>
                <c:pt idx="487">
                  <c:v>36.997238420382054</c:v>
                </c:pt>
                <c:pt idx="488">
                  <c:v>#N/A</c:v>
                </c:pt>
                <c:pt idx="489">
                  <c:v>#N/A</c:v>
                </c:pt>
                <c:pt idx="490">
                  <c:v>#N/A</c:v>
                </c:pt>
                <c:pt idx="491">
                  <c:v>26.590660851325215</c:v>
                </c:pt>
                <c:pt idx="492">
                  <c:v>38.433605976615567</c:v>
                </c:pt>
                <c:pt idx="493">
                  <c:v>#N/A</c:v>
                </c:pt>
                <c:pt idx="494">
                  <c:v>#N/A</c:v>
                </c:pt>
                <c:pt idx="495">
                  <c:v>#N/A</c:v>
                </c:pt>
                <c:pt idx="496">
                  <c:v>#N/A</c:v>
                </c:pt>
                <c:pt idx="497">
                  <c:v>42.916566228910987</c:v>
                </c:pt>
                <c:pt idx="498">
                  <c:v>#N/A</c:v>
                </c:pt>
                <c:pt idx="499">
                  <c:v>#N/A</c:v>
                </c:pt>
                <c:pt idx="500">
                  <c:v>#N/A</c:v>
                </c:pt>
                <c:pt idx="501">
                  <c:v>#N/A</c:v>
                </c:pt>
                <c:pt idx="502">
                  <c:v>29.106312081671522</c:v>
                </c:pt>
                <c:pt idx="503">
                  <c:v>#N/A</c:v>
                </c:pt>
                <c:pt idx="504">
                  <c:v>25.200341178843278</c:v>
                </c:pt>
                <c:pt idx="505">
                  <c:v>41.284464998575672</c:v>
                </c:pt>
                <c:pt idx="506">
                  <c:v>43.331577156370258</c:v>
                </c:pt>
                <c:pt idx="507">
                  <c:v>40.391579133500549</c:v>
                </c:pt>
                <c:pt idx="508">
                  <c:v>35.579613688181865</c:v>
                </c:pt>
                <c:pt idx="509">
                  <c:v>#N/A</c:v>
                </c:pt>
                <c:pt idx="510">
                  <c:v>12.592420075659362</c:v>
                </c:pt>
                <c:pt idx="511">
                  <c:v>#N/A</c:v>
                </c:pt>
                <c:pt idx="512">
                  <c:v>#N/A</c:v>
                </c:pt>
                <c:pt idx="513">
                  <c:v>#N/A</c:v>
                </c:pt>
                <c:pt idx="514">
                  <c:v>32.660250334945339</c:v>
                </c:pt>
                <c:pt idx="515">
                  <c:v>#N/A</c:v>
                </c:pt>
                <c:pt idx="516">
                  <c:v>#N/A</c:v>
                </c:pt>
                <c:pt idx="517">
                  <c:v>10.159222584393348</c:v>
                </c:pt>
                <c:pt idx="518">
                  <c:v>32.66293261945772</c:v>
                </c:pt>
                <c:pt idx="519">
                  <c:v>38.035125484500107</c:v>
                </c:pt>
                <c:pt idx="520">
                  <c:v>#N/A</c:v>
                </c:pt>
                <c:pt idx="521">
                  <c:v>#N/A</c:v>
                </c:pt>
                <c:pt idx="522">
                  <c:v>#N/A</c:v>
                </c:pt>
                <c:pt idx="523">
                  <c:v>38.592783477977868</c:v>
                </c:pt>
                <c:pt idx="524">
                  <c:v>41.491939946066175</c:v>
                </c:pt>
                <c:pt idx="525">
                  <c:v>41.276253945888449</c:v>
                </c:pt>
                <c:pt idx="526">
                  <c:v>35.792055161583932</c:v>
                </c:pt>
                <c:pt idx="527">
                  <c:v>#N/A</c:v>
                </c:pt>
                <c:pt idx="528">
                  <c:v>#N/A</c:v>
                </c:pt>
                <c:pt idx="529">
                  <c:v>16.120915312399749</c:v>
                </c:pt>
                <c:pt idx="530">
                  <c:v>20.454734221477928</c:v>
                </c:pt>
                <c:pt idx="531">
                  <c:v>#N/A</c:v>
                </c:pt>
                <c:pt idx="532">
                  <c:v>#N/A</c:v>
                </c:pt>
                <c:pt idx="533">
                  <c:v>#N/A</c:v>
                </c:pt>
                <c:pt idx="534">
                  <c:v>#N/A</c:v>
                </c:pt>
                <c:pt idx="535">
                  <c:v>41.999528802374833</c:v>
                </c:pt>
                <c:pt idx="536">
                  <c:v>#N/A</c:v>
                </c:pt>
                <c:pt idx="537">
                  <c:v>#N/A</c:v>
                </c:pt>
                <c:pt idx="538">
                  <c:v>#N/A</c:v>
                </c:pt>
                <c:pt idx="539">
                  <c:v>#N/A</c:v>
                </c:pt>
                <c:pt idx="540">
                  <c:v>#N/A</c:v>
                </c:pt>
                <c:pt idx="541">
                  <c:v>#N/A</c:v>
                </c:pt>
                <c:pt idx="542">
                  <c:v>#N/A</c:v>
                </c:pt>
                <c:pt idx="543">
                  <c:v>#N/A</c:v>
                </c:pt>
                <c:pt idx="544">
                  <c:v>#N/A</c:v>
                </c:pt>
                <c:pt idx="545">
                  <c:v>#N/A</c:v>
                </c:pt>
                <c:pt idx="546">
                  <c:v>#N/A</c:v>
                </c:pt>
                <c:pt idx="547">
                  <c:v>48.248544325947087</c:v>
                </c:pt>
                <c:pt idx="548">
                  <c:v>#N/A</c:v>
                </c:pt>
                <c:pt idx="549">
                  <c:v>26.515547164874171</c:v>
                </c:pt>
                <c:pt idx="550">
                  <c:v>#N/A</c:v>
                </c:pt>
                <c:pt idx="551">
                  <c:v>#N/A</c:v>
                </c:pt>
                <c:pt idx="552">
                  <c:v>17.374888543493515</c:v>
                </c:pt>
                <c:pt idx="553">
                  <c:v>34.749777086987031</c:v>
                </c:pt>
                <c:pt idx="554">
                  <c:v>#N/A</c:v>
                </c:pt>
                <c:pt idx="555">
                  <c:v>#N/A</c:v>
                </c:pt>
                <c:pt idx="556">
                  <c:v>28.921555414387054</c:v>
                </c:pt>
                <c:pt idx="557">
                  <c:v>#N/A</c:v>
                </c:pt>
                <c:pt idx="558">
                  <c:v>37.173411072203329</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4B17-4848-B314-872DE1CD76DA}"/>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4B17-4848-B314-872DE1CD76DA}"/>
              </c:ext>
            </c:extLst>
          </c:dPt>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Plant_Real'!$O$26:$O$1000</c:f>
              <c:numCache>
                <c:formatCode>0.00</c:formatCode>
                <c:ptCount val="975"/>
                <c:pt idx="0">
                  <c:v>41.187928882056077</c:v>
                </c:pt>
                <c:pt idx="1">
                  <c:v>#N/A</c:v>
                </c:pt>
                <c:pt idx="2">
                  <c:v>51.884898468027103</c:v>
                </c:pt>
                <c:pt idx="3">
                  <c:v>43.212091417461295</c:v>
                </c:pt>
                <c:pt idx="4">
                  <c:v>#N/A</c:v>
                </c:pt>
                <c:pt idx="5">
                  <c:v>59.931636518031659</c:v>
                </c:pt>
                <c:pt idx="6">
                  <c:v>61.50505945255015</c:v>
                </c:pt>
                <c:pt idx="7">
                  <c:v>72.276281135341605</c:v>
                </c:pt>
                <c:pt idx="8">
                  <c:v>61.97969167305132</c:v>
                </c:pt>
                <c:pt idx="9">
                  <c:v>40.312046022434124</c:v>
                </c:pt>
                <c:pt idx="10">
                  <c:v>#N/A</c:v>
                </c:pt>
                <c:pt idx="11">
                  <c:v>#N/A</c:v>
                </c:pt>
                <c:pt idx="12">
                  <c:v>116.4458643968625</c:v>
                </c:pt>
                <c:pt idx="13">
                  <c:v>101.97901374201899</c:v>
                </c:pt>
                <c:pt idx="14">
                  <c:v>#N/A</c:v>
                </c:pt>
                <c:pt idx="15">
                  <c:v>35.888234242808288</c:v>
                </c:pt>
                <c:pt idx="16">
                  <c:v>#N/A</c:v>
                </c:pt>
                <c:pt idx="17">
                  <c:v>#N/A</c:v>
                </c:pt>
                <c:pt idx="18">
                  <c:v>#N/A</c:v>
                </c:pt>
                <c:pt idx="19">
                  <c:v>35.627957558943116</c:v>
                </c:pt>
                <c:pt idx="20">
                  <c:v>#N/A</c:v>
                </c:pt>
                <c:pt idx="21">
                  <c:v>#N/A</c:v>
                </c:pt>
                <c:pt idx="22">
                  <c:v>#N/A</c:v>
                </c:pt>
                <c:pt idx="23">
                  <c:v>31.864174794694829</c:v>
                </c:pt>
                <c:pt idx="24">
                  <c:v>37.460244249751518</c:v>
                </c:pt>
                <c:pt idx="25">
                  <c:v>37.462835132420153</c:v>
                </c:pt>
                <c:pt idx="26">
                  <c:v>36.174638341178856</c:v>
                </c:pt>
                <c:pt idx="27">
                  <c:v>65.845215261186326</c:v>
                </c:pt>
                <c:pt idx="28">
                  <c:v>#N/A</c:v>
                </c:pt>
                <c:pt idx="29">
                  <c:v>#N/A</c:v>
                </c:pt>
                <c:pt idx="30">
                  <c:v>#N/A</c:v>
                </c:pt>
                <c:pt idx="31">
                  <c:v>34.058260960030928</c:v>
                </c:pt>
                <c:pt idx="32">
                  <c:v>23.600363865648191</c:v>
                </c:pt>
                <c:pt idx="33">
                  <c:v>34.142421189093433</c:v>
                </c:pt>
                <c:pt idx="34">
                  <c:v>27.148087110095194</c:v>
                </c:pt>
                <c:pt idx="35">
                  <c:v>38.658377336573224</c:v>
                </c:pt>
                <c:pt idx="36">
                  <c:v>#N/A</c:v>
                </c:pt>
                <c:pt idx="37">
                  <c:v>#N/A</c:v>
                </c:pt>
                <c:pt idx="38">
                  <c:v>34.719310053021402</c:v>
                </c:pt>
                <c:pt idx="39">
                  <c:v>31.715322339158242</c:v>
                </c:pt>
                <c:pt idx="40">
                  <c:v>#N/A</c:v>
                </c:pt>
                <c:pt idx="41">
                  <c:v>#N/A</c:v>
                </c:pt>
                <c:pt idx="42">
                  <c:v>41.04643828713909</c:v>
                </c:pt>
                <c:pt idx="43">
                  <c:v>#N/A</c:v>
                </c:pt>
                <c:pt idx="44">
                  <c:v>#N/A</c:v>
                </c:pt>
                <c:pt idx="45">
                  <c:v>#N/A</c:v>
                </c:pt>
                <c:pt idx="46">
                  <c:v>36.949342506547545</c:v>
                </c:pt>
                <c:pt idx="47">
                  <c:v>#N/A</c:v>
                </c:pt>
                <c:pt idx="48">
                  <c:v>#N/A</c:v>
                </c:pt>
                <c:pt idx="49">
                  <c:v>32.529578881077136</c:v>
                </c:pt>
                <c:pt idx="50">
                  <c:v>#N/A</c:v>
                </c:pt>
                <c:pt idx="51">
                  <c:v>#N/A</c:v>
                </c:pt>
                <c:pt idx="52">
                  <c:v>32.957178515200006</c:v>
                </c:pt>
                <c:pt idx="53">
                  <c:v>37.571511478052166</c:v>
                </c:pt>
                <c:pt idx="54">
                  <c:v>34.25327541126795</c:v>
                </c:pt>
                <c:pt idx="55">
                  <c:v>#N/A</c:v>
                </c:pt>
                <c:pt idx="56">
                  <c:v>37.286662844816981</c:v>
                </c:pt>
                <c:pt idx="57">
                  <c:v>#N/A</c:v>
                </c:pt>
                <c:pt idx="58">
                  <c:v>41.20833292676069</c:v>
                </c:pt>
                <c:pt idx="59">
                  <c:v>#N/A</c:v>
                </c:pt>
                <c:pt idx="60">
                  <c:v>#N/A</c:v>
                </c:pt>
                <c:pt idx="61">
                  <c:v>#N/A</c:v>
                </c:pt>
                <c:pt idx="62">
                  <c:v>#N/A</c:v>
                </c:pt>
                <c:pt idx="63">
                  <c:v>#N/A</c:v>
                </c:pt>
                <c:pt idx="64">
                  <c:v>#N/A</c:v>
                </c:pt>
                <c:pt idx="65">
                  <c:v>50.714234460412243</c:v>
                </c:pt>
                <c:pt idx="66">
                  <c:v>35.037367959937512</c:v>
                </c:pt>
                <c:pt idx="67">
                  <c:v>47.731998783874708</c:v>
                </c:pt>
                <c:pt idx="68">
                  <c:v>#N/A</c:v>
                </c:pt>
                <c:pt idx="69">
                  <c:v>45.057871978121021</c:v>
                </c:pt>
                <c:pt idx="70">
                  <c:v>#N/A</c:v>
                </c:pt>
                <c:pt idx="71">
                  <c:v>#N/A</c:v>
                </c:pt>
                <c:pt idx="72">
                  <c:v>#N/A</c:v>
                </c:pt>
                <c:pt idx="73">
                  <c:v>#N/A</c:v>
                </c:pt>
                <c:pt idx="74">
                  <c:v>#N/A</c:v>
                </c:pt>
                <c:pt idx="75">
                  <c:v>#N/A</c:v>
                </c:pt>
                <c:pt idx="76">
                  <c:v>#N/A</c:v>
                </c:pt>
                <c:pt idx="77">
                  <c:v>#N/A</c:v>
                </c:pt>
                <c:pt idx="78">
                  <c:v>#N/A</c:v>
                </c:pt>
                <c:pt idx="79">
                  <c:v>54.736005009383724</c:v>
                </c:pt>
                <c:pt idx="80">
                  <c:v>76.536794619095971</c:v>
                </c:pt>
                <c:pt idx="81">
                  <c:v>54.331741545390734</c:v>
                </c:pt>
                <c:pt idx="82">
                  <c:v>49.371790276781688</c:v>
                </c:pt>
                <c:pt idx="83">
                  <c:v>54.433204250066609</c:v>
                </c:pt>
                <c:pt idx="84">
                  <c:v>#N/A</c:v>
                </c:pt>
                <c:pt idx="85">
                  <c:v>#N/A</c:v>
                </c:pt>
                <c:pt idx="86">
                  <c:v>45.660593803225645</c:v>
                </c:pt>
                <c:pt idx="87">
                  <c:v>50.844835792611704</c:v>
                </c:pt>
                <c:pt idx="88">
                  <c:v>45.660169891662164</c:v>
                </c:pt>
                <c:pt idx="89">
                  <c:v>33.984629092073369</c:v>
                </c:pt>
                <c:pt idx="90">
                  <c:v>#N/A</c:v>
                </c:pt>
                <c:pt idx="91">
                  <c:v>57.759571569035565</c:v>
                </c:pt>
                <c:pt idx="92">
                  <c:v>72.025371134650882</c:v>
                </c:pt>
                <c:pt idx="93">
                  <c:v>50.875746032219133</c:v>
                </c:pt>
                <c:pt idx="94">
                  <c:v>52.555605571018816</c:v>
                </c:pt>
                <c:pt idx="95">
                  <c:v>51.835665768676094</c:v>
                </c:pt>
                <c:pt idx="96">
                  <c:v>#N/A</c:v>
                </c:pt>
                <c:pt idx="97">
                  <c:v>#N/A</c:v>
                </c:pt>
                <c:pt idx="98">
                  <c:v>67.544605453975322</c:v>
                </c:pt>
                <c:pt idx="99">
                  <c:v>72.054539254234385</c:v>
                </c:pt>
                <c:pt idx="100">
                  <c:v>#N/A</c:v>
                </c:pt>
                <c:pt idx="101">
                  <c:v>80.618636280817469</c:v>
                </c:pt>
                <c:pt idx="102">
                  <c:v>80.618639821525093</c:v>
                </c:pt>
                <c:pt idx="103">
                  <c:v>80.618639821525093</c:v>
                </c:pt>
                <c:pt idx="104">
                  <c:v>89.760561930949848</c:v>
                </c:pt>
                <c:pt idx="105">
                  <c:v>72.646060376530954</c:v>
                </c:pt>
                <c:pt idx="106">
                  <c:v>42.925088054696957</c:v>
                </c:pt>
                <c:pt idx="107">
                  <c:v>#N/A</c:v>
                </c:pt>
                <c:pt idx="108">
                  <c:v>#N/A</c:v>
                </c:pt>
                <c:pt idx="109">
                  <c:v>#N/A</c:v>
                </c:pt>
                <c:pt idx="110">
                  <c:v>67.392326281415066</c:v>
                </c:pt>
                <c:pt idx="111">
                  <c:v>79.710933076682039</c:v>
                </c:pt>
                <c:pt idx="112">
                  <c:v>81.319147635368708</c:v>
                </c:pt>
                <c:pt idx="113">
                  <c:v>70.04733715679248</c:v>
                </c:pt>
                <c:pt idx="114">
                  <c:v>#N/A</c:v>
                </c:pt>
                <c:pt idx="115">
                  <c:v>60.007983749915006</c:v>
                </c:pt>
                <c:pt idx="116">
                  <c:v>51.365294180148148</c:v>
                </c:pt>
                <c:pt idx="117">
                  <c:v>57.003772059550379</c:v>
                </c:pt>
                <c:pt idx="118">
                  <c:v>46.259905303004651</c:v>
                </c:pt>
                <c:pt idx="119">
                  <c:v>53.969889520172096</c:v>
                </c:pt>
                <c:pt idx="120">
                  <c:v>51.913227240525103</c:v>
                </c:pt>
                <c:pt idx="121">
                  <c:v>51.913227240525103</c:v>
                </c:pt>
                <c:pt idx="122">
                  <c:v>53.373951904459695</c:v>
                </c:pt>
                <c:pt idx="123">
                  <c:v>52.721603603405185</c:v>
                </c:pt>
                <c:pt idx="124">
                  <c:v>80.182643921371977</c:v>
                </c:pt>
                <c:pt idx="125">
                  <c:v>#N/A</c:v>
                </c:pt>
                <c:pt idx="126">
                  <c:v>68.070465281285834</c:v>
                </c:pt>
                <c:pt idx="127">
                  <c:v>68.24735130388531</c:v>
                </c:pt>
                <c:pt idx="128">
                  <c:v>#N/A</c:v>
                </c:pt>
                <c:pt idx="129">
                  <c:v>#N/A</c:v>
                </c:pt>
                <c:pt idx="130">
                  <c:v>#N/A</c:v>
                </c:pt>
                <c:pt idx="131">
                  <c:v>#N/A</c:v>
                </c:pt>
                <c:pt idx="132">
                  <c:v>#N/A</c:v>
                </c:pt>
                <c:pt idx="133">
                  <c:v>65.763170720484226</c:v>
                </c:pt>
                <c:pt idx="134">
                  <c:v>57.334759273233693</c:v>
                </c:pt>
                <c:pt idx="135">
                  <c:v>#N/A</c:v>
                </c:pt>
                <c:pt idx="136">
                  <c:v>#N/A</c:v>
                </c:pt>
                <c:pt idx="137">
                  <c:v>61.743211431350865</c:v>
                </c:pt>
                <c:pt idx="138">
                  <c:v>55.767075686857609</c:v>
                </c:pt>
                <c:pt idx="139">
                  <c:v>59.09014050883814</c:v>
                </c:pt>
                <c:pt idx="140">
                  <c:v>69.409889894771112</c:v>
                </c:pt>
                <c:pt idx="141">
                  <c:v>#N/A</c:v>
                </c:pt>
                <c:pt idx="142">
                  <c:v>47.597497779761191</c:v>
                </c:pt>
                <c:pt idx="143">
                  <c:v>63.034409533882879</c:v>
                </c:pt>
                <c:pt idx="144">
                  <c:v>62.508666167448318</c:v>
                </c:pt>
                <c:pt idx="145">
                  <c:v>#N/A</c:v>
                </c:pt>
                <c:pt idx="146">
                  <c:v>91.266515000999121</c:v>
                </c:pt>
                <c:pt idx="147">
                  <c:v>73.758644251879119</c:v>
                </c:pt>
                <c:pt idx="148">
                  <c:v>#N/A</c:v>
                </c:pt>
                <c:pt idx="149">
                  <c:v>#N/A</c:v>
                </c:pt>
                <c:pt idx="150">
                  <c:v>#N/A</c:v>
                </c:pt>
                <c:pt idx="151">
                  <c:v>#N/A</c:v>
                </c:pt>
                <c:pt idx="152">
                  <c:v>61.016629084019868</c:v>
                </c:pt>
                <c:pt idx="153">
                  <c:v>#N/A</c:v>
                </c:pt>
                <c:pt idx="154">
                  <c:v>#N/A</c:v>
                </c:pt>
                <c:pt idx="155">
                  <c:v>#N/A</c:v>
                </c:pt>
                <c:pt idx="156">
                  <c:v>#N/A</c:v>
                </c:pt>
                <c:pt idx="157">
                  <c:v>#N/A</c:v>
                </c:pt>
                <c:pt idx="158">
                  <c:v>74.760139386119832</c:v>
                </c:pt>
                <c:pt idx="159">
                  <c:v>#N/A</c:v>
                </c:pt>
                <c:pt idx="160">
                  <c:v>#N/A</c:v>
                </c:pt>
                <c:pt idx="161">
                  <c:v>55.367237819644664</c:v>
                </c:pt>
                <c:pt idx="162">
                  <c:v>#N/A</c:v>
                </c:pt>
                <c:pt idx="163">
                  <c:v>#N/A</c:v>
                </c:pt>
                <c:pt idx="164">
                  <c:v>#N/A</c:v>
                </c:pt>
                <c:pt idx="165">
                  <c:v>#N/A</c:v>
                </c:pt>
                <c:pt idx="166">
                  <c:v>#N/A</c:v>
                </c:pt>
                <c:pt idx="167">
                  <c:v>#N/A</c:v>
                </c:pt>
                <c:pt idx="168">
                  <c:v>47.339258442795028</c:v>
                </c:pt>
                <c:pt idx="169">
                  <c:v>#N/A</c:v>
                </c:pt>
                <c:pt idx="170">
                  <c:v>#N/A</c:v>
                </c:pt>
                <c:pt idx="171">
                  <c:v>#N/A</c:v>
                </c:pt>
                <c:pt idx="172">
                  <c:v>53.528041915378921</c:v>
                </c:pt>
                <c:pt idx="173">
                  <c:v>50.292800712395888</c:v>
                </c:pt>
                <c:pt idx="174">
                  <c:v>#N/A</c:v>
                </c:pt>
                <c:pt idx="175">
                  <c:v>59.961200147313249</c:v>
                </c:pt>
                <c:pt idx="176">
                  <c:v>54.54438335687324</c:v>
                </c:pt>
                <c:pt idx="177">
                  <c:v>81.202435346346462</c:v>
                </c:pt>
                <c:pt idx="178">
                  <c:v>#N/A</c:v>
                </c:pt>
                <c:pt idx="179">
                  <c:v>#N/A</c:v>
                </c:pt>
                <c:pt idx="180">
                  <c:v>74.365674312720387</c:v>
                </c:pt>
                <c:pt idx="181">
                  <c:v>#N/A</c:v>
                </c:pt>
                <c:pt idx="182">
                  <c:v>#N/A</c:v>
                </c:pt>
                <c:pt idx="183">
                  <c:v>#N/A</c:v>
                </c:pt>
                <c:pt idx="184">
                  <c:v>#N/A</c:v>
                </c:pt>
                <c:pt idx="185">
                  <c:v>#N/A</c:v>
                </c:pt>
                <c:pt idx="186">
                  <c:v>#N/A</c:v>
                </c:pt>
                <c:pt idx="187">
                  <c:v>#N/A</c:v>
                </c:pt>
                <c:pt idx="188">
                  <c:v>#N/A</c:v>
                </c:pt>
                <c:pt idx="189">
                  <c:v>#N/A</c:v>
                </c:pt>
                <c:pt idx="190">
                  <c:v>#N/A</c:v>
                </c:pt>
                <c:pt idx="191">
                  <c:v>39.980031421767379</c:v>
                </c:pt>
                <c:pt idx="192">
                  <c:v>44.944871925124112</c:v>
                </c:pt>
                <c:pt idx="193">
                  <c:v>65.105641210020934</c:v>
                </c:pt>
                <c:pt idx="194">
                  <c:v>#N/A</c:v>
                </c:pt>
                <c:pt idx="195">
                  <c:v>#N/A</c:v>
                </c:pt>
                <c:pt idx="196">
                  <c:v>33.346261641459805</c:v>
                </c:pt>
                <c:pt idx="197">
                  <c:v>#N/A</c:v>
                </c:pt>
                <c:pt idx="198">
                  <c:v>#N/A</c:v>
                </c:pt>
                <c:pt idx="199">
                  <c:v>#N/A</c:v>
                </c:pt>
                <c:pt idx="200">
                  <c:v>37.170570594614169</c:v>
                </c:pt>
                <c:pt idx="201">
                  <c:v>#N/A</c:v>
                </c:pt>
                <c:pt idx="202">
                  <c:v>62.271176966530696</c:v>
                </c:pt>
                <c:pt idx="203">
                  <c:v>101.91316103294061</c:v>
                </c:pt>
                <c:pt idx="204">
                  <c:v>#N/A</c:v>
                </c:pt>
                <c:pt idx="205">
                  <c:v>#N/A</c:v>
                </c:pt>
                <c:pt idx="206">
                  <c:v>#N/A</c:v>
                </c:pt>
                <c:pt idx="207">
                  <c:v>48.664655193061989</c:v>
                </c:pt>
                <c:pt idx="208">
                  <c:v>51.108011398802127</c:v>
                </c:pt>
                <c:pt idx="209">
                  <c:v>38.007522157154916</c:v>
                </c:pt>
                <c:pt idx="210">
                  <c:v>42.247428096663526</c:v>
                </c:pt>
                <c:pt idx="211">
                  <c:v>#N/A</c:v>
                </c:pt>
                <c:pt idx="212">
                  <c:v>#N/A</c:v>
                </c:pt>
                <c:pt idx="213">
                  <c:v>63.967770007666452</c:v>
                </c:pt>
                <c:pt idx="214">
                  <c:v>75.649351153033351</c:v>
                </c:pt>
                <c:pt idx="215">
                  <c:v>72.635921752562112</c:v>
                </c:pt>
                <c:pt idx="216">
                  <c:v>87.469586579149109</c:v>
                </c:pt>
                <c:pt idx="217">
                  <c:v>82.258272196939672</c:v>
                </c:pt>
                <c:pt idx="218">
                  <c:v>#N/A</c:v>
                </c:pt>
                <c:pt idx="219">
                  <c:v>#N/A</c:v>
                </c:pt>
                <c:pt idx="220">
                  <c:v>#N/A</c:v>
                </c:pt>
                <c:pt idx="221">
                  <c:v>#N/A</c:v>
                </c:pt>
                <c:pt idx="222">
                  <c:v>#N/A</c:v>
                </c:pt>
                <c:pt idx="223">
                  <c:v>#N/A</c:v>
                </c:pt>
                <c:pt idx="224">
                  <c:v>#N/A</c:v>
                </c:pt>
                <c:pt idx="225">
                  <c:v>41.302410116540834</c:v>
                </c:pt>
                <c:pt idx="226">
                  <c:v>34.237524175553581</c:v>
                </c:pt>
                <c:pt idx="227">
                  <c:v>#N/A</c:v>
                </c:pt>
                <c:pt idx="228">
                  <c:v>30.712635955185256</c:v>
                </c:pt>
                <c:pt idx="229">
                  <c:v>32.466135593372627</c:v>
                </c:pt>
                <c:pt idx="230">
                  <c:v>49.564264828267518</c:v>
                </c:pt>
                <c:pt idx="231">
                  <c:v>#N/A</c:v>
                </c:pt>
                <c:pt idx="232">
                  <c:v>#N/A</c:v>
                </c:pt>
                <c:pt idx="233">
                  <c:v>31.067214969586932</c:v>
                </c:pt>
                <c:pt idx="234">
                  <c:v>#N/A</c:v>
                </c:pt>
                <c:pt idx="235">
                  <c:v>31.951593852698867</c:v>
                </c:pt>
                <c:pt idx="236">
                  <c:v>34.709562966796554</c:v>
                </c:pt>
                <c:pt idx="237">
                  <c:v>#N/A</c:v>
                </c:pt>
                <c:pt idx="238">
                  <c:v>#N/A</c:v>
                </c:pt>
                <c:pt idx="239">
                  <c:v>#N/A</c:v>
                </c:pt>
                <c:pt idx="240">
                  <c:v>86.052661815462926</c:v>
                </c:pt>
                <c:pt idx="241">
                  <c:v>130.04191753417649</c:v>
                </c:pt>
                <c:pt idx="242">
                  <c:v>49.235954366133832</c:v>
                </c:pt>
                <c:pt idx="243">
                  <c:v>87.641721627898676</c:v>
                </c:pt>
                <c:pt idx="244">
                  <c:v>49.869539727330604</c:v>
                </c:pt>
                <c:pt idx="245">
                  <c:v>67.358474623730842</c:v>
                </c:pt>
                <c:pt idx="246">
                  <c:v>39.991030196605955</c:v>
                </c:pt>
                <c:pt idx="247">
                  <c:v>37.160726794655382</c:v>
                </c:pt>
                <c:pt idx="248">
                  <c:v>40.508864727153679</c:v>
                </c:pt>
                <c:pt idx="249">
                  <c:v>40.508864727153679</c:v>
                </c:pt>
                <c:pt idx="250">
                  <c:v>60.285269068727715</c:v>
                </c:pt>
                <c:pt idx="251">
                  <c:v>34.898790641373971</c:v>
                </c:pt>
                <c:pt idx="252">
                  <c:v>44.317981686683481</c:v>
                </c:pt>
                <c:pt idx="253">
                  <c:v>75.983964409933577</c:v>
                </c:pt>
                <c:pt idx="254">
                  <c:v>40.70531649444078</c:v>
                </c:pt>
                <c:pt idx="255">
                  <c:v>38.238607816321633</c:v>
                </c:pt>
                <c:pt idx="256">
                  <c:v>#N/A</c:v>
                </c:pt>
                <c:pt idx="257">
                  <c:v>#N/A</c:v>
                </c:pt>
                <c:pt idx="258">
                  <c:v>#N/A</c:v>
                </c:pt>
                <c:pt idx="259">
                  <c:v>29.237758740393371</c:v>
                </c:pt>
                <c:pt idx="260">
                  <c:v>#N/A</c:v>
                </c:pt>
                <c:pt idx="261">
                  <c:v>#N/A</c:v>
                </c:pt>
                <c:pt idx="262">
                  <c:v>#N/A</c:v>
                </c:pt>
                <c:pt idx="263">
                  <c:v>44.295508887818293</c:v>
                </c:pt>
                <c:pt idx="264">
                  <c:v>#N/A</c:v>
                </c:pt>
                <c:pt idx="265">
                  <c:v>46.538899311102604</c:v>
                </c:pt>
                <c:pt idx="266">
                  <c:v>46.538899311102618</c:v>
                </c:pt>
                <c:pt idx="267">
                  <c:v>#N/A</c:v>
                </c:pt>
                <c:pt idx="268">
                  <c:v>#N/A</c:v>
                </c:pt>
                <c:pt idx="269">
                  <c:v>37.565551092766526</c:v>
                </c:pt>
                <c:pt idx="270">
                  <c:v>32.063713116788264</c:v>
                </c:pt>
                <c:pt idx="271">
                  <c:v>34.780976940244898</c:v>
                </c:pt>
                <c:pt idx="272">
                  <c:v>34.237524175553574</c:v>
                </c:pt>
                <c:pt idx="273">
                  <c:v>#N/A</c:v>
                </c:pt>
                <c:pt idx="274">
                  <c:v>#N/A</c:v>
                </c:pt>
                <c:pt idx="275">
                  <c:v>#N/A</c:v>
                </c:pt>
                <c:pt idx="276">
                  <c:v>#N/A</c:v>
                </c:pt>
                <c:pt idx="277">
                  <c:v>#N/A</c:v>
                </c:pt>
                <c:pt idx="278">
                  <c:v>#N/A</c:v>
                </c:pt>
                <c:pt idx="279">
                  <c:v>#N/A</c:v>
                </c:pt>
                <c:pt idx="280">
                  <c:v>#N/A</c:v>
                </c:pt>
                <c:pt idx="281">
                  <c:v>61.654185876032663</c:v>
                </c:pt>
                <c:pt idx="282">
                  <c:v>#N/A</c:v>
                </c:pt>
                <c:pt idx="283">
                  <c:v>100.78712743101391</c:v>
                </c:pt>
                <c:pt idx="284">
                  <c:v>62.494762653189909</c:v>
                </c:pt>
                <c:pt idx="285">
                  <c:v>67.225175836340341</c:v>
                </c:pt>
                <c:pt idx="286">
                  <c:v>79.298181577011363</c:v>
                </c:pt>
                <c:pt idx="287">
                  <c:v>#N/A</c:v>
                </c:pt>
                <c:pt idx="288">
                  <c:v>#N/A</c:v>
                </c:pt>
                <c:pt idx="289">
                  <c:v>#N/A</c:v>
                </c:pt>
                <c:pt idx="290">
                  <c:v>58.249895744281076</c:v>
                </c:pt>
                <c:pt idx="291">
                  <c:v>45.301853129814056</c:v>
                </c:pt>
                <c:pt idx="292">
                  <c:v>33.336337721408924</c:v>
                </c:pt>
                <c:pt idx="293">
                  <c:v>35.713798274559174</c:v>
                </c:pt>
                <c:pt idx="294">
                  <c:v>34.032675113535852</c:v>
                </c:pt>
                <c:pt idx="295">
                  <c:v>#N/A</c:v>
                </c:pt>
                <c:pt idx="296">
                  <c:v>#N/A</c:v>
                </c:pt>
                <c:pt idx="297">
                  <c:v>#N/A</c:v>
                </c:pt>
                <c:pt idx="298">
                  <c:v>139.1447737202482</c:v>
                </c:pt>
                <c:pt idx="299">
                  <c:v>85.32604282054848</c:v>
                </c:pt>
                <c:pt idx="300">
                  <c:v>133.59038364997915</c:v>
                </c:pt>
                <c:pt idx="301">
                  <c:v>89.523588938601122</c:v>
                </c:pt>
                <c:pt idx="302">
                  <c:v>70.506707769794644</c:v>
                </c:pt>
                <c:pt idx="303">
                  <c:v>#N/A</c:v>
                </c:pt>
                <c:pt idx="304">
                  <c:v>#N/A</c:v>
                </c:pt>
                <c:pt idx="305">
                  <c:v>#N/A</c:v>
                </c:pt>
                <c:pt idx="306">
                  <c:v>#N/A</c:v>
                </c:pt>
                <c:pt idx="307">
                  <c:v>#N/A</c:v>
                </c:pt>
                <c:pt idx="308">
                  <c:v>#N/A</c:v>
                </c:pt>
                <c:pt idx="309">
                  <c:v>75.067872114510109</c:v>
                </c:pt>
                <c:pt idx="310">
                  <c:v>#N/A</c:v>
                </c:pt>
                <c:pt idx="311">
                  <c:v>#N/A</c:v>
                </c:pt>
                <c:pt idx="312">
                  <c:v>23.708324772139541</c:v>
                </c:pt>
                <c:pt idx="313">
                  <c:v>25.578479983132571</c:v>
                </c:pt>
                <c:pt idx="314">
                  <c:v>26.098146508157207</c:v>
                </c:pt>
                <c:pt idx="315">
                  <c:v>21.992427725296924</c:v>
                </c:pt>
                <c:pt idx="316">
                  <c:v>21.620254252995938</c:v>
                </c:pt>
                <c:pt idx="317">
                  <c:v>23.074164935171197</c:v>
                </c:pt>
                <c:pt idx="318">
                  <c:v>23.136278354033948</c:v>
                </c:pt>
                <c:pt idx="319">
                  <c:v>25.313214829358802</c:v>
                </c:pt>
                <c:pt idx="320">
                  <c:v>26.577996045497272</c:v>
                </c:pt>
                <c:pt idx="321">
                  <c:v>#N/A</c:v>
                </c:pt>
                <c:pt idx="322">
                  <c:v>32.218372478209993</c:v>
                </c:pt>
                <c:pt idx="323">
                  <c:v>31.848661980300701</c:v>
                </c:pt>
                <c:pt idx="324">
                  <c:v>#N/A</c:v>
                </c:pt>
                <c:pt idx="325">
                  <c:v>#N/A</c:v>
                </c:pt>
                <c:pt idx="326">
                  <c:v>53.059437356235634</c:v>
                </c:pt>
                <c:pt idx="327">
                  <c:v>100.41836415178406</c:v>
                </c:pt>
                <c:pt idx="328">
                  <c:v>52.320503596622615</c:v>
                </c:pt>
                <c:pt idx="329">
                  <c:v>32.767028223005816</c:v>
                </c:pt>
                <c:pt idx="330">
                  <c:v>29.301596336383238</c:v>
                </c:pt>
                <c:pt idx="331">
                  <c:v>24.771705774185939</c:v>
                </c:pt>
                <c:pt idx="332">
                  <c:v>24.172566925546853</c:v>
                </c:pt>
                <c:pt idx="333">
                  <c:v>#N/A</c:v>
                </c:pt>
                <c:pt idx="334">
                  <c:v>#N/A</c:v>
                </c:pt>
                <c:pt idx="335">
                  <c:v>78.327817496735605</c:v>
                </c:pt>
                <c:pt idx="336">
                  <c:v>76.662283644375208</c:v>
                </c:pt>
                <c:pt idx="337">
                  <c:v>62.575246938984357</c:v>
                </c:pt>
                <c:pt idx="338">
                  <c:v>#N/A</c:v>
                </c:pt>
                <c:pt idx="339">
                  <c:v>52.428988220190639</c:v>
                </c:pt>
                <c:pt idx="340">
                  <c:v>#N/A</c:v>
                </c:pt>
                <c:pt idx="341">
                  <c:v>#N/A</c:v>
                </c:pt>
                <c:pt idx="342">
                  <c:v>41.527060878623487</c:v>
                </c:pt>
                <c:pt idx="343">
                  <c:v>#N/A</c:v>
                </c:pt>
                <c:pt idx="344">
                  <c:v>22.624032448740746</c:v>
                </c:pt>
                <c:pt idx="345">
                  <c:v>#N/A</c:v>
                </c:pt>
                <c:pt idx="346">
                  <c:v>56.585482999251376</c:v>
                </c:pt>
                <c:pt idx="347">
                  <c:v>40.910072466269909</c:v>
                </c:pt>
                <c:pt idx="348">
                  <c:v>44.812490709089381</c:v>
                </c:pt>
                <c:pt idx="349">
                  <c:v>#N/A</c:v>
                </c:pt>
                <c:pt idx="350">
                  <c:v>#N/A</c:v>
                </c:pt>
                <c:pt idx="351">
                  <c:v>22.566513829877298</c:v>
                </c:pt>
                <c:pt idx="352">
                  <c:v>25.211961970041362</c:v>
                </c:pt>
                <c:pt idx="353">
                  <c:v>24.190929094862483</c:v>
                </c:pt>
                <c:pt idx="354">
                  <c:v>35.308919407876296</c:v>
                </c:pt>
                <c:pt idx="355">
                  <c:v>27.844536312294682</c:v>
                </c:pt>
                <c:pt idx="356">
                  <c:v>24.300686236184443</c:v>
                </c:pt>
                <c:pt idx="357">
                  <c:v>26.452209410731186</c:v>
                </c:pt>
                <c:pt idx="358">
                  <c:v>24.861513899098323</c:v>
                </c:pt>
                <c:pt idx="359">
                  <c:v>#N/A</c:v>
                </c:pt>
                <c:pt idx="360">
                  <c:v>26.418083123391558</c:v>
                </c:pt>
                <c:pt idx="361">
                  <c:v>22.322957534351598</c:v>
                </c:pt>
                <c:pt idx="362">
                  <c:v>39.162989033981184</c:v>
                </c:pt>
                <c:pt idx="363">
                  <c:v>#N/A</c:v>
                </c:pt>
                <c:pt idx="364">
                  <c:v>#N/A</c:v>
                </c:pt>
                <c:pt idx="365">
                  <c:v>55.003271784902608</c:v>
                </c:pt>
                <c:pt idx="366">
                  <c:v>33.935575557341238</c:v>
                </c:pt>
                <c:pt idx="367">
                  <c:v>33.935575557341238</c:v>
                </c:pt>
                <c:pt idx="368">
                  <c:v>25.100277779098555</c:v>
                </c:pt>
                <c:pt idx="369">
                  <c:v>33.935575557341238</c:v>
                </c:pt>
                <c:pt idx="370">
                  <c:v>#N/A</c:v>
                </c:pt>
                <c:pt idx="371">
                  <c:v>24.126448534547755</c:v>
                </c:pt>
                <c:pt idx="372">
                  <c:v>52.374439715382913</c:v>
                </c:pt>
                <c:pt idx="373">
                  <c:v>42.7606741668802</c:v>
                </c:pt>
                <c:pt idx="374">
                  <c:v>#N/A</c:v>
                </c:pt>
                <c:pt idx="375">
                  <c:v>#N/A</c:v>
                </c:pt>
                <c:pt idx="376">
                  <c:v>#N/A</c:v>
                </c:pt>
                <c:pt idx="377">
                  <c:v>23.659411101167322</c:v>
                </c:pt>
                <c:pt idx="378">
                  <c:v>30.600875140760415</c:v>
                </c:pt>
                <c:pt idx="379">
                  <c:v>20.224039079086751</c:v>
                </c:pt>
                <c:pt idx="380">
                  <c:v>23.045595063026759</c:v>
                </c:pt>
                <c:pt idx="381">
                  <c:v>#N/A</c:v>
                </c:pt>
                <c:pt idx="382">
                  <c:v>#N/A</c:v>
                </c:pt>
                <c:pt idx="383">
                  <c:v>39.037159724927797</c:v>
                </c:pt>
                <c:pt idx="384">
                  <c:v>#N/A</c:v>
                </c:pt>
                <c:pt idx="385">
                  <c:v>#N/A</c:v>
                </c:pt>
                <c:pt idx="386">
                  <c:v>23.889447601190597</c:v>
                </c:pt>
                <c:pt idx="387">
                  <c:v>#N/A</c:v>
                </c:pt>
                <c:pt idx="388">
                  <c:v>22.626087336198616</c:v>
                </c:pt>
                <c:pt idx="389">
                  <c:v>21.196122619640647</c:v>
                </c:pt>
                <c:pt idx="390">
                  <c:v>20.324585706690034</c:v>
                </c:pt>
                <c:pt idx="391">
                  <c:v>21.989574432876207</c:v>
                </c:pt>
                <c:pt idx="392">
                  <c:v>24.548358487701773</c:v>
                </c:pt>
                <c:pt idx="393">
                  <c:v>22.055970169962784</c:v>
                </c:pt>
                <c:pt idx="394">
                  <c:v>35.268751076943985</c:v>
                </c:pt>
                <c:pt idx="395">
                  <c:v>20.433171267065358</c:v>
                </c:pt>
                <c:pt idx="396">
                  <c:v>31.894789435457298</c:v>
                </c:pt>
                <c:pt idx="397">
                  <c:v>31.075962487377211</c:v>
                </c:pt>
                <c:pt idx="398">
                  <c:v>#N/A</c:v>
                </c:pt>
                <c:pt idx="399">
                  <c:v>#N/A</c:v>
                </c:pt>
                <c:pt idx="400">
                  <c:v>#N/A</c:v>
                </c:pt>
                <c:pt idx="401">
                  <c:v>#N/A</c:v>
                </c:pt>
                <c:pt idx="402">
                  <c:v>26.578875570826732</c:v>
                </c:pt>
                <c:pt idx="403">
                  <c:v>#N/A</c:v>
                </c:pt>
                <c:pt idx="404">
                  <c:v>19.473440866709165</c:v>
                </c:pt>
                <c:pt idx="405">
                  <c:v>26.917078155745877</c:v>
                </c:pt>
                <c:pt idx="406">
                  <c:v>#N/A</c:v>
                </c:pt>
                <c:pt idx="407">
                  <c:v>23.627596875323313</c:v>
                </c:pt>
                <c:pt idx="408">
                  <c:v>25.890433951510715</c:v>
                </c:pt>
                <c:pt idx="409">
                  <c:v>45.134135993571682</c:v>
                </c:pt>
                <c:pt idx="410">
                  <c:v>22.390712789545177</c:v>
                </c:pt>
                <c:pt idx="411">
                  <c:v>#N/A</c:v>
                </c:pt>
                <c:pt idx="412">
                  <c:v>43.232493140897624</c:v>
                </c:pt>
                <c:pt idx="413">
                  <c:v>23.718728841456794</c:v>
                </c:pt>
                <c:pt idx="414">
                  <c:v>30.127096380761877</c:v>
                </c:pt>
                <c:pt idx="415">
                  <c:v>58.564544401827405</c:v>
                </c:pt>
                <c:pt idx="416">
                  <c:v>#N/A</c:v>
                </c:pt>
                <c:pt idx="417">
                  <c:v>#N/A</c:v>
                </c:pt>
                <c:pt idx="418">
                  <c:v>#N/A</c:v>
                </c:pt>
                <c:pt idx="419">
                  <c:v>19.544351650541923</c:v>
                </c:pt>
                <c:pt idx="420">
                  <c:v>14.658474546141733</c:v>
                </c:pt>
                <c:pt idx="421">
                  <c:v>14.427268323016467</c:v>
                </c:pt>
                <c:pt idx="422">
                  <c:v>15.909034046779658</c:v>
                </c:pt>
                <c:pt idx="423">
                  <c:v>14.427268323016467</c:v>
                </c:pt>
                <c:pt idx="424">
                  <c:v>21.836252826099919</c:v>
                </c:pt>
                <c:pt idx="425">
                  <c:v>#N/A</c:v>
                </c:pt>
                <c:pt idx="426">
                  <c:v>35.216571507651814</c:v>
                </c:pt>
                <c:pt idx="427">
                  <c:v>#N/A</c:v>
                </c:pt>
                <c:pt idx="428">
                  <c:v>#N/A</c:v>
                </c:pt>
                <c:pt idx="429">
                  <c:v>#N/A</c:v>
                </c:pt>
                <c:pt idx="430">
                  <c:v>22.093080423335984</c:v>
                </c:pt>
                <c:pt idx="431">
                  <c:v>#N/A</c:v>
                </c:pt>
                <c:pt idx="432">
                  <c:v>#N/A</c:v>
                </c:pt>
                <c:pt idx="433">
                  <c:v>#N/A</c:v>
                </c:pt>
                <c:pt idx="434">
                  <c:v>37.042725985116597</c:v>
                </c:pt>
                <c:pt idx="435">
                  <c:v>#N/A</c:v>
                </c:pt>
                <c:pt idx="436">
                  <c:v>20.04576002820718</c:v>
                </c:pt>
                <c:pt idx="437">
                  <c:v>10.157369335178716</c:v>
                </c:pt>
                <c:pt idx="438">
                  <c:v>23.566115151922268</c:v>
                </c:pt>
                <c:pt idx="439">
                  <c:v>12.505681053723256</c:v>
                </c:pt>
                <c:pt idx="440">
                  <c:v>24.858146689153646</c:v>
                </c:pt>
                <c:pt idx="441">
                  <c:v>#N/A</c:v>
                </c:pt>
                <c:pt idx="442">
                  <c:v>28.769032986039697</c:v>
                </c:pt>
                <c:pt idx="443">
                  <c:v>20.681044413670612</c:v>
                </c:pt>
                <c:pt idx="444">
                  <c:v>#N/A</c:v>
                </c:pt>
                <c:pt idx="445">
                  <c:v>12.576362046414591</c:v>
                </c:pt>
                <c:pt idx="446">
                  <c:v>12.5763620464146</c:v>
                </c:pt>
                <c:pt idx="447">
                  <c:v>#N/A</c:v>
                </c:pt>
                <c:pt idx="448">
                  <c:v>#N/A</c:v>
                </c:pt>
                <c:pt idx="449">
                  <c:v>#N/A</c:v>
                </c:pt>
                <c:pt idx="450">
                  <c:v>13.79192120331712</c:v>
                </c:pt>
                <c:pt idx="451">
                  <c:v>20.462355757668302</c:v>
                </c:pt>
                <c:pt idx="452">
                  <c:v>#N/A</c:v>
                </c:pt>
                <c:pt idx="453">
                  <c:v>12.050053946182445</c:v>
                </c:pt>
                <c:pt idx="454">
                  <c:v>#N/A</c:v>
                </c:pt>
                <c:pt idx="455">
                  <c:v>#N/A</c:v>
                </c:pt>
                <c:pt idx="456">
                  <c:v>17.090931976079993</c:v>
                </c:pt>
                <c:pt idx="457">
                  <c:v>14.592163231217485</c:v>
                </c:pt>
                <c:pt idx="458">
                  <c:v>21.255915250572126</c:v>
                </c:pt>
                <c:pt idx="459">
                  <c:v>18.279904951720773</c:v>
                </c:pt>
                <c:pt idx="460">
                  <c:v>17.090667964347588</c:v>
                </c:pt>
                <c:pt idx="461">
                  <c:v>#N/A</c:v>
                </c:pt>
                <c:pt idx="462">
                  <c:v>#N/A</c:v>
                </c:pt>
                <c:pt idx="463">
                  <c:v>#N/A</c:v>
                </c:pt>
                <c:pt idx="464">
                  <c:v>41.759311224958793</c:v>
                </c:pt>
                <c:pt idx="465">
                  <c:v>36.873958902797945</c:v>
                </c:pt>
                <c:pt idx="466">
                  <c:v>#N/A</c:v>
                </c:pt>
                <c:pt idx="467">
                  <c:v>27.180962321312222</c:v>
                </c:pt>
                <c:pt idx="468">
                  <c:v>12.979062574803056</c:v>
                </c:pt>
                <c:pt idx="469">
                  <c:v>12.767347369682145</c:v>
                </c:pt>
                <c:pt idx="470">
                  <c:v>29.887520051791522</c:v>
                </c:pt>
                <c:pt idx="471">
                  <c:v>#N/A</c:v>
                </c:pt>
                <c:pt idx="472">
                  <c:v>#N/A</c:v>
                </c:pt>
                <c:pt idx="473">
                  <c:v>#N/A</c:v>
                </c:pt>
                <c:pt idx="474">
                  <c:v>#N/A</c:v>
                </c:pt>
                <c:pt idx="475">
                  <c:v>#N/A</c:v>
                </c:pt>
                <c:pt idx="476">
                  <c:v>#N/A</c:v>
                </c:pt>
                <c:pt idx="477">
                  <c:v>20.674166584737417</c:v>
                </c:pt>
                <c:pt idx="478">
                  <c:v>15.043343148231493</c:v>
                </c:pt>
                <c:pt idx="479">
                  <c:v>#N/A</c:v>
                </c:pt>
                <c:pt idx="480">
                  <c:v>#N/A</c:v>
                </c:pt>
                <c:pt idx="481">
                  <c:v>#N/A</c:v>
                </c:pt>
                <c:pt idx="482">
                  <c:v>#N/A</c:v>
                </c:pt>
                <c:pt idx="483">
                  <c:v>#N/A</c:v>
                </c:pt>
                <c:pt idx="484">
                  <c:v>10.494267432896198</c:v>
                </c:pt>
                <c:pt idx="485">
                  <c:v>17.856925645776101</c:v>
                </c:pt>
                <c:pt idx="486">
                  <c:v>28.154297718662271</c:v>
                </c:pt>
                <c:pt idx="487">
                  <c:v>#N/A</c:v>
                </c:pt>
                <c:pt idx="488">
                  <c:v>12.553265471672134</c:v>
                </c:pt>
                <c:pt idx="489">
                  <c:v>11.94371211660853</c:v>
                </c:pt>
                <c:pt idx="490">
                  <c:v>14.779460333643545</c:v>
                </c:pt>
                <c:pt idx="491">
                  <c:v>#N/A</c:v>
                </c:pt>
                <c:pt idx="492">
                  <c:v>#N/A</c:v>
                </c:pt>
                <c:pt idx="493">
                  <c:v>15.946469249262721</c:v>
                </c:pt>
                <c:pt idx="494">
                  <c:v>12.652138775612643</c:v>
                </c:pt>
                <c:pt idx="495">
                  <c:v>17.235341967088196</c:v>
                </c:pt>
                <c:pt idx="496">
                  <c:v>#N/A</c:v>
                </c:pt>
                <c:pt idx="497">
                  <c:v>#N/A</c:v>
                </c:pt>
                <c:pt idx="498">
                  <c:v>23.933023187580094</c:v>
                </c:pt>
                <c:pt idx="499">
                  <c:v>23.194690321986364</c:v>
                </c:pt>
                <c:pt idx="500">
                  <c:v>#N/A</c:v>
                </c:pt>
                <c:pt idx="501">
                  <c:v>#N/A</c:v>
                </c:pt>
                <c:pt idx="502">
                  <c:v>#N/A</c:v>
                </c:pt>
                <c:pt idx="503">
                  <c:v>24.120393309046964</c:v>
                </c:pt>
                <c:pt idx="504">
                  <c:v>#N/A</c:v>
                </c:pt>
                <c:pt idx="505">
                  <c:v>#N/A</c:v>
                </c:pt>
                <c:pt idx="506">
                  <c:v>#N/A</c:v>
                </c:pt>
                <c:pt idx="507">
                  <c:v>#N/A</c:v>
                </c:pt>
                <c:pt idx="508">
                  <c:v>#N/A</c:v>
                </c:pt>
                <c:pt idx="509">
                  <c:v>22.262658310505209</c:v>
                </c:pt>
                <c:pt idx="510">
                  <c:v>#N/A</c:v>
                </c:pt>
                <c:pt idx="511">
                  <c:v>19.769669743355987</c:v>
                </c:pt>
                <c:pt idx="512">
                  <c:v>14.531574395603071</c:v>
                </c:pt>
                <c:pt idx="513">
                  <c:v>15.623232078031387</c:v>
                </c:pt>
                <c:pt idx="514">
                  <c:v>#N/A</c:v>
                </c:pt>
                <c:pt idx="515">
                  <c:v>16.048237478394626</c:v>
                </c:pt>
                <c:pt idx="516">
                  <c:v>14.632072486909658</c:v>
                </c:pt>
                <c:pt idx="517">
                  <c:v>#N/A</c:v>
                </c:pt>
                <c:pt idx="518">
                  <c:v>#N/A</c:v>
                </c:pt>
                <c:pt idx="519">
                  <c:v>#N/A</c:v>
                </c:pt>
                <c:pt idx="520">
                  <c:v>12.98037088226544</c:v>
                </c:pt>
                <c:pt idx="521">
                  <c:v>26.001413466805154</c:v>
                </c:pt>
                <c:pt idx="522">
                  <c:v>#N/A</c:v>
                </c:pt>
                <c:pt idx="523">
                  <c:v>#N/A</c:v>
                </c:pt>
                <c:pt idx="524">
                  <c:v>#N/A</c:v>
                </c:pt>
                <c:pt idx="525">
                  <c:v>#N/A</c:v>
                </c:pt>
                <c:pt idx="526">
                  <c:v>#N/A</c:v>
                </c:pt>
                <c:pt idx="527">
                  <c:v>23.585113441861392</c:v>
                </c:pt>
                <c:pt idx="528">
                  <c:v>#N/A</c:v>
                </c:pt>
                <c:pt idx="529">
                  <c:v>#N/A</c:v>
                </c:pt>
                <c:pt idx="530">
                  <c:v>#N/A</c:v>
                </c:pt>
                <c:pt idx="531">
                  <c:v>26.171698687800994</c:v>
                </c:pt>
                <c:pt idx="532">
                  <c:v>19.902363904491025</c:v>
                </c:pt>
                <c:pt idx="533">
                  <c:v>16.768831619191808</c:v>
                </c:pt>
                <c:pt idx="534">
                  <c:v>19.8993404301584</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23.660549708946416</c:v>
                </c:pt>
                <c:pt idx="552">
                  <c:v>#N/A</c:v>
                </c:pt>
                <c:pt idx="553">
                  <c:v>#N/A</c:v>
                </c:pt>
                <c:pt idx="554">
                  <c:v>32.900605201835113</c:v>
                </c:pt>
                <c:pt idx="555">
                  <c:v>35.037008137019228</c:v>
                </c:pt>
                <c:pt idx="556">
                  <c:v>#N/A</c:v>
                </c:pt>
                <c:pt idx="557">
                  <c:v>19.552737483270686</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4B17-4848-B314-872DE1CD76DA}"/>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Plant_Real'!$P$26:$P$1000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223.89151722671889</c:v>
                </c:pt>
                <c:pt idx="12">
                  <c:v>#N/A</c:v>
                </c:pt>
                <c:pt idx="13">
                  <c:v>#N/A</c:v>
                </c:pt>
                <c:pt idx="14">
                  <c:v>#N/A</c:v>
                </c:pt>
                <c:pt idx="15">
                  <c:v>#N/A</c:v>
                </c:pt>
                <c:pt idx="16">
                  <c:v>59.053659882765288</c:v>
                </c:pt>
                <c:pt idx="17">
                  <c:v>59.057060191282226</c:v>
                </c:pt>
                <c:pt idx="18">
                  <c:v>#N/A</c:v>
                </c:pt>
                <c:pt idx="19">
                  <c:v>#N/A</c:v>
                </c:pt>
                <c:pt idx="20">
                  <c:v>#N/A</c:v>
                </c:pt>
                <c:pt idx="21">
                  <c:v>#N/A</c:v>
                </c:pt>
                <c:pt idx="22">
                  <c:v>#N/A</c:v>
                </c:pt>
                <c:pt idx="23">
                  <c:v>#N/A</c:v>
                </c:pt>
                <c:pt idx="24">
                  <c:v>#N/A</c:v>
                </c:pt>
                <c:pt idx="25">
                  <c:v>#N/A</c:v>
                </c:pt>
                <c:pt idx="26">
                  <c:v>#N/A</c:v>
                </c:pt>
                <c:pt idx="27">
                  <c:v>#N/A</c:v>
                </c:pt>
                <c:pt idx="28">
                  <c:v>57.930696118563027</c:v>
                </c:pt>
                <c:pt idx="29">
                  <c:v>#N/A</c:v>
                </c:pt>
                <c:pt idx="30">
                  <c:v>#N/A</c:v>
                </c:pt>
                <c:pt idx="31">
                  <c:v>#N/A</c:v>
                </c:pt>
                <c:pt idx="32">
                  <c:v>#N/A</c:v>
                </c:pt>
                <c:pt idx="33">
                  <c:v>#N/A</c:v>
                </c:pt>
                <c:pt idx="34">
                  <c:v>#N/A</c:v>
                </c:pt>
                <c:pt idx="35">
                  <c:v>#N/A</c:v>
                </c:pt>
                <c:pt idx="36">
                  <c:v>#N/A</c:v>
                </c:pt>
                <c:pt idx="37">
                  <c:v>#N/A</c:v>
                </c:pt>
                <c:pt idx="38">
                  <c:v>#N/A</c:v>
                </c:pt>
                <c:pt idx="39">
                  <c:v>#N/A</c:v>
                </c:pt>
                <c:pt idx="40">
                  <c:v>52.092041851510857</c:v>
                </c:pt>
                <c:pt idx="41">
                  <c:v>61.263106988120107</c:v>
                </c:pt>
                <c:pt idx="42">
                  <c:v>#N/A</c:v>
                </c:pt>
                <c:pt idx="43">
                  <c:v>#N/A</c:v>
                </c:pt>
                <c:pt idx="44">
                  <c:v>#N/A</c:v>
                </c:pt>
                <c:pt idx="45">
                  <c:v>93.575602566535224</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78.989140723564731</c:v>
                </c:pt>
                <c:pt idx="69">
                  <c:v>#N/A</c:v>
                </c:pt>
                <c:pt idx="70">
                  <c:v>78.105353455048174</c:v>
                </c:pt>
                <c:pt idx="71">
                  <c:v>78.320928080570823</c:v>
                </c:pt>
                <c:pt idx="72">
                  <c:v>52.246325515637103</c:v>
                </c:pt>
                <c:pt idx="73">
                  <c:v>#N/A</c:v>
                </c:pt>
                <c:pt idx="74">
                  <c:v>#N/A</c:v>
                </c:pt>
                <c:pt idx="75">
                  <c:v>#N/A</c:v>
                </c:pt>
                <c:pt idx="76">
                  <c:v>#N/A</c:v>
                </c:pt>
                <c:pt idx="77">
                  <c:v>#N/A</c:v>
                </c:pt>
                <c:pt idx="78">
                  <c:v>#N/A</c:v>
                </c:pt>
                <c:pt idx="79">
                  <c:v>#N/A</c:v>
                </c:pt>
                <c:pt idx="80">
                  <c:v>#N/A</c:v>
                </c:pt>
                <c:pt idx="81">
                  <c:v>#N/A</c:v>
                </c:pt>
                <c:pt idx="82">
                  <c:v>#N/A</c:v>
                </c:pt>
                <c:pt idx="83">
                  <c:v>#N/A</c:v>
                </c:pt>
                <c:pt idx="84">
                  <c:v>#N/A</c:v>
                </c:pt>
                <c:pt idx="85">
                  <c:v>71.541694919939872</c:v>
                </c:pt>
                <c:pt idx="86">
                  <c:v>#N/A</c:v>
                </c:pt>
                <c:pt idx="87">
                  <c:v>#N/A</c:v>
                </c:pt>
                <c:pt idx="88">
                  <c:v>#N/A</c:v>
                </c:pt>
                <c:pt idx="89">
                  <c:v>#N/A</c:v>
                </c:pt>
                <c:pt idx="90">
                  <c:v>53.683990377518647</c:v>
                </c:pt>
                <c:pt idx="91">
                  <c:v>#N/A</c:v>
                </c:pt>
                <c:pt idx="92">
                  <c:v>#N/A</c:v>
                </c:pt>
                <c:pt idx="93">
                  <c:v>#N/A</c:v>
                </c:pt>
                <c:pt idx="94">
                  <c:v>#N/A</c:v>
                </c:pt>
                <c:pt idx="95">
                  <c:v>#N/A</c:v>
                </c:pt>
                <c:pt idx="96">
                  <c:v>#N/A</c:v>
                </c:pt>
                <c:pt idx="97">
                  <c:v>54.44295873521029</c:v>
                </c:pt>
                <c:pt idx="98">
                  <c:v>#N/A</c:v>
                </c:pt>
                <c:pt idx="99">
                  <c:v>#N/A</c:v>
                </c:pt>
                <c:pt idx="100">
                  <c:v>84.014808602719128</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157.90806663586307</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85.405911098225516</c:v>
                </c:pt>
                <c:pt idx="129">
                  <c:v>77.818579613593428</c:v>
                </c:pt>
                <c:pt idx="130">
                  <c:v>104.76991765216623</c:v>
                </c:pt>
                <c:pt idx="131">
                  <c:v>103.95402601158307</c:v>
                </c:pt>
                <c:pt idx="132">
                  <c:v>77.911005364048691</c:v>
                </c:pt>
                <c:pt idx="133">
                  <c:v>#N/A</c:v>
                </c:pt>
                <c:pt idx="134">
                  <c:v>#N/A</c:v>
                </c:pt>
                <c:pt idx="135">
                  <c:v>#N/A</c:v>
                </c:pt>
                <c:pt idx="136">
                  <c:v>83.060186785204479</c:v>
                </c:pt>
                <c:pt idx="137">
                  <c:v>#N/A</c:v>
                </c:pt>
                <c:pt idx="138">
                  <c:v>#N/A</c:v>
                </c:pt>
                <c:pt idx="139">
                  <c:v>#N/A</c:v>
                </c:pt>
                <c:pt idx="140">
                  <c:v>#N/A</c:v>
                </c:pt>
                <c:pt idx="141">
                  <c:v>#N/A</c:v>
                </c:pt>
                <c:pt idx="142">
                  <c:v>#N/A</c:v>
                </c:pt>
                <c:pt idx="143">
                  <c:v>#N/A</c:v>
                </c:pt>
                <c:pt idx="144">
                  <c:v>#N/A</c:v>
                </c:pt>
                <c:pt idx="145">
                  <c:v>82.491077429458969</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111.8508775641439</c:v>
                </c:pt>
                <c:pt idx="160">
                  <c:v>111.8508775641439</c:v>
                </c:pt>
                <c:pt idx="161">
                  <c:v>#N/A</c:v>
                </c:pt>
                <c:pt idx="162">
                  <c:v>#N/A</c:v>
                </c:pt>
                <c:pt idx="163">
                  <c:v>81.672781272827137</c:v>
                </c:pt>
                <c:pt idx="164">
                  <c:v>#N/A</c:v>
                </c:pt>
                <c:pt idx="165">
                  <c:v>#N/A</c:v>
                </c:pt>
                <c:pt idx="166">
                  <c:v>#N/A</c:v>
                </c:pt>
                <c:pt idx="167">
                  <c:v>77.548207829474933</c:v>
                </c:pt>
                <c:pt idx="168">
                  <c:v>#N/A</c:v>
                </c:pt>
                <c:pt idx="169">
                  <c:v>#N/A</c:v>
                </c:pt>
                <c:pt idx="170">
                  <c:v>#N/A</c:v>
                </c:pt>
                <c:pt idx="171">
                  <c:v>#N/A</c:v>
                </c:pt>
                <c:pt idx="172">
                  <c:v>#N/A</c:v>
                </c:pt>
                <c:pt idx="173">
                  <c:v>#N/A</c:v>
                </c:pt>
                <c:pt idx="174">
                  <c:v>#N/A</c:v>
                </c:pt>
                <c:pt idx="175">
                  <c:v>#N/A</c:v>
                </c:pt>
                <c:pt idx="176">
                  <c:v>#N/A</c:v>
                </c:pt>
                <c:pt idx="177">
                  <c:v>#N/A</c:v>
                </c:pt>
                <c:pt idx="178">
                  <c:v>98.078484947819504</c:v>
                </c:pt>
                <c:pt idx="179">
                  <c:v>107.76524889328319</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97.126670191508836</c:v>
                </c:pt>
                <c:pt idx="199">
                  <c:v>#N/A</c:v>
                </c:pt>
                <c:pt idx="200">
                  <c:v>#N/A</c:v>
                </c:pt>
                <c:pt idx="201">
                  <c:v>91.16191110605142</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33.212617491979564</c:v>
                </c:pt>
                <c:pt idx="228">
                  <c:v>#N/A</c:v>
                </c:pt>
                <c:pt idx="229">
                  <c:v>#N/A</c:v>
                </c:pt>
                <c:pt idx="230">
                  <c:v>#N/A</c:v>
                </c:pt>
                <c:pt idx="231">
                  <c:v>#N/A</c:v>
                </c:pt>
                <c:pt idx="232">
                  <c:v>#N/A</c:v>
                </c:pt>
                <c:pt idx="233">
                  <c:v>#N/A</c:v>
                </c:pt>
                <c:pt idx="234">
                  <c:v>#N/A</c:v>
                </c:pt>
                <c:pt idx="235">
                  <c:v>#N/A</c:v>
                </c:pt>
                <c:pt idx="236">
                  <c:v>#N/A</c:v>
                </c:pt>
                <c:pt idx="237">
                  <c:v>#N/A</c:v>
                </c:pt>
                <c:pt idx="238">
                  <c:v>123.83593225272847</c:v>
                </c:pt>
                <c:pt idx="239">
                  <c:v>122.94578313651877</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67.075235805846035</c:v>
                </c:pt>
                <c:pt idx="257">
                  <c:v>64.740689142567632</c:v>
                </c:pt>
                <c:pt idx="258">
                  <c:v>#N/A</c:v>
                </c:pt>
                <c:pt idx="259">
                  <c:v>#N/A</c:v>
                </c:pt>
                <c:pt idx="260">
                  <c:v>#N/A</c:v>
                </c:pt>
                <c:pt idx="261">
                  <c:v>107.03584430028417</c:v>
                </c:pt>
                <c:pt idx="262">
                  <c:v>107.05849561052888</c:v>
                </c:pt>
                <c:pt idx="263">
                  <c:v>#N/A</c:v>
                </c:pt>
                <c:pt idx="264">
                  <c:v>#N/A</c:v>
                </c:pt>
                <c:pt idx="265">
                  <c:v>#N/A</c:v>
                </c:pt>
                <c:pt idx="266">
                  <c:v>#N/A</c:v>
                </c:pt>
                <c:pt idx="267">
                  <c:v>71.018407289862594</c:v>
                </c:pt>
                <c:pt idx="268">
                  <c:v>73.368339377067755</c:v>
                </c:pt>
                <c:pt idx="269">
                  <c:v>#N/A</c:v>
                </c:pt>
                <c:pt idx="270">
                  <c:v>#N/A</c:v>
                </c:pt>
                <c:pt idx="271">
                  <c:v>#N/A</c:v>
                </c:pt>
                <c:pt idx="272">
                  <c:v>#N/A</c:v>
                </c:pt>
                <c:pt idx="273">
                  <c:v>#N/A</c:v>
                </c:pt>
                <c:pt idx="274">
                  <c:v>#N/A</c:v>
                </c:pt>
                <c:pt idx="275">
                  <c:v>#N/A</c:v>
                </c:pt>
                <c:pt idx="276">
                  <c:v>#N/A</c:v>
                </c:pt>
                <c:pt idx="277">
                  <c:v>64.702349776879046</c:v>
                </c:pt>
                <c:pt idx="278">
                  <c:v>#N/A</c:v>
                </c:pt>
                <c:pt idx="279">
                  <c:v>#N/A</c:v>
                </c:pt>
                <c:pt idx="280">
                  <c:v>#N/A</c:v>
                </c:pt>
                <c:pt idx="281">
                  <c:v>#N/A</c:v>
                </c:pt>
                <c:pt idx="282">
                  <c:v>#N/A</c:v>
                </c:pt>
                <c:pt idx="283">
                  <c:v>#N/A</c:v>
                </c:pt>
                <c:pt idx="284">
                  <c:v>#N/A</c:v>
                </c:pt>
                <c:pt idx="285">
                  <c:v>#N/A</c:v>
                </c:pt>
                <c:pt idx="286">
                  <c:v>#N/A</c:v>
                </c:pt>
                <c:pt idx="287">
                  <c:v>#N/A</c:v>
                </c:pt>
                <c:pt idx="288">
                  <c:v>#N/A</c:v>
                </c:pt>
                <c:pt idx="289">
                  <c:v>105.9508299428977</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72.661877690402108</c:v>
                </c:pt>
                <c:pt idx="304">
                  <c:v>59.168609166091642</c:v>
                </c:pt>
                <c:pt idx="305">
                  <c:v>52.001541781250438</c:v>
                </c:pt>
                <c:pt idx="306">
                  <c:v>72.112105147883156</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75.440770497760909</c:v>
                </c:pt>
                <c:pt idx="334">
                  <c:v>62.198555161191507</c:v>
                </c:pt>
                <c:pt idx="335">
                  <c:v>#N/A</c:v>
                </c:pt>
                <c:pt idx="336">
                  <c:v>#N/A</c:v>
                </c:pt>
                <c:pt idx="337">
                  <c:v>#N/A</c:v>
                </c:pt>
                <c:pt idx="338">
                  <c:v>81.767754490895328</c:v>
                </c:pt>
                <c:pt idx="339">
                  <c:v>#N/A</c:v>
                </c:pt>
                <c:pt idx="340">
                  <c:v>88.812847145761737</c:v>
                </c:pt>
                <c:pt idx="341">
                  <c:v>92.147163644150965</c:v>
                </c:pt>
                <c:pt idx="342">
                  <c:v>#N/A</c:v>
                </c:pt>
                <c:pt idx="343">
                  <c:v>#N/A</c:v>
                </c:pt>
                <c:pt idx="344">
                  <c:v>#N/A</c:v>
                </c:pt>
                <c:pt idx="345">
                  <c:v>51.122662871220356</c:v>
                </c:pt>
                <c:pt idx="346">
                  <c:v>#N/A</c:v>
                </c:pt>
                <c:pt idx="347">
                  <c:v>#N/A</c:v>
                </c:pt>
                <c:pt idx="348">
                  <c:v>#N/A</c:v>
                </c:pt>
                <c:pt idx="349">
                  <c:v>58.411390156159591</c:v>
                </c:pt>
                <c:pt idx="350">
                  <c:v>62.837095528299898</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41.240301926170396</c:v>
                </c:pt>
                <c:pt idx="365">
                  <c:v>#N/A</c:v>
                </c:pt>
                <c:pt idx="366">
                  <c:v>#N/A</c:v>
                </c:pt>
                <c:pt idx="367">
                  <c:v>#N/A</c:v>
                </c:pt>
                <c:pt idx="368">
                  <c:v>#N/A</c:v>
                </c:pt>
                <c:pt idx="369">
                  <c:v>#N/A</c:v>
                </c:pt>
                <c:pt idx="370">
                  <c:v>#N/A</c:v>
                </c:pt>
                <c:pt idx="371">
                  <c:v>#N/A</c:v>
                </c:pt>
                <c:pt idx="372">
                  <c:v>#N/A</c:v>
                </c:pt>
                <c:pt idx="373">
                  <c:v>#N/A</c:v>
                </c:pt>
                <c:pt idx="374">
                  <c:v>#N/A</c:v>
                </c:pt>
                <c:pt idx="375">
                  <c:v>97.755698556863834</c:v>
                </c:pt>
                <c:pt idx="376">
                  <c:v>#N/A</c:v>
                </c:pt>
                <c:pt idx="377">
                  <c:v>#N/A</c:v>
                </c:pt>
                <c:pt idx="378">
                  <c:v>#N/A</c:v>
                </c:pt>
                <c:pt idx="379">
                  <c:v>#N/A</c:v>
                </c:pt>
                <c:pt idx="380">
                  <c:v>#N/A</c:v>
                </c:pt>
                <c:pt idx="381">
                  <c:v>#N/A</c:v>
                </c:pt>
                <c:pt idx="382">
                  <c:v>#N/A</c:v>
                </c:pt>
                <c:pt idx="383">
                  <c:v>#N/A</c:v>
                </c:pt>
                <c:pt idx="384">
                  <c:v>#N/A</c:v>
                </c:pt>
                <c:pt idx="385">
                  <c:v>62.491568179364116</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60.857992156937563</c:v>
                </c:pt>
                <c:pt idx="399">
                  <c:v>54.115930916856314</c:v>
                </c:pt>
                <c:pt idx="400">
                  <c:v>33.777953868296386</c:v>
                </c:pt>
                <c:pt idx="401">
                  <c:v>#N/A</c:v>
                </c:pt>
                <c:pt idx="402">
                  <c:v>#N/A</c:v>
                </c:pt>
                <c:pt idx="403">
                  <c:v>#N/A</c:v>
                </c:pt>
                <c:pt idx="404">
                  <c:v>#N/A</c:v>
                </c:pt>
                <c:pt idx="405">
                  <c:v>#N/A</c:v>
                </c:pt>
                <c:pt idx="406">
                  <c:v>46.001498230912091</c:v>
                </c:pt>
                <c:pt idx="407">
                  <c:v>#N/A</c:v>
                </c:pt>
                <c:pt idx="408">
                  <c:v>#N/A</c:v>
                </c:pt>
                <c:pt idx="409">
                  <c:v>#N/A</c:v>
                </c:pt>
                <c:pt idx="410">
                  <c:v>#N/A</c:v>
                </c:pt>
                <c:pt idx="411">
                  <c:v>46.686165813066935</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58.238528016577412</c:v>
                </c:pt>
                <c:pt idx="429">
                  <c:v>82.575527217731903</c:v>
                </c:pt>
                <c:pt idx="430">
                  <c:v>#N/A</c:v>
                </c:pt>
                <c:pt idx="431">
                  <c:v>#N/A</c:v>
                </c:pt>
                <c:pt idx="432">
                  <c:v>36.401373139800342</c:v>
                </c:pt>
                <c:pt idx="433">
                  <c:v>37.950837573983392</c:v>
                </c:pt>
                <c:pt idx="434">
                  <c:v>#N/A</c:v>
                </c:pt>
                <c:pt idx="435">
                  <c:v>40.405875190745924</c:v>
                </c:pt>
                <c:pt idx="436">
                  <c:v>#N/A</c:v>
                </c:pt>
                <c:pt idx="437">
                  <c:v>#N/A</c:v>
                </c:pt>
                <c:pt idx="438">
                  <c:v>#N/A</c:v>
                </c:pt>
                <c:pt idx="439">
                  <c:v>#N/A</c:v>
                </c:pt>
                <c:pt idx="440">
                  <c:v>#N/A</c:v>
                </c:pt>
                <c:pt idx="441">
                  <c:v>88.241045544834066</c:v>
                </c:pt>
                <c:pt idx="442">
                  <c:v>#N/A</c:v>
                </c:pt>
                <c:pt idx="443">
                  <c:v>#N/A</c:v>
                </c:pt>
                <c:pt idx="444">
                  <c:v>43.778641565514626</c:v>
                </c:pt>
                <c:pt idx="445">
                  <c:v>#N/A</c:v>
                </c:pt>
                <c:pt idx="446">
                  <c:v>#N/A</c:v>
                </c:pt>
                <c:pt idx="447">
                  <c:v>44.462222100883338</c:v>
                </c:pt>
                <c:pt idx="448">
                  <c:v>#N/A</c:v>
                </c:pt>
                <c:pt idx="449">
                  <c:v>65.167660712970743</c:v>
                </c:pt>
                <c:pt idx="450">
                  <c:v>#N/A</c:v>
                </c:pt>
                <c:pt idx="451">
                  <c:v>#N/A</c:v>
                </c:pt>
                <c:pt idx="452">
                  <c:v>44.743539701106393</c:v>
                </c:pt>
                <c:pt idx="453">
                  <c:v>#N/A</c:v>
                </c:pt>
                <c:pt idx="454">
                  <c:v>45.471901683707351</c:v>
                </c:pt>
                <c:pt idx="455">
                  <c:v>40.212461641849082</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19.10370267172695</c:v>
                </c:pt>
                <c:pt idx="473">
                  <c:v>#N/A</c:v>
                </c:pt>
                <c:pt idx="474">
                  <c:v>#N/A</c:v>
                </c:pt>
                <c:pt idx="475">
                  <c:v>33.000005432968756</c:v>
                </c:pt>
                <c:pt idx="476">
                  <c:v>#N/A</c:v>
                </c:pt>
                <c:pt idx="477">
                  <c:v>#N/A</c:v>
                </c:pt>
                <c:pt idx="478">
                  <c:v>#N/A</c:v>
                </c:pt>
                <c:pt idx="479">
                  <c:v>19.611716641176724</c:v>
                </c:pt>
                <c:pt idx="480">
                  <c:v>#N/A</c:v>
                </c:pt>
                <c:pt idx="481">
                  <c:v>29.099133885127873</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37.530763044869204</c:v>
                </c:pt>
                <c:pt idx="497">
                  <c:v>#N/A</c:v>
                </c:pt>
                <c:pt idx="498">
                  <c:v>#N/A</c:v>
                </c:pt>
                <c:pt idx="499">
                  <c:v>#N/A</c:v>
                </c:pt>
                <c:pt idx="500">
                  <c:v>28.841974271211463</c:v>
                </c:pt>
                <c:pt idx="501">
                  <c:v>28.97514919000605</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29.304745163546851</c:v>
                </c:pt>
                <c:pt idx="523">
                  <c:v>#N/A</c:v>
                </c:pt>
                <c:pt idx="524">
                  <c:v>#N/A</c:v>
                </c:pt>
                <c:pt idx="525">
                  <c:v>#N/A</c:v>
                </c:pt>
                <c:pt idx="526">
                  <c:v>#N/A</c:v>
                </c:pt>
                <c:pt idx="527">
                  <c:v>#N/A</c:v>
                </c:pt>
                <c:pt idx="528">
                  <c:v>91.748079724637506</c:v>
                </c:pt>
                <c:pt idx="529">
                  <c:v>#N/A</c:v>
                </c:pt>
                <c:pt idx="530">
                  <c:v>#N/A</c:v>
                </c:pt>
                <c:pt idx="531">
                  <c:v>#N/A</c:v>
                </c:pt>
                <c:pt idx="532">
                  <c:v>#N/A</c:v>
                </c:pt>
                <c:pt idx="533">
                  <c:v>#N/A</c:v>
                </c:pt>
                <c:pt idx="534">
                  <c:v>#N/A</c:v>
                </c:pt>
                <c:pt idx="535">
                  <c:v>#N/A</c:v>
                </c:pt>
                <c:pt idx="536">
                  <c:v>58.396336457156366</c:v>
                </c:pt>
                <c:pt idx="537">
                  <c:v>59.445875214474086</c:v>
                </c:pt>
                <c:pt idx="538">
                  <c:v>62.938740198827368</c:v>
                </c:pt>
                <c:pt idx="539">
                  <c:v>58.455110627566171</c:v>
                </c:pt>
                <c:pt idx="540">
                  <c:v>56.859811716443303</c:v>
                </c:pt>
                <c:pt idx="541">
                  <c:v>52.701972603431457</c:v>
                </c:pt>
                <c:pt idx="542">
                  <c:v>55.914528080629374</c:v>
                </c:pt>
                <c:pt idx="543">
                  <c:v>57.048390472458145</c:v>
                </c:pt>
                <c:pt idx="544">
                  <c:v>53.818335631757726</c:v>
                </c:pt>
                <c:pt idx="545">
                  <c:v>55.236708521777366</c:v>
                </c:pt>
                <c:pt idx="546">
                  <c:v>56.233191872356983</c:v>
                </c:pt>
                <c:pt idx="547">
                  <c:v>#N/A</c:v>
                </c:pt>
                <c:pt idx="548">
                  <c:v>57.458082295035886</c:v>
                </c:pt>
                <c:pt idx="549">
                  <c:v>#N/A</c:v>
                </c:pt>
                <c:pt idx="550">
                  <c:v>17.520619655773288</c:v>
                </c:pt>
                <c:pt idx="551">
                  <c:v>#N/A</c:v>
                </c:pt>
                <c:pt idx="552">
                  <c:v>#N/A</c:v>
                </c:pt>
                <c:pt idx="553">
                  <c:v>#N/A</c:v>
                </c:pt>
                <c:pt idx="554">
                  <c:v>#N/A</c:v>
                </c:pt>
                <c:pt idx="555">
                  <c:v>#N/A</c:v>
                </c:pt>
                <c:pt idx="556">
                  <c:v>#N/A</c:v>
                </c:pt>
                <c:pt idx="557">
                  <c:v>#N/A</c:v>
                </c:pt>
                <c:pt idx="558">
                  <c:v>#N/A</c:v>
                </c:pt>
                <c:pt idx="559">
                  <c:v>27.397231240800892</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4-4B17-4848-B314-872DE1CD76DA}"/>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5291"/>
          <c:min val="35065"/>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732"/>
        <c:minorUnit val="366"/>
      </c:valAx>
      <c:valAx>
        <c:axId val="358531456"/>
        <c:scaling>
          <c:orientation val="minMax"/>
          <c:max val="15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12940447957098"/>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Plant_Real'!$N$26:$N$1000</c:f>
              <c:numCache>
                <c:formatCode>0.00</c:formatCode>
                <c:ptCount val="975"/>
                <c:pt idx="0">
                  <c:v>#N/A</c:v>
                </c:pt>
                <c:pt idx="1">
                  <c:v>77.751259926170846</c:v>
                </c:pt>
                <c:pt idx="2">
                  <c:v>#N/A</c:v>
                </c:pt>
                <c:pt idx="3">
                  <c:v>#N/A</c:v>
                </c:pt>
                <c:pt idx="4">
                  <c:v>71.632001626588135</c:v>
                </c:pt>
                <c:pt idx="5">
                  <c:v>#N/A</c:v>
                </c:pt>
                <c:pt idx="6">
                  <c:v>#N/A</c:v>
                </c:pt>
                <c:pt idx="7">
                  <c:v>#N/A</c:v>
                </c:pt>
                <c:pt idx="8">
                  <c:v>#N/A</c:v>
                </c:pt>
                <c:pt idx="9">
                  <c:v>#N/A</c:v>
                </c:pt>
                <c:pt idx="10">
                  <c:v>53.318058404220039</c:v>
                </c:pt>
                <c:pt idx="11">
                  <c:v>#N/A</c:v>
                </c:pt>
                <c:pt idx="12">
                  <c:v>#N/A</c:v>
                </c:pt>
                <c:pt idx="13">
                  <c:v>#N/A</c:v>
                </c:pt>
                <c:pt idx="14">
                  <c:v>58.086017668821</c:v>
                </c:pt>
                <c:pt idx="15">
                  <c:v>#N/A</c:v>
                </c:pt>
                <c:pt idx="16">
                  <c:v>#N/A</c:v>
                </c:pt>
                <c:pt idx="17">
                  <c:v>#N/A</c:v>
                </c:pt>
                <c:pt idx="18">
                  <c:v>49.355368988189824</c:v>
                </c:pt>
                <c:pt idx="19">
                  <c:v>#N/A</c:v>
                </c:pt>
                <c:pt idx="20">
                  <c:v>89.762142701462196</c:v>
                </c:pt>
                <c:pt idx="21">
                  <c:v>49.471678628488839</c:v>
                </c:pt>
                <c:pt idx="22">
                  <c:v>37.944340095536752</c:v>
                </c:pt>
                <c:pt idx="23">
                  <c:v>#N/A</c:v>
                </c:pt>
                <c:pt idx="24">
                  <c:v>#N/A</c:v>
                </c:pt>
                <c:pt idx="25">
                  <c:v>#N/A</c:v>
                </c:pt>
                <c:pt idx="26">
                  <c:v>#N/A</c:v>
                </c:pt>
                <c:pt idx="27">
                  <c:v>#N/A</c:v>
                </c:pt>
                <c:pt idx="28">
                  <c:v>#N/A</c:v>
                </c:pt>
                <c:pt idx="29">
                  <c:v>48.376243367771252</c:v>
                </c:pt>
                <c:pt idx="30">
                  <c:v>35.0028614595983</c:v>
                </c:pt>
                <c:pt idx="31">
                  <c:v>#N/A</c:v>
                </c:pt>
                <c:pt idx="32">
                  <c:v>#N/A</c:v>
                </c:pt>
                <c:pt idx="33">
                  <c:v>#N/A</c:v>
                </c:pt>
                <c:pt idx="34">
                  <c:v>#N/A</c:v>
                </c:pt>
                <c:pt idx="35">
                  <c:v>#N/A</c:v>
                </c:pt>
                <c:pt idx="36">
                  <c:v>29.665772993051828</c:v>
                </c:pt>
                <c:pt idx="37">
                  <c:v>67.821821088517282</c:v>
                </c:pt>
                <c:pt idx="38">
                  <c:v>#N/A</c:v>
                </c:pt>
                <c:pt idx="39">
                  <c:v>#N/A</c:v>
                </c:pt>
                <c:pt idx="40">
                  <c:v>#N/A</c:v>
                </c:pt>
                <c:pt idx="41">
                  <c:v>#N/A</c:v>
                </c:pt>
                <c:pt idx="42">
                  <c:v>#N/A</c:v>
                </c:pt>
                <c:pt idx="43">
                  <c:v>53.056615326322394</c:v>
                </c:pt>
                <c:pt idx="44">
                  <c:v>60.728394229684277</c:v>
                </c:pt>
                <c:pt idx="45">
                  <c:v>#N/A</c:v>
                </c:pt>
                <c:pt idx="46">
                  <c:v>#N/A</c:v>
                </c:pt>
                <c:pt idx="47">
                  <c:v>65.753205309707511</c:v>
                </c:pt>
                <c:pt idx="48">
                  <c:v>72.195065759209058</c:v>
                </c:pt>
                <c:pt idx="49">
                  <c:v>#N/A</c:v>
                </c:pt>
                <c:pt idx="50">
                  <c:v>54.402221880988129</c:v>
                </c:pt>
                <c:pt idx="51">
                  <c:v>64.575839336403462</c:v>
                </c:pt>
                <c:pt idx="52">
                  <c:v>#N/A</c:v>
                </c:pt>
                <c:pt idx="53">
                  <c:v>#N/A</c:v>
                </c:pt>
                <c:pt idx="54">
                  <c:v>#N/A</c:v>
                </c:pt>
                <c:pt idx="55">
                  <c:v>71.882790658323529</c:v>
                </c:pt>
                <c:pt idx="56">
                  <c:v>#N/A</c:v>
                </c:pt>
                <c:pt idx="57">
                  <c:v>47.211291248887349</c:v>
                </c:pt>
                <c:pt idx="58">
                  <c:v>#N/A</c:v>
                </c:pt>
                <c:pt idx="59">
                  <c:v>78.788431957176343</c:v>
                </c:pt>
                <c:pt idx="60">
                  <c:v>82.071582975949383</c:v>
                </c:pt>
                <c:pt idx="61">
                  <c:v>74.301228785200763</c:v>
                </c:pt>
                <c:pt idx="62">
                  <c:v>72.395238815381603</c:v>
                </c:pt>
                <c:pt idx="63">
                  <c:v>76.460925600307277</c:v>
                </c:pt>
                <c:pt idx="64">
                  <c:v>78.039203150939883</c:v>
                </c:pt>
                <c:pt idx="65">
                  <c:v>#N/A</c:v>
                </c:pt>
                <c:pt idx="66">
                  <c:v>#N/A</c:v>
                </c:pt>
                <c:pt idx="67">
                  <c:v>#N/A</c:v>
                </c:pt>
                <c:pt idx="68">
                  <c:v>#N/A</c:v>
                </c:pt>
                <c:pt idx="69">
                  <c:v>#N/A</c:v>
                </c:pt>
                <c:pt idx="70">
                  <c:v>#N/A</c:v>
                </c:pt>
                <c:pt idx="71">
                  <c:v>#N/A</c:v>
                </c:pt>
                <c:pt idx="72">
                  <c:v>#N/A</c:v>
                </c:pt>
                <c:pt idx="73">
                  <c:v>56.618533884422135</c:v>
                </c:pt>
                <c:pt idx="74">
                  <c:v>57.041594330665014</c:v>
                </c:pt>
                <c:pt idx="75">
                  <c:v>58.995486621104732</c:v>
                </c:pt>
                <c:pt idx="76">
                  <c:v>80.012076449769296</c:v>
                </c:pt>
                <c:pt idx="77">
                  <c:v>74.74069797124325</c:v>
                </c:pt>
                <c:pt idx="78">
                  <c:v>96.399789114246019</c:v>
                </c:pt>
                <c:pt idx="79">
                  <c:v>#N/A</c:v>
                </c:pt>
                <c:pt idx="80">
                  <c:v>#N/A</c:v>
                </c:pt>
                <c:pt idx="81">
                  <c:v>#N/A</c:v>
                </c:pt>
                <c:pt idx="82">
                  <c:v>#N/A</c:v>
                </c:pt>
                <c:pt idx="83">
                  <c:v>#N/A</c:v>
                </c:pt>
                <c:pt idx="84">
                  <c:v>74.566815232828844</c:v>
                </c:pt>
                <c:pt idx="85">
                  <c:v>#N/A</c:v>
                </c:pt>
                <c:pt idx="86">
                  <c:v>#N/A</c:v>
                </c:pt>
                <c:pt idx="87">
                  <c:v>#N/A</c:v>
                </c:pt>
                <c:pt idx="88">
                  <c:v>#N/A</c:v>
                </c:pt>
                <c:pt idx="89">
                  <c:v>#N/A</c:v>
                </c:pt>
                <c:pt idx="90">
                  <c:v>#N/A</c:v>
                </c:pt>
                <c:pt idx="91">
                  <c:v>#N/A</c:v>
                </c:pt>
                <c:pt idx="92">
                  <c:v>#N/A</c:v>
                </c:pt>
                <c:pt idx="93">
                  <c:v>#N/A</c:v>
                </c:pt>
                <c:pt idx="94">
                  <c:v>#N/A</c:v>
                </c:pt>
                <c:pt idx="95">
                  <c:v>#N/A</c:v>
                </c:pt>
                <c:pt idx="96">
                  <c:v>83.42676146551166</c:v>
                </c:pt>
                <c:pt idx="97">
                  <c:v>#N/A</c:v>
                </c:pt>
                <c:pt idx="98">
                  <c:v>#N/A</c:v>
                </c:pt>
                <c:pt idx="99">
                  <c:v>#N/A</c:v>
                </c:pt>
                <c:pt idx="100">
                  <c:v>#N/A</c:v>
                </c:pt>
                <c:pt idx="101">
                  <c:v>#N/A</c:v>
                </c:pt>
                <c:pt idx="102">
                  <c:v>#N/A</c:v>
                </c:pt>
                <c:pt idx="103">
                  <c:v>#N/A</c:v>
                </c:pt>
                <c:pt idx="104">
                  <c:v>#N/A</c:v>
                </c:pt>
                <c:pt idx="105">
                  <c:v>#N/A</c:v>
                </c:pt>
                <c:pt idx="106">
                  <c:v>#N/A</c:v>
                </c:pt>
                <c:pt idx="107">
                  <c:v>66.590999646702628</c:v>
                </c:pt>
                <c:pt idx="108">
                  <c:v>73.719641055377522</c:v>
                </c:pt>
                <c:pt idx="109">
                  <c:v>56.262696561704182</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95.318769628149937</c:v>
                </c:pt>
                <c:pt idx="126">
                  <c:v>#N/A</c:v>
                </c:pt>
                <c:pt idx="127">
                  <c:v>#N/A</c:v>
                </c:pt>
                <c:pt idx="128">
                  <c:v>#N/A</c:v>
                </c:pt>
                <c:pt idx="129">
                  <c:v>#N/A</c:v>
                </c:pt>
                <c:pt idx="130">
                  <c:v>#N/A</c:v>
                </c:pt>
                <c:pt idx="131">
                  <c:v>#N/A</c:v>
                </c:pt>
                <c:pt idx="132">
                  <c:v>#N/A</c:v>
                </c:pt>
                <c:pt idx="133">
                  <c:v>#N/A</c:v>
                </c:pt>
                <c:pt idx="134">
                  <c:v>#N/A</c:v>
                </c:pt>
                <c:pt idx="135">
                  <c:v>102.21614432025345</c:v>
                </c:pt>
                <c:pt idx="136">
                  <c:v>#N/A</c:v>
                </c:pt>
                <c:pt idx="137">
                  <c:v>#N/A</c:v>
                </c:pt>
                <c:pt idx="138">
                  <c:v>#N/A</c:v>
                </c:pt>
                <c:pt idx="139">
                  <c:v>#N/A</c:v>
                </c:pt>
                <c:pt idx="140">
                  <c:v>#N/A</c:v>
                </c:pt>
                <c:pt idx="141">
                  <c:v>107.57844103859514</c:v>
                </c:pt>
                <c:pt idx="142">
                  <c:v>#N/A</c:v>
                </c:pt>
                <c:pt idx="143">
                  <c:v>#N/A</c:v>
                </c:pt>
                <c:pt idx="144">
                  <c:v>#N/A</c:v>
                </c:pt>
                <c:pt idx="145">
                  <c:v>#N/A</c:v>
                </c:pt>
                <c:pt idx="146">
                  <c:v>#N/A</c:v>
                </c:pt>
                <c:pt idx="147">
                  <c:v>#N/A</c:v>
                </c:pt>
                <c:pt idx="148">
                  <c:v>66.923323687859465</c:v>
                </c:pt>
                <c:pt idx="149">
                  <c:v>71.955576306305659</c:v>
                </c:pt>
                <c:pt idx="150">
                  <c:v>77.937116883234992</c:v>
                </c:pt>
                <c:pt idx="151">
                  <c:v>77.937386261396952</c:v>
                </c:pt>
                <c:pt idx="152">
                  <c:v>#N/A</c:v>
                </c:pt>
                <c:pt idx="153">
                  <c:v>99.678823730131725</c:v>
                </c:pt>
                <c:pt idx="154">
                  <c:v>75.047059383364271</c:v>
                </c:pt>
                <c:pt idx="155">
                  <c:v>77.912824327590073</c:v>
                </c:pt>
                <c:pt idx="156">
                  <c:v>82.95714148677385</c:v>
                </c:pt>
                <c:pt idx="157">
                  <c:v>67.67864227059556</c:v>
                </c:pt>
                <c:pt idx="158">
                  <c:v>#N/A</c:v>
                </c:pt>
                <c:pt idx="159">
                  <c:v>#N/A</c:v>
                </c:pt>
                <c:pt idx="160">
                  <c:v>#N/A</c:v>
                </c:pt>
                <c:pt idx="161">
                  <c:v>#N/A</c:v>
                </c:pt>
                <c:pt idx="162">
                  <c:v>82.878870519768924</c:v>
                </c:pt>
                <c:pt idx="163">
                  <c:v>#N/A</c:v>
                </c:pt>
                <c:pt idx="164">
                  <c:v>76.011422781813664</c:v>
                </c:pt>
                <c:pt idx="165">
                  <c:v>124.26399123484636</c:v>
                </c:pt>
                <c:pt idx="166">
                  <c:v>109.57312580480993</c:v>
                </c:pt>
                <c:pt idx="167">
                  <c:v>#N/A</c:v>
                </c:pt>
                <c:pt idx="168">
                  <c:v>#N/A</c:v>
                </c:pt>
                <c:pt idx="169">
                  <c:v>96.527512485472329</c:v>
                </c:pt>
                <c:pt idx="170">
                  <c:v>96.527512281399908</c:v>
                </c:pt>
                <c:pt idx="171">
                  <c:v>96.527511999385766</c:v>
                </c:pt>
                <c:pt idx="172">
                  <c:v>#N/A</c:v>
                </c:pt>
                <c:pt idx="173">
                  <c:v>#N/A</c:v>
                </c:pt>
                <c:pt idx="174">
                  <c:v>123.33620428537581</c:v>
                </c:pt>
                <c:pt idx="175">
                  <c:v>#N/A</c:v>
                </c:pt>
                <c:pt idx="176">
                  <c:v>#N/A</c:v>
                </c:pt>
                <c:pt idx="177">
                  <c:v>#N/A</c:v>
                </c:pt>
                <c:pt idx="178">
                  <c:v>#N/A</c:v>
                </c:pt>
                <c:pt idx="179">
                  <c:v>#N/A</c:v>
                </c:pt>
                <c:pt idx="180">
                  <c:v>#N/A</c:v>
                </c:pt>
                <c:pt idx="181">
                  <c:v>128.25791804056288</c:v>
                </c:pt>
                <c:pt idx="182">
                  <c:v>128.24136830024094</c:v>
                </c:pt>
                <c:pt idx="183">
                  <c:v>128.2330622429991</c:v>
                </c:pt>
                <c:pt idx="184">
                  <c:v>128.23488680306681</c:v>
                </c:pt>
                <c:pt idx="185">
                  <c:v>128.24062758242999</c:v>
                </c:pt>
                <c:pt idx="186">
                  <c:v>130.64996609278367</c:v>
                </c:pt>
                <c:pt idx="187">
                  <c:v>132.98257270468235</c:v>
                </c:pt>
                <c:pt idx="188">
                  <c:v>130.64996609278367</c:v>
                </c:pt>
                <c:pt idx="189">
                  <c:v>132.98257270468233</c:v>
                </c:pt>
                <c:pt idx="190">
                  <c:v>77.337415125163304</c:v>
                </c:pt>
                <c:pt idx="191">
                  <c:v>#N/A</c:v>
                </c:pt>
                <c:pt idx="192">
                  <c:v>#N/A</c:v>
                </c:pt>
                <c:pt idx="193">
                  <c:v>#N/A</c:v>
                </c:pt>
                <c:pt idx="194">
                  <c:v>36.852003725469281</c:v>
                </c:pt>
                <c:pt idx="195">
                  <c:v>37.185168493046135</c:v>
                </c:pt>
                <c:pt idx="196">
                  <c:v>#N/A</c:v>
                </c:pt>
                <c:pt idx="197">
                  <c:v>115.40025660232061</c:v>
                </c:pt>
                <c:pt idx="198">
                  <c:v>#N/A</c:v>
                </c:pt>
                <c:pt idx="199">
                  <c:v>97.653363211510012</c:v>
                </c:pt>
                <c:pt idx="200">
                  <c:v>#N/A</c:v>
                </c:pt>
                <c:pt idx="201">
                  <c:v>#N/A</c:v>
                </c:pt>
                <c:pt idx="202">
                  <c:v>#N/A</c:v>
                </c:pt>
                <c:pt idx="203">
                  <c:v>#N/A</c:v>
                </c:pt>
                <c:pt idx="204">
                  <c:v>59.746606041147736</c:v>
                </c:pt>
                <c:pt idx="205">
                  <c:v>116.20725672674696</c:v>
                </c:pt>
                <c:pt idx="206">
                  <c:v>108.23165016211344</c:v>
                </c:pt>
                <c:pt idx="207">
                  <c:v>#N/A</c:v>
                </c:pt>
                <c:pt idx="208">
                  <c:v>#N/A</c:v>
                </c:pt>
                <c:pt idx="209">
                  <c:v>#N/A</c:v>
                </c:pt>
                <c:pt idx="210">
                  <c:v>#N/A</c:v>
                </c:pt>
                <c:pt idx="211">
                  <c:v>89.494593726412504</c:v>
                </c:pt>
                <c:pt idx="212">
                  <c:v>65.611584684515776</c:v>
                </c:pt>
                <c:pt idx="213">
                  <c:v>#N/A</c:v>
                </c:pt>
                <c:pt idx="214">
                  <c:v>#N/A</c:v>
                </c:pt>
                <c:pt idx="215">
                  <c:v>#N/A</c:v>
                </c:pt>
                <c:pt idx="216">
                  <c:v>#N/A</c:v>
                </c:pt>
                <c:pt idx="217">
                  <c:v>#N/A</c:v>
                </c:pt>
                <c:pt idx="218">
                  <c:v>74.726670741618278</c:v>
                </c:pt>
                <c:pt idx="219">
                  <c:v>68.149569996041507</c:v>
                </c:pt>
                <c:pt idx="220">
                  <c:v>68.148824635615881</c:v>
                </c:pt>
                <c:pt idx="221">
                  <c:v>88.430477399201877</c:v>
                </c:pt>
                <c:pt idx="222">
                  <c:v>50.896000090812329</c:v>
                </c:pt>
                <c:pt idx="223">
                  <c:v>74.237899502016916</c:v>
                </c:pt>
                <c:pt idx="224">
                  <c:v>27.227663613034437</c:v>
                </c:pt>
                <c:pt idx="225">
                  <c:v>#N/A</c:v>
                </c:pt>
                <c:pt idx="226">
                  <c:v>#N/A</c:v>
                </c:pt>
                <c:pt idx="227">
                  <c:v>#N/A</c:v>
                </c:pt>
                <c:pt idx="228">
                  <c:v>#N/A</c:v>
                </c:pt>
                <c:pt idx="229">
                  <c:v>#N/A</c:v>
                </c:pt>
                <c:pt idx="230">
                  <c:v>#N/A</c:v>
                </c:pt>
                <c:pt idx="231">
                  <c:v>91.204590630145262</c:v>
                </c:pt>
                <c:pt idx="232">
                  <c:v>118.57701968759595</c:v>
                </c:pt>
                <c:pt idx="233">
                  <c:v>#N/A</c:v>
                </c:pt>
                <c:pt idx="234">
                  <c:v>118.92629485776555</c:v>
                </c:pt>
                <c:pt idx="235">
                  <c:v>#N/A</c:v>
                </c:pt>
                <c:pt idx="236">
                  <c:v>#N/A</c:v>
                </c:pt>
                <c:pt idx="237">
                  <c:v>81.970767636992989</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51.838613109350753</c:v>
                </c:pt>
                <c:pt idx="259">
                  <c:v>#N/A</c:v>
                </c:pt>
                <c:pt idx="260">
                  <c:v>90.830450471936871</c:v>
                </c:pt>
                <c:pt idx="261">
                  <c:v>#N/A</c:v>
                </c:pt>
                <c:pt idx="262">
                  <c:v>#N/A</c:v>
                </c:pt>
                <c:pt idx="263">
                  <c:v>#N/A</c:v>
                </c:pt>
                <c:pt idx="264">
                  <c:v>114.12508058517862</c:v>
                </c:pt>
                <c:pt idx="265">
                  <c:v>#N/A</c:v>
                </c:pt>
                <c:pt idx="266">
                  <c:v>#N/A</c:v>
                </c:pt>
                <c:pt idx="267">
                  <c:v>#N/A</c:v>
                </c:pt>
                <c:pt idx="268">
                  <c:v>#N/A</c:v>
                </c:pt>
                <c:pt idx="269">
                  <c:v>#N/A</c:v>
                </c:pt>
                <c:pt idx="270">
                  <c:v>#N/A</c:v>
                </c:pt>
                <c:pt idx="271">
                  <c:v>#N/A</c:v>
                </c:pt>
                <c:pt idx="272">
                  <c:v>#N/A</c:v>
                </c:pt>
                <c:pt idx="273">
                  <c:v>67.314689838917246</c:v>
                </c:pt>
                <c:pt idx="274">
                  <c:v>129.82201568789674</c:v>
                </c:pt>
                <c:pt idx="275">
                  <c:v>80.132799764726357</c:v>
                </c:pt>
                <c:pt idx="276">
                  <c:v>93.396444662109786</c:v>
                </c:pt>
                <c:pt idx="277">
                  <c:v>#N/A</c:v>
                </c:pt>
                <c:pt idx="278">
                  <c:v>112.34674478884685</c:v>
                </c:pt>
                <c:pt idx="279">
                  <c:v>111.75353066389413</c:v>
                </c:pt>
                <c:pt idx="280">
                  <c:v>111.75353066389413</c:v>
                </c:pt>
                <c:pt idx="281">
                  <c:v>#N/A</c:v>
                </c:pt>
                <c:pt idx="282">
                  <c:v>141.83659647159325</c:v>
                </c:pt>
                <c:pt idx="283">
                  <c:v>#N/A</c:v>
                </c:pt>
                <c:pt idx="284">
                  <c:v>#N/A</c:v>
                </c:pt>
                <c:pt idx="285">
                  <c:v>#N/A</c:v>
                </c:pt>
                <c:pt idx="286">
                  <c:v>#N/A</c:v>
                </c:pt>
                <c:pt idx="287">
                  <c:v>65.929329606870837</c:v>
                </c:pt>
                <c:pt idx="288">
                  <c:v>118.13321764685676</c:v>
                </c:pt>
                <c:pt idx="289">
                  <c:v>#N/A</c:v>
                </c:pt>
                <c:pt idx="290">
                  <c:v>#N/A</c:v>
                </c:pt>
                <c:pt idx="291">
                  <c:v>#N/A</c:v>
                </c:pt>
                <c:pt idx="292">
                  <c:v>#N/A</c:v>
                </c:pt>
                <c:pt idx="293">
                  <c:v>#N/A</c:v>
                </c:pt>
                <c:pt idx="294">
                  <c:v>#N/A</c:v>
                </c:pt>
                <c:pt idx="295">
                  <c:v>126.45556607787388</c:v>
                </c:pt>
                <c:pt idx="296">
                  <c:v>127.20952415903416</c:v>
                </c:pt>
                <c:pt idx="297">
                  <c:v>142.17558760444851</c:v>
                </c:pt>
                <c:pt idx="298">
                  <c:v>#N/A</c:v>
                </c:pt>
                <c:pt idx="299">
                  <c:v>#N/A</c:v>
                </c:pt>
                <c:pt idx="300">
                  <c:v>#N/A</c:v>
                </c:pt>
                <c:pt idx="301">
                  <c:v>#N/A</c:v>
                </c:pt>
                <c:pt idx="302">
                  <c:v>#N/A</c:v>
                </c:pt>
                <c:pt idx="303">
                  <c:v>#N/A</c:v>
                </c:pt>
                <c:pt idx="304">
                  <c:v>#N/A</c:v>
                </c:pt>
                <c:pt idx="305">
                  <c:v>#N/A</c:v>
                </c:pt>
                <c:pt idx="306">
                  <c:v>#N/A</c:v>
                </c:pt>
                <c:pt idx="307">
                  <c:v>103.25602529135206</c:v>
                </c:pt>
                <c:pt idx="308">
                  <c:v>98.080289746233944</c:v>
                </c:pt>
                <c:pt idx="309">
                  <c:v>#N/A</c:v>
                </c:pt>
                <c:pt idx="310">
                  <c:v>33.747731145023742</c:v>
                </c:pt>
                <c:pt idx="311">
                  <c:v>34.102026131728266</c:v>
                </c:pt>
                <c:pt idx="312">
                  <c:v>#N/A</c:v>
                </c:pt>
                <c:pt idx="313">
                  <c:v>#N/A</c:v>
                </c:pt>
                <c:pt idx="314">
                  <c:v>#N/A</c:v>
                </c:pt>
                <c:pt idx="315">
                  <c:v>#N/A</c:v>
                </c:pt>
                <c:pt idx="316">
                  <c:v>#N/A</c:v>
                </c:pt>
                <c:pt idx="317">
                  <c:v>#N/A</c:v>
                </c:pt>
                <c:pt idx="318">
                  <c:v>#N/A</c:v>
                </c:pt>
                <c:pt idx="319">
                  <c:v>#N/A</c:v>
                </c:pt>
                <c:pt idx="320">
                  <c:v>#N/A</c:v>
                </c:pt>
                <c:pt idx="321">
                  <c:v>111.9796248404854</c:v>
                </c:pt>
                <c:pt idx="322">
                  <c:v>#N/A</c:v>
                </c:pt>
                <c:pt idx="323">
                  <c:v>#N/A</c:v>
                </c:pt>
                <c:pt idx="324">
                  <c:v>60.751715590461139</c:v>
                </c:pt>
                <c:pt idx="325">
                  <c:v>60.751715590461139</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29.275831949652265</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22.595774663529479</c:v>
                </c:pt>
                <c:pt idx="360">
                  <c:v>#N/A</c:v>
                </c:pt>
                <c:pt idx="361">
                  <c:v>#N/A</c:v>
                </c:pt>
                <c:pt idx="362">
                  <c:v>#N/A</c:v>
                </c:pt>
                <c:pt idx="363">
                  <c:v>34.072337660518095</c:v>
                </c:pt>
                <c:pt idx="364">
                  <c:v>#N/A</c:v>
                </c:pt>
                <c:pt idx="365">
                  <c:v>#N/A</c:v>
                </c:pt>
                <c:pt idx="366">
                  <c:v>#N/A</c:v>
                </c:pt>
                <c:pt idx="367">
                  <c:v>#N/A</c:v>
                </c:pt>
                <c:pt idx="368">
                  <c:v>#N/A</c:v>
                </c:pt>
                <c:pt idx="369">
                  <c:v>#N/A</c:v>
                </c:pt>
                <c:pt idx="370">
                  <c:v>51.467909328952651</c:v>
                </c:pt>
                <c:pt idx="371">
                  <c:v>#N/A</c:v>
                </c:pt>
                <c:pt idx="372">
                  <c:v>#N/A</c:v>
                </c:pt>
                <c:pt idx="373">
                  <c:v>#N/A</c:v>
                </c:pt>
                <c:pt idx="374">
                  <c:v>72.50717255721537</c:v>
                </c:pt>
                <c:pt idx="375">
                  <c:v>#N/A</c:v>
                </c:pt>
                <c:pt idx="376">
                  <c:v>33.32339020048083</c:v>
                </c:pt>
                <c:pt idx="377">
                  <c:v>#N/A</c:v>
                </c:pt>
                <c:pt idx="378">
                  <c:v>#N/A</c:v>
                </c:pt>
                <c:pt idx="379">
                  <c:v>#N/A</c:v>
                </c:pt>
                <c:pt idx="380">
                  <c:v>#N/A</c:v>
                </c:pt>
                <c:pt idx="381">
                  <c:v>31.860851185123899</c:v>
                </c:pt>
                <c:pt idx="382">
                  <c:v>61.485439256591384</c:v>
                </c:pt>
                <c:pt idx="383">
                  <c:v>#N/A</c:v>
                </c:pt>
                <c:pt idx="384">
                  <c:v>109.73701391387078</c:v>
                </c:pt>
                <c:pt idx="385">
                  <c:v>#N/A</c:v>
                </c:pt>
                <c:pt idx="386">
                  <c:v>#N/A</c:v>
                </c:pt>
                <c:pt idx="387">
                  <c:v>44.197156441748874</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70.281172172577897</c:v>
                </c:pt>
                <c:pt idx="402">
                  <c:v>#N/A</c:v>
                </c:pt>
                <c:pt idx="403">
                  <c:v>33.892068555692966</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25.326733132768705</c:v>
                </c:pt>
                <c:pt idx="417">
                  <c:v>24.664825613588022</c:v>
                </c:pt>
                <c:pt idx="418">
                  <c:v>15.442018328277891</c:v>
                </c:pt>
                <c:pt idx="419">
                  <c:v>#N/A</c:v>
                </c:pt>
                <c:pt idx="420">
                  <c:v>#N/A</c:v>
                </c:pt>
                <c:pt idx="421">
                  <c:v>#N/A</c:v>
                </c:pt>
                <c:pt idx="422">
                  <c:v>#N/A</c:v>
                </c:pt>
                <c:pt idx="423">
                  <c:v>#N/A</c:v>
                </c:pt>
                <c:pt idx="424">
                  <c:v>#N/A</c:v>
                </c:pt>
                <c:pt idx="425">
                  <c:v>25.062754586778617</c:v>
                </c:pt>
                <c:pt idx="426">
                  <c:v>#N/A</c:v>
                </c:pt>
                <c:pt idx="427">
                  <c:v>56.193269772398075</c:v>
                </c:pt>
                <c:pt idx="428">
                  <c:v>#N/A</c:v>
                </c:pt>
                <c:pt idx="429">
                  <c:v>#N/A</c:v>
                </c:pt>
                <c:pt idx="430">
                  <c:v>#N/A</c:v>
                </c:pt>
                <c:pt idx="431">
                  <c:v>48.316606317121753</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48.688096704465863</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41.568426410967895</c:v>
                </c:pt>
                <c:pt idx="462">
                  <c:v>44.076880709414006</c:v>
                </c:pt>
                <c:pt idx="463">
                  <c:v>44.326935077864782</c:v>
                </c:pt>
                <c:pt idx="464">
                  <c:v>#N/A</c:v>
                </c:pt>
                <c:pt idx="465">
                  <c:v>#N/A</c:v>
                </c:pt>
                <c:pt idx="466">
                  <c:v>23.422496143881137</c:v>
                </c:pt>
                <c:pt idx="467">
                  <c:v>#N/A</c:v>
                </c:pt>
                <c:pt idx="468">
                  <c:v>#N/A</c:v>
                </c:pt>
                <c:pt idx="469">
                  <c:v>#N/A</c:v>
                </c:pt>
                <c:pt idx="470">
                  <c:v>#N/A</c:v>
                </c:pt>
                <c:pt idx="471">
                  <c:v>21.8551216122782</c:v>
                </c:pt>
                <c:pt idx="472">
                  <c:v>#N/A</c:v>
                </c:pt>
                <c:pt idx="473">
                  <c:v>9.147740889831443</c:v>
                </c:pt>
                <c:pt idx="474">
                  <c:v>15.368690069643661</c:v>
                </c:pt>
                <c:pt idx="475">
                  <c:v>#N/A</c:v>
                </c:pt>
                <c:pt idx="476">
                  <c:v>35.241585194678066</c:v>
                </c:pt>
                <c:pt idx="477">
                  <c:v>#N/A</c:v>
                </c:pt>
                <c:pt idx="478">
                  <c:v>#N/A</c:v>
                </c:pt>
                <c:pt idx="479">
                  <c:v>#N/A</c:v>
                </c:pt>
                <c:pt idx="480">
                  <c:v>15.334402774700836</c:v>
                </c:pt>
                <c:pt idx="481">
                  <c:v>#N/A</c:v>
                </c:pt>
                <c:pt idx="482">
                  <c:v>13.692865222443213</c:v>
                </c:pt>
                <c:pt idx="483">
                  <c:v>15.636368673370637</c:v>
                </c:pt>
                <c:pt idx="484">
                  <c:v>#N/A</c:v>
                </c:pt>
                <c:pt idx="485">
                  <c:v>#N/A</c:v>
                </c:pt>
                <c:pt idx="486">
                  <c:v>#N/A</c:v>
                </c:pt>
                <c:pt idx="487">
                  <c:v>36.997238420382054</c:v>
                </c:pt>
                <c:pt idx="488">
                  <c:v>#N/A</c:v>
                </c:pt>
                <c:pt idx="489">
                  <c:v>#N/A</c:v>
                </c:pt>
                <c:pt idx="490">
                  <c:v>#N/A</c:v>
                </c:pt>
                <c:pt idx="491">
                  <c:v>26.590660851325215</c:v>
                </c:pt>
                <c:pt idx="492">
                  <c:v>38.433605976615567</c:v>
                </c:pt>
                <c:pt idx="493">
                  <c:v>#N/A</c:v>
                </c:pt>
                <c:pt idx="494">
                  <c:v>#N/A</c:v>
                </c:pt>
                <c:pt idx="495">
                  <c:v>#N/A</c:v>
                </c:pt>
                <c:pt idx="496">
                  <c:v>#N/A</c:v>
                </c:pt>
                <c:pt idx="497">
                  <c:v>42.916566228910987</c:v>
                </c:pt>
                <c:pt idx="498">
                  <c:v>#N/A</c:v>
                </c:pt>
                <c:pt idx="499">
                  <c:v>#N/A</c:v>
                </c:pt>
                <c:pt idx="500">
                  <c:v>#N/A</c:v>
                </c:pt>
                <c:pt idx="501">
                  <c:v>#N/A</c:v>
                </c:pt>
                <c:pt idx="502">
                  <c:v>29.106312081671522</c:v>
                </c:pt>
                <c:pt idx="503">
                  <c:v>#N/A</c:v>
                </c:pt>
                <c:pt idx="504">
                  <c:v>25.200341178843278</c:v>
                </c:pt>
                <c:pt idx="505">
                  <c:v>41.284464998575672</c:v>
                </c:pt>
                <c:pt idx="506">
                  <c:v>43.331577156370258</c:v>
                </c:pt>
                <c:pt idx="507">
                  <c:v>40.391579133500549</c:v>
                </c:pt>
                <c:pt idx="508">
                  <c:v>35.579613688181865</c:v>
                </c:pt>
                <c:pt idx="509">
                  <c:v>#N/A</c:v>
                </c:pt>
                <c:pt idx="510">
                  <c:v>12.592420075659362</c:v>
                </c:pt>
                <c:pt idx="511">
                  <c:v>#N/A</c:v>
                </c:pt>
                <c:pt idx="512">
                  <c:v>#N/A</c:v>
                </c:pt>
                <c:pt idx="513">
                  <c:v>#N/A</c:v>
                </c:pt>
                <c:pt idx="514">
                  <c:v>32.660250334945339</c:v>
                </c:pt>
                <c:pt idx="515">
                  <c:v>#N/A</c:v>
                </c:pt>
                <c:pt idx="516">
                  <c:v>#N/A</c:v>
                </c:pt>
                <c:pt idx="517">
                  <c:v>10.159222584393348</c:v>
                </c:pt>
                <c:pt idx="518">
                  <c:v>32.66293261945772</c:v>
                </c:pt>
                <c:pt idx="519">
                  <c:v>38.035125484500107</c:v>
                </c:pt>
                <c:pt idx="520">
                  <c:v>#N/A</c:v>
                </c:pt>
                <c:pt idx="521">
                  <c:v>#N/A</c:v>
                </c:pt>
                <c:pt idx="522">
                  <c:v>#N/A</c:v>
                </c:pt>
                <c:pt idx="523">
                  <c:v>38.592783477977868</c:v>
                </c:pt>
                <c:pt idx="524">
                  <c:v>41.491939946066175</c:v>
                </c:pt>
                <c:pt idx="525">
                  <c:v>41.276253945888449</c:v>
                </c:pt>
                <c:pt idx="526">
                  <c:v>35.792055161583932</c:v>
                </c:pt>
                <c:pt idx="527">
                  <c:v>#N/A</c:v>
                </c:pt>
                <c:pt idx="528">
                  <c:v>#N/A</c:v>
                </c:pt>
                <c:pt idx="529">
                  <c:v>16.120915312399749</c:v>
                </c:pt>
                <c:pt idx="530">
                  <c:v>20.454734221477928</c:v>
                </c:pt>
                <c:pt idx="531">
                  <c:v>#N/A</c:v>
                </c:pt>
                <c:pt idx="532">
                  <c:v>#N/A</c:v>
                </c:pt>
                <c:pt idx="533">
                  <c:v>#N/A</c:v>
                </c:pt>
                <c:pt idx="534">
                  <c:v>#N/A</c:v>
                </c:pt>
                <c:pt idx="535">
                  <c:v>41.999528802374833</c:v>
                </c:pt>
                <c:pt idx="536">
                  <c:v>#N/A</c:v>
                </c:pt>
                <c:pt idx="537">
                  <c:v>#N/A</c:v>
                </c:pt>
                <c:pt idx="538">
                  <c:v>#N/A</c:v>
                </c:pt>
                <c:pt idx="539">
                  <c:v>#N/A</c:v>
                </c:pt>
                <c:pt idx="540">
                  <c:v>#N/A</c:v>
                </c:pt>
                <c:pt idx="541">
                  <c:v>#N/A</c:v>
                </c:pt>
                <c:pt idx="542">
                  <c:v>#N/A</c:v>
                </c:pt>
                <c:pt idx="543">
                  <c:v>#N/A</c:v>
                </c:pt>
                <c:pt idx="544">
                  <c:v>#N/A</c:v>
                </c:pt>
                <c:pt idx="545">
                  <c:v>#N/A</c:v>
                </c:pt>
                <c:pt idx="546">
                  <c:v>#N/A</c:v>
                </c:pt>
                <c:pt idx="547">
                  <c:v>48.248544325947087</c:v>
                </c:pt>
                <c:pt idx="548">
                  <c:v>#N/A</c:v>
                </c:pt>
                <c:pt idx="549">
                  <c:v>26.515547164874171</c:v>
                </c:pt>
                <c:pt idx="550">
                  <c:v>#N/A</c:v>
                </c:pt>
                <c:pt idx="551">
                  <c:v>#N/A</c:v>
                </c:pt>
                <c:pt idx="552">
                  <c:v>17.374888543493515</c:v>
                </c:pt>
                <c:pt idx="553">
                  <c:v>34.749777086987031</c:v>
                </c:pt>
                <c:pt idx="554">
                  <c:v>#N/A</c:v>
                </c:pt>
                <c:pt idx="555">
                  <c:v>#N/A</c:v>
                </c:pt>
                <c:pt idx="556">
                  <c:v>28.921555414387054</c:v>
                </c:pt>
                <c:pt idx="557">
                  <c:v>#N/A</c:v>
                </c:pt>
                <c:pt idx="558">
                  <c:v>37.173411072203329</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B0B4-4F11-B976-B2AE12E966C9}"/>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B0B4-4F11-B976-B2AE12E966C9}"/>
              </c:ext>
            </c:extLst>
          </c:dPt>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Plant_Real'!$O$26:$O$1000</c:f>
              <c:numCache>
                <c:formatCode>0.00</c:formatCode>
                <c:ptCount val="975"/>
                <c:pt idx="0">
                  <c:v>41.187928882056077</c:v>
                </c:pt>
                <c:pt idx="1">
                  <c:v>#N/A</c:v>
                </c:pt>
                <c:pt idx="2">
                  <c:v>51.884898468027103</c:v>
                </c:pt>
                <c:pt idx="3">
                  <c:v>43.212091417461295</c:v>
                </c:pt>
                <c:pt idx="4">
                  <c:v>#N/A</c:v>
                </c:pt>
                <c:pt idx="5">
                  <c:v>59.931636518031659</c:v>
                </c:pt>
                <c:pt idx="6">
                  <c:v>61.50505945255015</c:v>
                </c:pt>
                <c:pt idx="7">
                  <c:v>72.276281135341605</c:v>
                </c:pt>
                <c:pt idx="8">
                  <c:v>61.97969167305132</c:v>
                </c:pt>
                <c:pt idx="9">
                  <c:v>40.312046022434124</c:v>
                </c:pt>
                <c:pt idx="10">
                  <c:v>#N/A</c:v>
                </c:pt>
                <c:pt idx="11">
                  <c:v>#N/A</c:v>
                </c:pt>
                <c:pt idx="12">
                  <c:v>116.4458643968625</c:v>
                </c:pt>
                <c:pt idx="13">
                  <c:v>101.97901374201899</c:v>
                </c:pt>
                <c:pt idx="14">
                  <c:v>#N/A</c:v>
                </c:pt>
                <c:pt idx="15">
                  <c:v>35.888234242808288</c:v>
                </c:pt>
                <c:pt idx="16">
                  <c:v>#N/A</c:v>
                </c:pt>
                <c:pt idx="17">
                  <c:v>#N/A</c:v>
                </c:pt>
                <c:pt idx="18">
                  <c:v>#N/A</c:v>
                </c:pt>
                <c:pt idx="19">
                  <c:v>35.627957558943116</c:v>
                </c:pt>
                <c:pt idx="20">
                  <c:v>#N/A</c:v>
                </c:pt>
                <c:pt idx="21">
                  <c:v>#N/A</c:v>
                </c:pt>
                <c:pt idx="22">
                  <c:v>#N/A</c:v>
                </c:pt>
                <c:pt idx="23">
                  <c:v>31.864174794694829</c:v>
                </c:pt>
                <c:pt idx="24">
                  <c:v>37.460244249751518</c:v>
                </c:pt>
                <c:pt idx="25">
                  <c:v>37.462835132420153</c:v>
                </c:pt>
                <c:pt idx="26">
                  <c:v>36.174638341178856</c:v>
                </c:pt>
                <c:pt idx="27">
                  <c:v>65.845215261186326</c:v>
                </c:pt>
                <c:pt idx="28">
                  <c:v>#N/A</c:v>
                </c:pt>
                <c:pt idx="29">
                  <c:v>#N/A</c:v>
                </c:pt>
                <c:pt idx="30">
                  <c:v>#N/A</c:v>
                </c:pt>
                <c:pt idx="31">
                  <c:v>34.058260960030928</c:v>
                </c:pt>
                <c:pt idx="32">
                  <c:v>23.600363865648191</c:v>
                </c:pt>
                <c:pt idx="33">
                  <c:v>34.142421189093433</c:v>
                </c:pt>
                <c:pt idx="34">
                  <c:v>27.148087110095194</c:v>
                </c:pt>
                <c:pt idx="35">
                  <c:v>38.658377336573224</c:v>
                </c:pt>
                <c:pt idx="36">
                  <c:v>#N/A</c:v>
                </c:pt>
                <c:pt idx="37">
                  <c:v>#N/A</c:v>
                </c:pt>
                <c:pt idx="38">
                  <c:v>34.719310053021402</c:v>
                </c:pt>
                <c:pt idx="39">
                  <c:v>31.715322339158242</c:v>
                </c:pt>
                <c:pt idx="40">
                  <c:v>#N/A</c:v>
                </c:pt>
                <c:pt idx="41">
                  <c:v>#N/A</c:v>
                </c:pt>
                <c:pt idx="42">
                  <c:v>41.04643828713909</c:v>
                </c:pt>
                <c:pt idx="43">
                  <c:v>#N/A</c:v>
                </c:pt>
                <c:pt idx="44">
                  <c:v>#N/A</c:v>
                </c:pt>
                <c:pt idx="45">
                  <c:v>#N/A</c:v>
                </c:pt>
                <c:pt idx="46">
                  <c:v>36.949342506547545</c:v>
                </c:pt>
                <c:pt idx="47">
                  <c:v>#N/A</c:v>
                </c:pt>
                <c:pt idx="48">
                  <c:v>#N/A</c:v>
                </c:pt>
                <c:pt idx="49">
                  <c:v>32.529578881077136</c:v>
                </c:pt>
                <c:pt idx="50">
                  <c:v>#N/A</c:v>
                </c:pt>
                <c:pt idx="51">
                  <c:v>#N/A</c:v>
                </c:pt>
                <c:pt idx="52">
                  <c:v>32.957178515200006</c:v>
                </c:pt>
                <c:pt idx="53">
                  <c:v>37.571511478052166</c:v>
                </c:pt>
                <c:pt idx="54">
                  <c:v>34.25327541126795</c:v>
                </c:pt>
                <c:pt idx="55">
                  <c:v>#N/A</c:v>
                </c:pt>
                <c:pt idx="56">
                  <c:v>37.286662844816981</c:v>
                </c:pt>
                <c:pt idx="57">
                  <c:v>#N/A</c:v>
                </c:pt>
                <c:pt idx="58">
                  <c:v>41.20833292676069</c:v>
                </c:pt>
                <c:pt idx="59">
                  <c:v>#N/A</c:v>
                </c:pt>
                <c:pt idx="60">
                  <c:v>#N/A</c:v>
                </c:pt>
                <c:pt idx="61">
                  <c:v>#N/A</c:v>
                </c:pt>
                <c:pt idx="62">
                  <c:v>#N/A</c:v>
                </c:pt>
                <c:pt idx="63">
                  <c:v>#N/A</c:v>
                </c:pt>
                <c:pt idx="64">
                  <c:v>#N/A</c:v>
                </c:pt>
                <c:pt idx="65">
                  <c:v>50.714234460412243</c:v>
                </c:pt>
                <c:pt idx="66">
                  <c:v>35.037367959937512</c:v>
                </c:pt>
                <c:pt idx="67">
                  <c:v>47.731998783874708</c:v>
                </c:pt>
                <c:pt idx="68">
                  <c:v>#N/A</c:v>
                </c:pt>
                <c:pt idx="69">
                  <c:v>45.057871978121021</c:v>
                </c:pt>
                <c:pt idx="70">
                  <c:v>#N/A</c:v>
                </c:pt>
                <c:pt idx="71">
                  <c:v>#N/A</c:v>
                </c:pt>
                <c:pt idx="72">
                  <c:v>#N/A</c:v>
                </c:pt>
                <c:pt idx="73">
                  <c:v>#N/A</c:v>
                </c:pt>
                <c:pt idx="74">
                  <c:v>#N/A</c:v>
                </c:pt>
                <c:pt idx="75">
                  <c:v>#N/A</c:v>
                </c:pt>
                <c:pt idx="76">
                  <c:v>#N/A</c:v>
                </c:pt>
                <c:pt idx="77">
                  <c:v>#N/A</c:v>
                </c:pt>
                <c:pt idx="78">
                  <c:v>#N/A</c:v>
                </c:pt>
                <c:pt idx="79">
                  <c:v>54.736005009383724</c:v>
                </c:pt>
                <c:pt idx="80">
                  <c:v>76.536794619095971</c:v>
                </c:pt>
                <c:pt idx="81">
                  <c:v>54.331741545390734</c:v>
                </c:pt>
                <c:pt idx="82">
                  <c:v>49.371790276781688</c:v>
                </c:pt>
                <c:pt idx="83">
                  <c:v>54.433204250066609</c:v>
                </c:pt>
                <c:pt idx="84">
                  <c:v>#N/A</c:v>
                </c:pt>
                <c:pt idx="85">
                  <c:v>#N/A</c:v>
                </c:pt>
                <c:pt idx="86">
                  <c:v>45.660593803225645</c:v>
                </c:pt>
                <c:pt idx="87">
                  <c:v>50.844835792611704</c:v>
                </c:pt>
                <c:pt idx="88">
                  <c:v>45.660169891662164</c:v>
                </c:pt>
                <c:pt idx="89">
                  <c:v>33.984629092073369</c:v>
                </c:pt>
                <c:pt idx="90">
                  <c:v>#N/A</c:v>
                </c:pt>
                <c:pt idx="91">
                  <c:v>57.759571569035565</c:v>
                </c:pt>
                <c:pt idx="92">
                  <c:v>72.025371134650882</c:v>
                </c:pt>
                <c:pt idx="93">
                  <c:v>50.875746032219133</c:v>
                </c:pt>
                <c:pt idx="94">
                  <c:v>52.555605571018816</c:v>
                </c:pt>
                <c:pt idx="95">
                  <c:v>51.835665768676094</c:v>
                </c:pt>
                <c:pt idx="96">
                  <c:v>#N/A</c:v>
                </c:pt>
                <c:pt idx="97">
                  <c:v>#N/A</c:v>
                </c:pt>
                <c:pt idx="98">
                  <c:v>67.544605453975322</c:v>
                </c:pt>
                <c:pt idx="99">
                  <c:v>72.054539254234385</c:v>
                </c:pt>
                <c:pt idx="100">
                  <c:v>#N/A</c:v>
                </c:pt>
                <c:pt idx="101">
                  <c:v>80.618636280817469</c:v>
                </c:pt>
                <c:pt idx="102">
                  <c:v>80.618639821525093</c:v>
                </c:pt>
                <c:pt idx="103">
                  <c:v>80.618639821525093</c:v>
                </c:pt>
                <c:pt idx="104">
                  <c:v>89.760561930949848</c:v>
                </c:pt>
                <c:pt idx="105">
                  <c:v>72.646060376530954</c:v>
                </c:pt>
                <c:pt idx="106">
                  <c:v>42.925088054696957</c:v>
                </c:pt>
                <c:pt idx="107">
                  <c:v>#N/A</c:v>
                </c:pt>
                <c:pt idx="108">
                  <c:v>#N/A</c:v>
                </c:pt>
                <c:pt idx="109">
                  <c:v>#N/A</c:v>
                </c:pt>
                <c:pt idx="110">
                  <c:v>67.392326281415066</c:v>
                </c:pt>
                <c:pt idx="111">
                  <c:v>79.710933076682039</c:v>
                </c:pt>
                <c:pt idx="112">
                  <c:v>81.319147635368708</c:v>
                </c:pt>
                <c:pt idx="113">
                  <c:v>70.04733715679248</c:v>
                </c:pt>
                <c:pt idx="114">
                  <c:v>#N/A</c:v>
                </c:pt>
                <c:pt idx="115">
                  <c:v>60.007983749915006</c:v>
                </c:pt>
                <c:pt idx="116">
                  <c:v>51.365294180148148</c:v>
                </c:pt>
                <c:pt idx="117">
                  <c:v>57.003772059550379</c:v>
                </c:pt>
                <c:pt idx="118">
                  <c:v>46.259905303004651</c:v>
                </c:pt>
                <c:pt idx="119">
                  <c:v>53.969889520172096</c:v>
                </c:pt>
                <c:pt idx="120">
                  <c:v>51.913227240525103</c:v>
                </c:pt>
                <c:pt idx="121">
                  <c:v>51.913227240525103</c:v>
                </c:pt>
                <c:pt idx="122">
                  <c:v>53.373951904459695</c:v>
                </c:pt>
                <c:pt idx="123">
                  <c:v>52.721603603405185</c:v>
                </c:pt>
                <c:pt idx="124">
                  <c:v>80.182643921371977</c:v>
                </c:pt>
                <c:pt idx="125">
                  <c:v>#N/A</c:v>
                </c:pt>
                <c:pt idx="126">
                  <c:v>68.070465281285834</c:v>
                </c:pt>
                <c:pt idx="127">
                  <c:v>68.24735130388531</c:v>
                </c:pt>
                <c:pt idx="128">
                  <c:v>#N/A</c:v>
                </c:pt>
                <c:pt idx="129">
                  <c:v>#N/A</c:v>
                </c:pt>
                <c:pt idx="130">
                  <c:v>#N/A</c:v>
                </c:pt>
                <c:pt idx="131">
                  <c:v>#N/A</c:v>
                </c:pt>
                <c:pt idx="132">
                  <c:v>#N/A</c:v>
                </c:pt>
                <c:pt idx="133">
                  <c:v>65.763170720484226</c:v>
                </c:pt>
                <c:pt idx="134">
                  <c:v>57.334759273233693</c:v>
                </c:pt>
                <c:pt idx="135">
                  <c:v>#N/A</c:v>
                </c:pt>
                <c:pt idx="136">
                  <c:v>#N/A</c:v>
                </c:pt>
                <c:pt idx="137">
                  <c:v>61.743211431350865</c:v>
                </c:pt>
                <c:pt idx="138">
                  <c:v>55.767075686857609</c:v>
                </c:pt>
                <c:pt idx="139">
                  <c:v>59.09014050883814</c:v>
                </c:pt>
                <c:pt idx="140">
                  <c:v>69.409889894771112</c:v>
                </c:pt>
                <c:pt idx="141">
                  <c:v>#N/A</c:v>
                </c:pt>
                <c:pt idx="142">
                  <c:v>47.597497779761191</c:v>
                </c:pt>
                <c:pt idx="143">
                  <c:v>63.034409533882879</c:v>
                </c:pt>
                <c:pt idx="144">
                  <c:v>62.508666167448318</c:v>
                </c:pt>
                <c:pt idx="145">
                  <c:v>#N/A</c:v>
                </c:pt>
                <c:pt idx="146">
                  <c:v>91.266515000999121</c:v>
                </c:pt>
                <c:pt idx="147">
                  <c:v>73.758644251879119</c:v>
                </c:pt>
                <c:pt idx="148">
                  <c:v>#N/A</c:v>
                </c:pt>
                <c:pt idx="149">
                  <c:v>#N/A</c:v>
                </c:pt>
                <c:pt idx="150">
                  <c:v>#N/A</c:v>
                </c:pt>
                <c:pt idx="151">
                  <c:v>#N/A</c:v>
                </c:pt>
                <c:pt idx="152">
                  <c:v>61.016629084019868</c:v>
                </c:pt>
                <c:pt idx="153">
                  <c:v>#N/A</c:v>
                </c:pt>
                <c:pt idx="154">
                  <c:v>#N/A</c:v>
                </c:pt>
                <c:pt idx="155">
                  <c:v>#N/A</c:v>
                </c:pt>
                <c:pt idx="156">
                  <c:v>#N/A</c:v>
                </c:pt>
                <c:pt idx="157">
                  <c:v>#N/A</c:v>
                </c:pt>
                <c:pt idx="158">
                  <c:v>74.760139386119832</c:v>
                </c:pt>
                <c:pt idx="159">
                  <c:v>#N/A</c:v>
                </c:pt>
                <c:pt idx="160">
                  <c:v>#N/A</c:v>
                </c:pt>
                <c:pt idx="161">
                  <c:v>55.367237819644664</c:v>
                </c:pt>
                <c:pt idx="162">
                  <c:v>#N/A</c:v>
                </c:pt>
                <c:pt idx="163">
                  <c:v>#N/A</c:v>
                </c:pt>
                <c:pt idx="164">
                  <c:v>#N/A</c:v>
                </c:pt>
                <c:pt idx="165">
                  <c:v>#N/A</c:v>
                </c:pt>
                <c:pt idx="166">
                  <c:v>#N/A</c:v>
                </c:pt>
                <c:pt idx="167">
                  <c:v>#N/A</c:v>
                </c:pt>
                <c:pt idx="168">
                  <c:v>47.339258442795028</c:v>
                </c:pt>
                <c:pt idx="169">
                  <c:v>#N/A</c:v>
                </c:pt>
                <c:pt idx="170">
                  <c:v>#N/A</c:v>
                </c:pt>
                <c:pt idx="171">
                  <c:v>#N/A</c:v>
                </c:pt>
                <c:pt idx="172">
                  <c:v>53.528041915378921</c:v>
                </c:pt>
                <c:pt idx="173">
                  <c:v>50.292800712395888</c:v>
                </c:pt>
                <c:pt idx="174">
                  <c:v>#N/A</c:v>
                </c:pt>
                <c:pt idx="175">
                  <c:v>59.961200147313249</c:v>
                </c:pt>
                <c:pt idx="176">
                  <c:v>54.54438335687324</c:v>
                </c:pt>
                <c:pt idx="177">
                  <c:v>81.202435346346462</c:v>
                </c:pt>
                <c:pt idx="178">
                  <c:v>#N/A</c:v>
                </c:pt>
                <c:pt idx="179">
                  <c:v>#N/A</c:v>
                </c:pt>
                <c:pt idx="180">
                  <c:v>74.365674312720387</c:v>
                </c:pt>
                <c:pt idx="181">
                  <c:v>#N/A</c:v>
                </c:pt>
                <c:pt idx="182">
                  <c:v>#N/A</c:v>
                </c:pt>
                <c:pt idx="183">
                  <c:v>#N/A</c:v>
                </c:pt>
                <c:pt idx="184">
                  <c:v>#N/A</c:v>
                </c:pt>
                <c:pt idx="185">
                  <c:v>#N/A</c:v>
                </c:pt>
                <c:pt idx="186">
                  <c:v>#N/A</c:v>
                </c:pt>
                <c:pt idx="187">
                  <c:v>#N/A</c:v>
                </c:pt>
                <c:pt idx="188">
                  <c:v>#N/A</c:v>
                </c:pt>
                <c:pt idx="189">
                  <c:v>#N/A</c:v>
                </c:pt>
                <c:pt idx="190">
                  <c:v>#N/A</c:v>
                </c:pt>
                <c:pt idx="191">
                  <c:v>39.980031421767379</c:v>
                </c:pt>
                <c:pt idx="192">
                  <c:v>44.944871925124112</c:v>
                </c:pt>
                <c:pt idx="193">
                  <c:v>65.105641210020934</c:v>
                </c:pt>
                <c:pt idx="194">
                  <c:v>#N/A</c:v>
                </c:pt>
                <c:pt idx="195">
                  <c:v>#N/A</c:v>
                </c:pt>
                <c:pt idx="196">
                  <c:v>33.346261641459805</c:v>
                </c:pt>
                <c:pt idx="197">
                  <c:v>#N/A</c:v>
                </c:pt>
                <c:pt idx="198">
                  <c:v>#N/A</c:v>
                </c:pt>
                <c:pt idx="199">
                  <c:v>#N/A</c:v>
                </c:pt>
                <c:pt idx="200">
                  <c:v>37.170570594614169</c:v>
                </c:pt>
                <c:pt idx="201">
                  <c:v>#N/A</c:v>
                </c:pt>
                <c:pt idx="202">
                  <c:v>62.271176966530696</c:v>
                </c:pt>
                <c:pt idx="203">
                  <c:v>101.91316103294061</c:v>
                </c:pt>
                <c:pt idx="204">
                  <c:v>#N/A</c:v>
                </c:pt>
                <c:pt idx="205">
                  <c:v>#N/A</c:v>
                </c:pt>
                <c:pt idx="206">
                  <c:v>#N/A</c:v>
                </c:pt>
                <c:pt idx="207">
                  <c:v>48.664655193061989</c:v>
                </c:pt>
                <c:pt idx="208">
                  <c:v>51.108011398802127</c:v>
                </c:pt>
                <c:pt idx="209">
                  <c:v>38.007522157154916</c:v>
                </c:pt>
                <c:pt idx="210">
                  <c:v>42.247428096663526</c:v>
                </c:pt>
                <c:pt idx="211">
                  <c:v>#N/A</c:v>
                </c:pt>
                <c:pt idx="212">
                  <c:v>#N/A</c:v>
                </c:pt>
                <c:pt idx="213">
                  <c:v>63.967770007666452</c:v>
                </c:pt>
                <c:pt idx="214">
                  <c:v>75.649351153033351</c:v>
                </c:pt>
                <c:pt idx="215">
                  <c:v>72.635921752562112</c:v>
                </c:pt>
                <c:pt idx="216">
                  <c:v>87.469586579149109</c:v>
                </c:pt>
                <c:pt idx="217">
                  <c:v>82.258272196939672</c:v>
                </c:pt>
                <c:pt idx="218">
                  <c:v>#N/A</c:v>
                </c:pt>
                <c:pt idx="219">
                  <c:v>#N/A</c:v>
                </c:pt>
                <c:pt idx="220">
                  <c:v>#N/A</c:v>
                </c:pt>
                <c:pt idx="221">
                  <c:v>#N/A</c:v>
                </c:pt>
                <c:pt idx="222">
                  <c:v>#N/A</c:v>
                </c:pt>
                <c:pt idx="223">
                  <c:v>#N/A</c:v>
                </c:pt>
                <c:pt idx="224">
                  <c:v>#N/A</c:v>
                </c:pt>
                <c:pt idx="225">
                  <c:v>41.302410116540834</c:v>
                </c:pt>
                <c:pt idx="226">
                  <c:v>34.237524175553581</c:v>
                </c:pt>
                <c:pt idx="227">
                  <c:v>#N/A</c:v>
                </c:pt>
                <c:pt idx="228">
                  <c:v>30.712635955185256</c:v>
                </c:pt>
                <c:pt idx="229">
                  <c:v>32.466135593372627</c:v>
                </c:pt>
                <c:pt idx="230">
                  <c:v>49.564264828267518</c:v>
                </c:pt>
                <c:pt idx="231">
                  <c:v>#N/A</c:v>
                </c:pt>
                <c:pt idx="232">
                  <c:v>#N/A</c:v>
                </c:pt>
                <c:pt idx="233">
                  <c:v>31.067214969586932</c:v>
                </c:pt>
                <c:pt idx="234">
                  <c:v>#N/A</c:v>
                </c:pt>
                <c:pt idx="235">
                  <c:v>31.951593852698867</c:v>
                </c:pt>
                <c:pt idx="236">
                  <c:v>34.709562966796554</c:v>
                </c:pt>
                <c:pt idx="237">
                  <c:v>#N/A</c:v>
                </c:pt>
                <c:pt idx="238">
                  <c:v>#N/A</c:v>
                </c:pt>
                <c:pt idx="239">
                  <c:v>#N/A</c:v>
                </c:pt>
                <c:pt idx="240">
                  <c:v>86.052661815462926</c:v>
                </c:pt>
                <c:pt idx="241">
                  <c:v>130.04191753417649</c:v>
                </c:pt>
                <c:pt idx="242">
                  <c:v>49.235954366133832</c:v>
                </c:pt>
                <c:pt idx="243">
                  <c:v>87.641721627898676</c:v>
                </c:pt>
                <c:pt idx="244">
                  <c:v>49.869539727330604</c:v>
                </c:pt>
                <c:pt idx="245">
                  <c:v>67.358474623730842</c:v>
                </c:pt>
                <c:pt idx="246">
                  <c:v>39.991030196605955</c:v>
                </c:pt>
                <c:pt idx="247">
                  <c:v>37.160726794655382</c:v>
                </c:pt>
                <c:pt idx="248">
                  <c:v>40.508864727153679</c:v>
                </c:pt>
                <c:pt idx="249">
                  <c:v>40.508864727153679</c:v>
                </c:pt>
                <c:pt idx="250">
                  <c:v>60.285269068727715</c:v>
                </c:pt>
                <c:pt idx="251">
                  <c:v>34.898790641373971</c:v>
                </c:pt>
                <c:pt idx="252">
                  <c:v>44.317981686683481</c:v>
                </c:pt>
                <c:pt idx="253">
                  <c:v>75.983964409933577</c:v>
                </c:pt>
                <c:pt idx="254">
                  <c:v>40.70531649444078</c:v>
                </c:pt>
                <c:pt idx="255">
                  <c:v>38.238607816321633</c:v>
                </c:pt>
                <c:pt idx="256">
                  <c:v>#N/A</c:v>
                </c:pt>
                <c:pt idx="257">
                  <c:v>#N/A</c:v>
                </c:pt>
                <c:pt idx="258">
                  <c:v>#N/A</c:v>
                </c:pt>
                <c:pt idx="259">
                  <c:v>29.237758740393371</c:v>
                </c:pt>
                <c:pt idx="260">
                  <c:v>#N/A</c:v>
                </c:pt>
                <c:pt idx="261">
                  <c:v>#N/A</c:v>
                </c:pt>
                <c:pt idx="262">
                  <c:v>#N/A</c:v>
                </c:pt>
                <c:pt idx="263">
                  <c:v>44.295508887818293</c:v>
                </c:pt>
                <c:pt idx="264">
                  <c:v>#N/A</c:v>
                </c:pt>
                <c:pt idx="265">
                  <c:v>46.538899311102604</c:v>
                </c:pt>
                <c:pt idx="266">
                  <c:v>46.538899311102618</c:v>
                </c:pt>
                <c:pt idx="267">
                  <c:v>#N/A</c:v>
                </c:pt>
                <c:pt idx="268">
                  <c:v>#N/A</c:v>
                </c:pt>
                <c:pt idx="269">
                  <c:v>37.565551092766526</c:v>
                </c:pt>
                <c:pt idx="270">
                  <c:v>32.063713116788264</c:v>
                </c:pt>
                <c:pt idx="271">
                  <c:v>34.780976940244898</c:v>
                </c:pt>
                <c:pt idx="272">
                  <c:v>34.237524175553574</c:v>
                </c:pt>
                <c:pt idx="273">
                  <c:v>#N/A</c:v>
                </c:pt>
                <c:pt idx="274">
                  <c:v>#N/A</c:v>
                </c:pt>
                <c:pt idx="275">
                  <c:v>#N/A</c:v>
                </c:pt>
                <c:pt idx="276">
                  <c:v>#N/A</c:v>
                </c:pt>
                <c:pt idx="277">
                  <c:v>#N/A</c:v>
                </c:pt>
                <c:pt idx="278">
                  <c:v>#N/A</c:v>
                </c:pt>
                <c:pt idx="279">
                  <c:v>#N/A</c:v>
                </c:pt>
                <c:pt idx="280">
                  <c:v>#N/A</c:v>
                </c:pt>
                <c:pt idx="281">
                  <c:v>61.654185876032663</c:v>
                </c:pt>
                <c:pt idx="282">
                  <c:v>#N/A</c:v>
                </c:pt>
                <c:pt idx="283">
                  <c:v>100.78712743101391</c:v>
                </c:pt>
                <c:pt idx="284">
                  <c:v>62.494762653189909</c:v>
                </c:pt>
                <c:pt idx="285">
                  <c:v>67.225175836340341</c:v>
                </c:pt>
                <c:pt idx="286">
                  <c:v>79.298181577011363</c:v>
                </c:pt>
                <c:pt idx="287">
                  <c:v>#N/A</c:v>
                </c:pt>
                <c:pt idx="288">
                  <c:v>#N/A</c:v>
                </c:pt>
                <c:pt idx="289">
                  <c:v>#N/A</c:v>
                </c:pt>
                <c:pt idx="290">
                  <c:v>58.249895744281076</c:v>
                </c:pt>
                <c:pt idx="291">
                  <c:v>45.301853129814056</c:v>
                </c:pt>
                <c:pt idx="292">
                  <c:v>33.336337721408924</c:v>
                </c:pt>
                <c:pt idx="293">
                  <c:v>35.713798274559174</c:v>
                </c:pt>
                <c:pt idx="294">
                  <c:v>34.032675113535852</c:v>
                </c:pt>
                <c:pt idx="295">
                  <c:v>#N/A</c:v>
                </c:pt>
                <c:pt idx="296">
                  <c:v>#N/A</c:v>
                </c:pt>
                <c:pt idx="297">
                  <c:v>#N/A</c:v>
                </c:pt>
                <c:pt idx="298">
                  <c:v>139.1447737202482</c:v>
                </c:pt>
                <c:pt idx="299">
                  <c:v>85.32604282054848</c:v>
                </c:pt>
                <c:pt idx="300">
                  <c:v>133.59038364997915</c:v>
                </c:pt>
                <c:pt idx="301">
                  <c:v>89.523588938601122</c:v>
                </c:pt>
                <c:pt idx="302">
                  <c:v>70.506707769794644</c:v>
                </c:pt>
                <c:pt idx="303">
                  <c:v>#N/A</c:v>
                </c:pt>
                <c:pt idx="304">
                  <c:v>#N/A</c:v>
                </c:pt>
                <c:pt idx="305">
                  <c:v>#N/A</c:v>
                </c:pt>
                <c:pt idx="306">
                  <c:v>#N/A</c:v>
                </c:pt>
                <c:pt idx="307">
                  <c:v>#N/A</c:v>
                </c:pt>
                <c:pt idx="308">
                  <c:v>#N/A</c:v>
                </c:pt>
                <c:pt idx="309">
                  <c:v>75.067872114510109</c:v>
                </c:pt>
                <c:pt idx="310">
                  <c:v>#N/A</c:v>
                </c:pt>
                <c:pt idx="311">
                  <c:v>#N/A</c:v>
                </c:pt>
                <c:pt idx="312">
                  <c:v>23.708324772139541</c:v>
                </c:pt>
                <c:pt idx="313">
                  <c:v>25.578479983132571</c:v>
                </c:pt>
                <c:pt idx="314">
                  <c:v>26.098146508157207</c:v>
                </c:pt>
                <c:pt idx="315">
                  <c:v>21.992427725296924</c:v>
                </c:pt>
                <c:pt idx="316">
                  <c:v>21.620254252995938</c:v>
                </c:pt>
                <c:pt idx="317">
                  <c:v>23.074164935171197</c:v>
                </c:pt>
                <c:pt idx="318">
                  <c:v>23.136278354033948</c:v>
                </c:pt>
                <c:pt idx="319">
                  <c:v>25.313214829358802</c:v>
                </c:pt>
                <c:pt idx="320">
                  <c:v>26.577996045497272</c:v>
                </c:pt>
                <c:pt idx="321">
                  <c:v>#N/A</c:v>
                </c:pt>
                <c:pt idx="322">
                  <c:v>32.218372478209993</c:v>
                </c:pt>
                <c:pt idx="323">
                  <c:v>31.848661980300701</c:v>
                </c:pt>
                <c:pt idx="324">
                  <c:v>#N/A</c:v>
                </c:pt>
                <c:pt idx="325">
                  <c:v>#N/A</c:v>
                </c:pt>
                <c:pt idx="326">
                  <c:v>53.059437356235634</c:v>
                </c:pt>
                <c:pt idx="327">
                  <c:v>100.41836415178406</c:v>
                </c:pt>
                <c:pt idx="328">
                  <c:v>52.320503596622615</c:v>
                </c:pt>
                <c:pt idx="329">
                  <c:v>32.767028223005816</c:v>
                </c:pt>
                <c:pt idx="330">
                  <c:v>29.301596336383238</c:v>
                </c:pt>
                <c:pt idx="331">
                  <c:v>24.771705774185939</c:v>
                </c:pt>
                <c:pt idx="332">
                  <c:v>24.172566925546853</c:v>
                </c:pt>
                <c:pt idx="333">
                  <c:v>#N/A</c:v>
                </c:pt>
                <c:pt idx="334">
                  <c:v>#N/A</c:v>
                </c:pt>
                <c:pt idx="335">
                  <c:v>78.327817496735605</c:v>
                </c:pt>
                <c:pt idx="336">
                  <c:v>76.662283644375208</c:v>
                </c:pt>
                <c:pt idx="337">
                  <c:v>62.575246938984357</c:v>
                </c:pt>
                <c:pt idx="338">
                  <c:v>#N/A</c:v>
                </c:pt>
                <c:pt idx="339">
                  <c:v>52.428988220190639</c:v>
                </c:pt>
                <c:pt idx="340">
                  <c:v>#N/A</c:v>
                </c:pt>
                <c:pt idx="341">
                  <c:v>#N/A</c:v>
                </c:pt>
                <c:pt idx="342">
                  <c:v>41.527060878623487</c:v>
                </c:pt>
                <c:pt idx="343">
                  <c:v>#N/A</c:v>
                </c:pt>
                <c:pt idx="344">
                  <c:v>22.624032448740746</c:v>
                </c:pt>
                <c:pt idx="345">
                  <c:v>#N/A</c:v>
                </c:pt>
                <c:pt idx="346">
                  <c:v>56.585482999251376</c:v>
                </c:pt>
                <c:pt idx="347">
                  <c:v>40.910072466269909</c:v>
                </c:pt>
                <c:pt idx="348">
                  <c:v>44.812490709089381</c:v>
                </c:pt>
                <c:pt idx="349">
                  <c:v>#N/A</c:v>
                </c:pt>
                <c:pt idx="350">
                  <c:v>#N/A</c:v>
                </c:pt>
                <c:pt idx="351">
                  <c:v>22.566513829877298</c:v>
                </c:pt>
                <c:pt idx="352">
                  <c:v>25.211961970041362</c:v>
                </c:pt>
                <c:pt idx="353">
                  <c:v>24.190929094862483</c:v>
                </c:pt>
                <c:pt idx="354">
                  <c:v>35.308919407876296</c:v>
                </c:pt>
                <c:pt idx="355">
                  <c:v>27.844536312294682</c:v>
                </c:pt>
                <c:pt idx="356">
                  <c:v>24.300686236184443</c:v>
                </c:pt>
                <c:pt idx="357">
                  <c:v>26.452209410731186</c:v>
                </c:pt>
                <c:pt idx="358">
                  <c:v>24.861513899098323</c:v>
                </c:pt>
                <c:pt idx="359">
                  <c:v>#N/A</c:v>
                </c:pt>
                <c:pt idx="360">
                  <c:v>26.418083123391558</c:v>
                </c:pt>
                <c:pt idx="361">
                  <c:v>22.322957534351598</c:v>
                </c:pt>
                <c:pt idx="362">
                  <c:v>39.162989033981184</c:v>
                </c:pt>
                <c:pt idx="363">
                  <c:v>#N/A</c:v>
                </c:pt>
                <c:pt idx="364">
                  <c:v>#N/A</c:v>
                </c:pt>
                <c:pt idx="365">
                  <c:v>55.003271784902608</c:v>
                </c:pt>
                <c:pt idx="366">
                  <c:v>33.935575557341238</c:v>
                </c:pt>
                <c:pt idx="367">
                  <c:v>33.935575557341238</c:v>
                </c:pt>
                <c:pt idx="368">
                  <c:v>25.100277779098555</c:v>
                </c:pt>
                <c:pt idx="369">
                  <c:v>33.935575557341238</c:v>
                </c:pt>
                <c:pt idx="370">
                  <c:v>#N/A</c:v>
                </c:pt>
                <c:pt idx="371">
                  <c:v>24.126448534547755</c:v>
                </c:pt>
                <c:pt idx="372">
                  <c:v>52.374439715382913</c:v>
                </c:pt>
                <c:pt idx="373">
                  <c:v>42.7606741668802</c:v>
                </c:pt>
                <c:pt idx="374">
                  <c:v>#N/A</c:v>
                </c:pt>
                <c:pt idx="375">
                  <c:v>#N/A</c:v>
                </c:pt>
                <c:pt idx="376">
                  <c:v>#N/A</c:v>
                </c:pt>
                <c:pt idx="377">
                  <c:v>23.659411101167322</c:v>
                </c:pt>
                <c:pt idx="378">
                  <c:v>30.600875140760415</c:v>
                </c:pt>
                <c:pt idx="379">
                  <c:v>20.224039079086751</c:v>
                </c:pt>
                <c:pt idx="380">
                  <c:v>23.045595063026759</c:v>
                </c:pt>
                <c:pt idx="381">
                  <c:v>#N/A</c:v>
                </c:pt>
                <c:pt idx="382">
                  <c:v>#N/A</c:v>
                </c:pt>
                <c:pt idx="383">
                  <c:v>39.037159724927797</c:v>
                </c:pt>
                <c:pt idx="384">
                  <c:v>#N/A</c:v>
                </c:pt>
                <c:pt idx="385">
                  <c:v>#N/A</c:v>
                </c:pt>
                <c:pt idx="386">
                  <c:v>23.889447601190597</c:v>
                </c:pt>
                <c:pt idx="387">
                  <c:v>#N/A</c:v>
                </c:pt>
                <c:pt idx="388">
                  <c:v>22.626087336198616</c:v>
                </c:pt>
                <c:pt idx="389">
                  <c:v>21.196122619640647</c:v>
                </c:pt>
                <c:pt idx="390">
                  <c:v>20.324585706690034</c:v>
                </c:pt>
                <c:pt idx="391">
                  <c:v>21.989574432876207</c:v>
                </c:pt>
                <c:pt idx="392">
                  <c:v>24.548358487701773</c:v>
                </c:pt>
                <c:pt idx="393">
                  <c:v>22.055970169962784</c:v>
                </c:pt>
                <c:pt idx="394">
                  <c:v>35.268751076943985</c:v>
                </c:pt>
                <c:pt idx="395">
                  <c:v>20.433171267065358</c:v>
                </c:pt>
                <c:pt idx="396">
                  <c:v>31.894789435457298</c:v>
                </c:pt>
                <c:pt idx="397">
                  <c:v>31.075962487377211</c:v>
                </c:pt>
                <c:pt idx="398">
                  <c:v>#N/A</c:v>
                </c:pt>
                <c:pt idx="399">
                  <c:v>#N/A</c:v>
                </c:pt>
                <c:pt idx="400">
                  <c:v>#N/A</c:v>
                </c:pt>
                <c:pt idx="401">
                  <c:v>#N/A</c:v>
                </c:pt>
                <c:pt idx="402">
                  <c:v>26.578875570826732</c:v>
                </c:pt>
                <c:pt idx="403">
                  <c:v>#N/A</c:v>
                </c:pt>
                <c:pt idx="404">
                  <c:v>19.473440866709165</c:v>
                </c:pt>
                <c:pt idx="405">
                  <c:v>26.917078155745877</c:v>
                </c:pt>
                <c:pt idx="406">
                  <c:v>#N/A</c:v>
                </c:pt>
                <c:pt idx="407">
                  <c:v>23.627596875323313</c:v>
                </c:pt>
                <c:pt idx="408">
                  <c:v>25.890433951510715</c:v>
                </c:pt>
                <c:pt idx="409">
                  <c:v>45.134135993571682</c:v>
                </c:pt>
                <c:pt idx="410">
                  <c:v>22.390712789545177</c:v>
                </c:pt>
                <c:pt idx="411">
                  <c:v>#N/A</c:v>
                </c:pt>
                <c:pt idx="412">
                  <c:v>43.232493140897624</c:v>
                </c:pt>
                <c:pt idx="413">
                  <c:v>23.718728841456794</c:v>
                </c:pt>
                <c:pt idx="414">
                  <c:v>30.127096380761877</c:v>
                </c:pt>
                <c:pt idx="415">
                  <c:v>58.564544401827405</c:v>
                </c:pt>
                <c:pt idx="416">
                  <c:v>#N/A</c:v>
                </c:pt>
                <c:pt idx="417">
                  <c:v>#N/A</c:v>
                </c:pt>
                <c:pt idx="418">
                  <c:v>#N/A</c:v>
                </c:pt>
                <c:pt idx="419">
                  <c:v>19.544351650541923</c:v>
                </c:pt>
                <c:pt idx="420">
                  <c:v>14.658474546141733</c:v>
                </c:pt>
                <c:pt idx="421">
                  <c:v>14.427268323016467</c:v>
                </c:pt>
                <c:pt idx="422">
                  <c:v>15.909034046779658</c:v>
                </c:pt>
                <c:pt idx="423">
                  <c:v>14.427268323016467</c:v>
                </c:pt>
                <c:pt idx="424">
                  <c:v>21.836252826099919</c:v>
                </c:pt>
                <c:pt idx="425">
                  <c:v>#N/A</c:v>
                </c:pt>
                <c:pt idx="426">
                  <c:v>35.216571507651814</c:v>
                </c:pt>
                <c:pt idx="427">
                  <c:v>#N/A</c:v>
                </c:pt>
                <c:pt idx="428">
                  <c:v>#N/A</c:v>
                </c:pt>
                <c:pt idx="429">
                  <c:v>#N/A</c:v>
                </c:pt>
                <c:pt idx="430">
                  <c:v>22.093080423335984</c:v>
                </c:pt>
                <c:pt idx="431">
                  <c:v>#N/A</c:v>
                </c:pt>
                <c:pt idx="432">
                  <c:v>#N/A</c:v>
                </c:pt>
                <c:pt idx="433">
                  <c:v>#N/A</c:v>
                </c:pt>
                <c:pt idx="434">
                  <c:v>37.042725985116597</c:v>
                </c:pt>
                <c:pt idx="435">
                  <c:v>#N/A</c:v>
                </c:pt>
                <c:pt idx="436">
                  <c:v>20.04576002820718</c:v>
                </c:pt>
                <c:pt idx="437">
                  <c:v>10.157369335178716</c:v>
                </c:pt>
                <c:pt idx="438">
                  <c:v>23.566115151922268</c:v>
                </c:pt>
                <c:pt idx="439">
                  <c:v>12.505681053723256</c:v>
                </c:pt>
                <c:pt idx="440">
                  <c:v>24.858146689153646</c:v>
                </c:pt>
                <c:pt idx="441">
                  <c:v>#N/A</c:v>
                </c:pt>
                <c:pt idx="442">
                  <c:v>28.769032986039697</c:v>
                </c:pt>
                <c:pt idx="443">
                  <c:v>20.681044413670612</c:v>
                </c:pt>
                <c:pt idx="444">
                  <c:v>#N/A</c:v>
                </c:pt>
                <c:pt idx="445">
                  <c:v>12.576362046414591</c:v>
                </c:pt>
                <c:pt idx="446">
                  <c:v>12.5763620464146</c:v>
                </c:pt>
                <c:pt idx="447">
                  <c:v>#N/A</c:v>
                </c:pt>
                <c:pt idx="448">
                  <c:v>#N/A</c:v>
                </c:pt>
                <c:pt idx="449">
                  <c:v>#N/A</c:v>
                </c:pt>
                <c:pt idx="450">
                  <c:v>13.79192120331712</c:v>
                </c:pt>
                <c:pt idx="451">
                  <c:v>20.462355757668302</c:v>
                </c:pt>
                <c:pt idx="452">
                  <c:v>#N/A</c:v>
                </c:pt>
                <c:pt idx="453">
                  <c:v>12.050053946182445</c:v>
                </c:pt>
                <c:pt idx="454">
                  <c:v>#N/A</c:v>
                </c:pt>
                <c:pt idx="455">
                  <c:v>#N/A</c:v>
                </c:pt>
                <c:pt idx="456">
                  <c:v>17.090931976079993</c:v>
                </c:pt>
                <c:pt idx="457">
                  <c:v>14.592163231217485</c:v>
                </c:pt>
                <c:pt idx="458">
                  <c:v>21.255915250572126</c:v>
                </c:pt>
                <c:pt idx="459">
                  <c:v>18.279904951720773</c:v>
                </c:pt>
                <c:pt idx="460">
                  <c:v>17.090667964347588</c:v>
                </c:pt>
                <c:pt idx="461">
                  <c:v>#N/A</c:v>
                </c:pt>
                <c:pt idx="462">
                  <c:v>#N/A</c:v>
                </c:pt>
                <c:pt idx="463">
                  <c:v>#N/A</c:v>
                </c:pt>
                <c:pt idx="464">
                  <c:v>41.759311224958793</c:v>
                </c:pt>
                <c:pt idx="465">
                  <c:v>36.873958902797945</c:v>
                </c:pt>
                <c:pt idx="466">
                  <c:v>#N/A</c:v>
                </c:pt>
                <c:pt idx="467">
                  <c:v>27.180962321312222</c:v>
                </c:pt>
                <c:pt idx="468">
                  <c:v>12.979062574803056</c:v>
                </c:pt>
                <c:pt idx="469">
                  <c:v>12.767347369682145</c:v>
                </c:pt>
                <c:pt idx="470">
                  <c:v>29.887520051791522</c:v>
                </c:pt>
                <c:pt idx="471">
                  <c:v>#N/A</c:v>
                </c:pt>
                <c:pt idx="472">
                  <c:v>#N/A</c:v>
                </c:pt>
                <c:pt idx="473">
                  <c:v>#N/A</c:v>
                </c:pt>
                <c:pt idx="474">
                  <c:v>#N/A</c:v>
                </c:pt>
                <c:pt idx="475">
                  <c:v>#N/A</c:v>
                </c:pt>
                <c:pt idx="476">
                  <c:v>#N/A</c:v>
                </c:pt>
                <c:pt idx="477">
                  <c:v>20.674166584737417</c:v>
                </c:pt>
                <c:pt idx="478">
                  <c:v>15.043343148231493</c:v>
                </c:pt>
                <c:pt idx="479">
                  <c:v>#N/A</c:v>
                </c:pt>
                <c:pt idx="480">
                  <c:v>#N/A</c:v>
                </c:pt>
                <c:pt idx="481">
                  <c:v>#N/A</c:v>
                </c:pt>
                <c:pt idx="482">
                  <c:v>#N/A</c:v>
                </c:pt>
                <c:pt idx="483">
                  <c:v>#N/A</c:v>
                </c:pt>
                <c:pt idx="484">
                  <c:v>10.494267432896198</c:v>
                </c:pt>
                <c:pt idx="485">
                  <c:v>17.856925645776101</c:v>
                </c:pt>
                <c:pt idx="486">
                  <c:v>28.154297718662271</c:v>
                </c:pt>
                <c:pt idx="487">
                  <c:v>#N/A</c:v>
                </c:pt>
                <c:pt idx="488">
                  <c:v>12.553265471672134</c:v>
                </c:pt>
                <c:pt idx="489">
                  <c:v>11.94371211660853</c:v>
                </c:pt>
                <c:pt idx="490">
                  <c:v>14.779460333643545</c:v>
                </c:pt>
                <c:pt idx="491">
                  <c:v>#N/A</c:v>
                </c:pt>
                <c:pt idx="492">
                  <c:v>#N/A</c:v>
                </c:pt>
                <c:pt idx="493">
                  <c:v>15.946469249262721</c:v>
                </c:pt>
                <c:pt idx="494">
                  <c:v>12.652138775612643</c:v>
                </c:pt>
                <c:pt idx="495">
                  <c:v>17.235341967088196</c:v>
                </c:pt>
                <c:pt idx="496">
                  <c:v>#N/A</c:v>
                </c:pt>
                <c:pt idx="497">
                  <c:v>#N/A</c:v>
                </c:pt>
                <c:pt idx="498">
                  <c:v>23.933023187580094</c:v>
                </c:pt>
                <c:pt idx="499">
                  <c:v>23.194690321986364</c:v>
                </c:pt>
                <c:pt idx="500">
                  <c:v>#N/A</c:v>
                </c:pt>
                <c:pt idx="501">
                  <c:v>#N/A</c:v>
                </c:pt>
                <c:pt idx="502">
                  <c:v>#N/A</c:v>
                </c:pt>
                <c:pt idx="503">
                  <c:v>24.120393309046964</c:v>
                </c:pt>
                <c:pt idx="504">
                  <c:v>#N/A</c:v>
                </c:pt>
                <c:pt idx="505">
                  <c:v>#N/A</c:v>
                </c:pt>
                <c:pt idx="506">
                  <c:v>#N/A</c:v>
                </c:pt>
                <c:pt idx="507">
                  <c:v>#N/A</c:v>
                </c:pt>
                <c:pt idx="508">
                  <c:v>#N/A</c:v>
                </c:pt>
                <c:pt idx="509">
                  <c:v>22.262658310505209</c:v>
                </c:pt>
                <c:pt idx="510">
                  <c:v>#N/A</c:v>
                </c:pt>
                <c:pt idx="511">
                  <c:v>19.769669743355987</c:v>
                </c:pt>
                <c:pt idx="512">
                  <c:v>14.531574395603071</c:v>
                </c:pt>
                <c:pt idx="513">
                  <c:v>15.623232078031387</c:v>
                </c:pt>
                <c:pt idx="514">
                  <c:v>#N/A</c:v>
                </c:pt>
                <c:pt idx="515">
                  <c:v>16.048237478394626</c:v>
                </c:pt>
                <c:pt idx="516">
                  <c:v>14.632072486909658</c:v>
                </c:pt>
                <c:pt idx="517">
                  <c:v>#N/A</c:v>
                </c:pt>
                <c:pt idx="518">
                  <c:v>#N/A</c:v>
                </c:pt>
                <c:pt idx="519">
                  <c:v>#N/A</c:v>
                </c:pt>
                <c:pt idx="520">
                  <c:v>12.98037088226544</c:v>
                </c:pt>
                <c:pt idx="521">
                  <c:v>26.001413466805154</c:v>
                </c:pt>
                <c:pt idx="522">
                  <c:v>#N/A</c:v>
                </c:pt>
                <c:pt idx="523">
                  <c:v>#N/A</c:v>
                </c:pt>
                <c:pt idx="524">
                  <c:v>#N/A</c:v>
                </c:pt>
                <c:pt idx="525">
                  <c:v>#N/A</c:v>
                </c:pt>
                <c:pt idx="526">
                  <c:v>#N/A</c:v>
                </c:pt>
                <c:pt idx="527">
                  <c:v>23.585113441861392</c:v>
                </c:pt>
                <c:pt idx="528">
                  <c:v>#N/A</c:v>
                </c:pt>
                <c:pt idx="529">
                  <c:v>#N/A</c:v>
                </c:pt>
                <c:pt idx="530">
                  <c:v>#N/A</c:v>
                </c:pt>
                <c:pt idx="531">
                  <c:v>26.171698687800994</c:v>
                </c:pt>
                <c:pt idx="532">
                  <c:v>19.902363904491025</c:v>
                </c:pt>
                <c:pt idx="533">
                  <c:v>16.768831619191808</c:v>
                </c:pt>
                <c:pt idx="534">
                  <c:v>19.8993404301584</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23.660549708946416</c:v>
                </c:pt>
                <c:pt idx="552">
                  <c:v>#N/A</c:v>
                </c:pt>
                <c:pt idx="553">
                  <c:v>#N/A</c:v>
                </c:pt>
                <c:pt idx="554">
                  <c:v>32.900605201835113</c:v>
                </c:pt>
                <c:pt idx="555">
                  <c:v>35.037008137019228</c:v>
                </c:pt>
                <c:pt idx="556">
                  <c:v>#N/A</c:v>
                </c:pt>
                <c:pt idx="557">
                  <c:v>19.552737483270686</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B0B4-4F11-B976-B2AE12E966C9}"/>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Plant_Real'!$P$26:$P$1000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223.89151722671889</c:v>
                </c:pt>
                <c:pt idx="12">
                  <c:v>#N/A</c:v>
                </c:pt>
                <c:pt idx="13">
                  <c:v>#N/A</c:v>
                </c:pt>
                <c:pt idx="14">
                  <c:v>#N/A</c:v>
                </c:pt>
                <c:pt idx="15">
                  <c:v>#N/A</c:v>
                </c:pt>
                <c:pt idx="16">
                  <c:v>59.053659882765288</c:v>
                </c:pt>
                <c:pt idx="17">
                  <c:v>59.057060191282226</c:v>
                </c:pt>
                <c:pt idx="18">
                  <c:v>#N/A</c:v>
                </c:pt>
                <c:pt idx="19">
                  <c:v>#N/A</c:v>
                </c:pt>
                <c:pt idx="20">
                  <c:v>#N/A</c:v>
                </c:pt>
                <c:pt idx="21">
                  <c:v>#N/A</c:v>
                </c:pt>
                <c:pt idx="22">
                  <c:v>#N/A</c:v>
                </c:pt>
                <c:pt idx="23">
                  <c:v>#N/A</c:v>
                </c:pt>
                <c:pt idx="24">
                  <c:v>#N/A</c:v>
                </c:pt>
                <c:pt idx="25">
                  <c:v>#N/A</c:v>
                </c:pt>
                <c:pt idx="26">
                  <c:v>#N/A</c:v>
                </c:pt>
                <c:pt idx="27">
                  <c:v>#N/A</c:v>
                </c:pt>
                <c:pt idx="28">
                  <c:v>57.930696118563027</c:v>
                </c:pt>
                <c:pt idx="29">
                  <c:v>#N/A</c:v>
                </c:pt>
                <c:pt idx="30">
                  <c:v>#N/A</c:v>
                </c:pt>
                <c:pt idx="31">
                  <c:v>#N/A</c:v>
                </c:pt>
                <c:pt idx="32">
                  <c:v>#N/A</c:v>
                </c:pt>
                <c:pt idx="33">
                  <c:v>#N/A</c:v>
                </c:pt>
                <c:pt idx="34">
                  <c:v>#N/A</c:v>
                </c:pt>
                <c:pt idx="35">
                  <c:v>#N/A</c:v>
                </c:pt>
                <c:pt idx="36">
                  <c:v>#N/A</c:v>
                </c:pt>
                <c:pt idx="37">
                  <c:v>#N/A</c:v>
                </c:pt>
                <c:pt idx="38">
                  <c:v>#N/A</c:v>
                </c:pt>
                <c:pt idx="39">
                  <c:v>#N/A</c:v>
                </c:pt>
                <c:pt idx="40">
                  <c:v>52.092041851510857</c:v>
                </c:pt>
                <c:pt idx="41">
                  <c:v>61.263106988120107</c:v>
                </c:pt>
                <c:pt idx="42">
                  <c:v>#N/A</c:v>
                </c:pt>
                <c:pt idx="43">
                  <c:v>#N/A</c:v>
                </c:pt>
                <c:pt idx="44">
                  <c:v>#N/A</c:v>
                </c:pt>
                <c:pt idx="45">
                  <c:v>93.575602566535224</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78.989140723564731</c:v>
                </c:pt>
                <c:pt idx="69">
                  <c:v>#N/A</c:v>
                </c:pt>
                <c:pt idx="70">
                  <c:v>78.105353455048174</c:v>
                </c:pt>
                <c:pt idx="71">
                  <c:v>78.320928080570823</c:v>
                </c:pt>
                <c:pt idx="72">
                  <c:v>52.246325515637103</c:v>
                </c:pt>
                <c:pt idx="73">
                  <c:v>#N/A</c:v>
                </c:pt>
                <c:pt idx="74">
                  <c:v>#N/A</c:v>
                </c:pt>
                <c:pt idx="75">
                  <c:v>#N/A</c:v>
                </c:pt>
                <c:pt idx="76">
                  <c:v>#N/A</c:v>
                </c:pt>
                <c:pt idx="77">
                  <c:v>#N/A</c:v>
                </c:pt>
                <c:pt idx="78">
                  <c:v>#N/A</c:v>
                </c:pt>
                <c:pt idx="79">
                  <c:v>#N/A</c:v>
                </c:pt>
                <c:pt idx="80">
                  <c:v>#N/A</c:v>
                </c:pt>
                <c:pt idx="81">
                  <c:v>#N/A</c:v>
                </c:pt>
                <c:pt idx="82">
                  <c:v>#N/A</c:v>
                </c:pt>
                <c:pt idx="83">
                  <c:v>#N/A</c:v>
                </c:pt>
                <c:pt idx="84">
                  <c:v>#N/A</c:v>
                </c:pt>
                <c:pt idx="85">
                  <c:v>71.541694919939872</c:v>
                </c:pt>
                <c:pt idx="86">
                  <c:v>#N/A</c:v>
                </c:pt>
                <c:pt idx="87">
                  <c:v>#N/A</c:v>
                </c:pt>
                <c:pt idx="88">
                  <c:v>#N/A</c:v>
                </c:pt>
                <c:pt idx="89">
                  <c:v>#N/A</c:v>
                </c:pt>
                <c:pt idx="90">
                  <c:v>53.683990377518647</c:v>
                </c:pt>
                <c:pt idx="91">
                  <c:v>#N/A</c:v>
                </c:pt>
                <c:pt idx="92">
                  <c:v>#N/A</c:v>
                </c:pt>
                <c:pt idx="93">
                  <c:v>#N/A</c:v>
                </c:pt>
                <c:pt idx="94">
                  <c:v>#N/A</c:v>
                </c:pt>
                <c:pt idx="95">
                  <c:v>#N/A</c:v>
                </c:pt>
                <c:pt idx="96">
                  <c:v>#N/A</c:v>
                </c:pt>
                <c:pt idx="97">
                  <c:v>54.44295873521029</c:v>
                </c:pt>
                <c:pt idx="98">
                  <c:v>#N/A</c:v>
                </c:pt>
                <c:pt idx="99">
                  <c:v>#N/A</c:v>
                </c:pt>
                <c:pt idx="100">
                  <c:v>84.014808602719128</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157.90806663586307</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85.405911098225516</c:v>
                </c:pt>
                <c:pt idx="129">
                  <c:v>77.818579613593428</c:v>
                </c:pt>
                <c:pt idx="130">
                  <c:v>104.76991765216623</c:v>
                </c:pt>
                <c:pt idx="131">
                  <c:v>103.95402601158307</c:v>
                </c:pt>
                <c:pt idx="132">
                  <c:v>77.911005364048691</c:v>
                </c:pt>
                <c:pt idx="133">
                  <c:v>#N/A</c:v>
                </c:pt>
                <c:pt idx="134">
                  <c:v>#N/A</c:v>
                </c:pt>
                <c:pt idx="135">
                  <c:v>#N/A</c:v>
                </c:pt>
                <c:pt idx="136">
                  <c:v>83.060186785204479</c:v>
                </c:pt>
                <c:pt idx="137">
                  <c:v>#N/A</c:v>
                </c:pt>
                <c:pt idx="138">
                  <c:v>#N/A</c:v>
                </c:pt>
                <c:pt idx="139">
                  <c:v>#N/A</c:v>
                </c:pt>
                <c:pt idx="140">
                  <c:v>#N/A</c:v>
                </c:pt>
                <c:pt idx="141">
                  <c:v>#N/A</c:v>
                </c:pt>
                <c:pt idx="142">
                  <c:v>#N/A</c:v>
                </c:pt>
                <c:pt idx="143">
                  <c:v>#N/A</c:v>
                </c:pt>
                <c:pt idx="144">
                  <c:v>#N/A</c:v>
                </c:pt>
                <c:pt idx="145">
                  <c:v>82.491077429458969</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111.8508775641439</c:v>
                </c:pt>
                <c:pt idx="160">
                  <c:v>111.8508775641439</c:v>
                </c:pt>
                <c:pt idx="161">
                  <c:v>#N/A</c:v>
                </c:pt>
                <c:pt idx="162">
                  <c:v>#N/A</c:v>
                </c:pt>
                <c:pt idx="163">
                  <c:v>81.672781272827137</c:v>
                </c:pt>
                <c:pt idx="164">
                  <c:v>#N/A</c:v>
                </c:pt>
                <c:pt idx="165">
                  <c:v>#N/A</c:v>
                </c:pt>
                <c:pt idx="166">
                  <c:v>#N/A</c:v>
                </c:pt>
                <c:pt idx="167">
                  <c:v>77.548207829474933</c:v>
                </c:pt>
                <c:pt idx="168">
                  <c:v>#N/A</c:v>
                </c:pt>
                <c:pt idx="169">
                  <c:v>#N/A</c:v>
                </c:pt>
                <c:pt idx="170">
                  <c:v>#N/A</c:v>
                </c:pt>
                <c:pt idx="171">
                  <c:v>#N/A</c:v>
                </c:pt>
                <c:pt idx="172">
                  <c:v>#N/A</c:v>
                </c:pt>
                <c:pt idx="173">
                  <c:v>#N/A</c:v>
                </c:pt>
                <c:pt idx="174">
                  <c:v>#N/A</c:v>
                </c:pt>
                <c:pt idx="175">
                  <c:v>#N/A</c:v>
                </c:pt>
                <c:pt idx="176">
                  <c:v>#N/A</c:v>
                </c:pt>
                <c:pt idx="177">
                  <c:v>#N/A</c:v>
                </c:pt>
                <c:pt idx="178">
                  <c:v>98.078484947819504</c:v>
                </c:pt>
                <c:pt idx="179">
                  <c:v>107.76524889328319</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97.126670191508836</c:v>
                </c:pt>
                <c:pt idx="199">
                  <c:v>#N/A</c:v>
                </c:pt>
                <c:pt idx="200">
                  <c:v>#N/A</c:v>
                </c:pt>
                <c:pt idx="201">
                  <c:v>91.16191110605142</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33.212617491979564</c:v>
                </c:pt>
                <c:pt idx="228">
                  <c:v>#N/A</c:v>
                </c:pt>
                <c:pt idx="229">
                  <c:v>#N/A</c:v>
                </c:pt>
                <c:pt idx="230">
                  <c:v>#N/A</c:v>
                </c:pt>
                <c:pt idx="231">
                  <c:v>#N/A</c:v>
                </c:pt>
                <c:pt idx="232">
                  <c:v>#N/A</c:v>
                </c:pt>
                <c:pt idx="233">
                  <c:v>#N/A</c:v>
                </c:pt>
                <c:pt idx="234">
                  <c:v>#N/A</c:v>
                </c:pt>
                <c:pt idx="235">
                  <c:v>#N/A</c:v>
                </c:pt>
                <c:pt idx="236">
                  <c:v>#N/A</c:v>
                </c:pt>
                <c:pt idx="237">
                  <c:v>#N/A</c:v>
                </c:pt>
                <c:pt idx="238">
                  <c:v>123.83593225272847</c:v>
                </c:pt>
                <c:pt idx="239">
                  <c:v>122.94578313651877</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67.075235805846035</c:v>
                </c:pt>
                <c:pt idx="257">
                  <c:v>64.740689142567632</c:v>
                </c:pt>
                <c:pt idx="258">
                  <c:v>#N/A</c:v>
                </c:pt>
                <c:pt idx="259">
                  <c:v>#N/A</c:v>
                </c:pt>
                <c:pt idx="260">
                  <c:v>#N/A</c:v>
                </c:pt>
                <c:pt idx="261">
                  <c:v>107.03584430028417</c:v>
                </c:pt>
                <c:pt idx="262">
                  <c:v>107.05849561052888</c:v>
                </c:pt>
                <c:pt idx="263">
                  <c:v>#N/A</c:v>
                </c:pt>
                <c:pt idx="264">
                  <c:v>#N/A</c:v>
                </c:pt>
                <c:pt idx="265">
                  <c:v>#N/A</c:v>
                </c:pt>
                <c:pt idx="266">
                  <c:v>#N/A</c:v>
                </c:pt>
                <c:pt idx="267">
                  <c:v>71.018407289862594</c:v>
                </c:pt>
                <c:pt idx="268">
                  <c:v>73.368339377067755</c:v>
                </c:pt>
                <c:pt idx="269">
                  <c:v>#N/A</c:v>
                </c:pt>
                <c:pt idx="270">
                  <c:v>#N/A</c:v>
                </c:pt>
                <c:pt idx="271">
                  <c:v>#N/A</c:v>
                </c:pt>
                <c:pt idx="272">
                  <c:v>#N/A</c:v>
                </c:pt>
                <c:pt idx="273">
                  <c:v>#N/A</c:v>
                </c:pt>
                <c:pt idx="274">
                  <c:v>#N/A</c:v>
                </c:pt>
                <c:pt idx="275">
                  <c:v>#N/A</c:v>
                </c:pt>
                <c:pt idx="276">
                  <c:v>#N/A</c:v>
                </c:pt>
                <c:pt idx="277">
                  <c:v>64.702349776879046</c:v>
                </c:pt>
                <c:pt idx="278">
                  <c:v>#N/A</c:v>
                </c:pt>
                <c:pt idx="279">
                  <c:v>#N/A</c:v>
                </c:pt>
                <c:pt idx="280">
                  <c:v>#N/A</c:v>
                </c:pt>
                <c:pt idx="281">
                  <c:v>#N/A</c:v>
                </c:pt>
                <c:pt idx="282">
                  <c:v>#N/A</c:v>
                </c:pt>
                <c:pt idx="283">
                  <c:v>#N/A</c:v>
                </c:pt>
                <c:pt idx="284">
                  <c:v>#N/A</c:v>
                </c:pt>
                <c:pt idx="285">
                  <c:v>#N/A</c:v>
                </c:pt>
                <c:pt idx="286">
                  <c:v>#N/A</c:v>
                </c:pt>
                <c:pt idx="287">
                  <c:v>#N/A</c:v>
                </c:pt>
                <c:pt idx="288">
                  <c:v>#N/A</c:v>
                </c:pt>
                <c:pt idx="289">
                  <c:v>105.9508299428977</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72.661877690402108</c:v>
                </c:pt>
                <c:pt idx="304">
                  <c:v>59.168609166091642</c:v>
                </c:pt>
                <c:pt idx="305">
                  <c:v>52.001541781250438</c:v>
                </c:pt>
                <c:pt idx="306">
                  <c:v>72.112105147883156</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75.440770497760909</c:v>
                </c:pt>
                <c:pt idx="334">
                  <c:v>62.198555161191507</c:v>
                </c:pt>
                <c:pt idx="335">
                  <c:v>#N/A</c:v>
                </c:pt>
                <c:pt idx="336">
                  <c:v>#N/A</c:v>
                </c:pt>
                <c:pt idx="337">
                  <c:v>#N/A</c:v>
                </c:pt>
                <c:pt idx="338">
                  <c:v>81.767754490895328</c:v>
                </c:pt>
                <c:pt idx="339">
                  <c:v>#N/A</c:v>
                </c:pt>
                <c:pt idx="340">
                  <c:v>88.812847145761737</c:v>
                </c:pt>
                <c:pt idx="341">
                  <c:v>92.147163644150965</c:v>
                </c:pt>
                <c:pt idx="342">
                  <c:v>#N/A</c:v>
                </c:pt>
                <c:pt idx="343">
                  <c:v>#N/A</c:v>
                </c:pt>
                <c:pt idx="344">
                  <c:v>#N/A</c:v>
                </c:pt>
                <c:pt idx="345">
                  <c:v>51.122662871220356</c:v>
                </c:pt>
                <c:pt idx="346">
                  <c:v>#N/A</c:v>
                </c:pt>
                <c:pt idx="347">
                  <c:v>#N/A</c:v>
                </c:pt>
                <c:pt idx="348">
                  <c:v>#N/A</c:v>
                </c:pt>
                <c:pt idx="349">
                  <c:v>58.411390156159591</c:v>
                </c:pt>
                <c:pt idx="350">
                  <c:v>62.837095528299898</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41.240301926170396</c:v>
                </c:pt>
                <c:pt idx="365">
                  <c:v>#N/A</c:v>
                </c:pt>
                <c:pt idx="366">
                  <c:v>#N/A</c:v>
                </c:pt>
                <c:pt idx="367">
                  <c:v>#N/A</c:v>
                </c:pt>
                <c:pt idx="368">
                  <c:v>#N/A</c:v>
                </c:pt>
                <c:pt idx="369">
                  <c:v>#N/A</c:v>
                </c:pt>
                <c:pt idx="370">
                  <c:v>#N/A</c:v>
                </c:pt>
                <c:pt idx="371">
                  <c:v>#N/A</c:v>
                </c:pt>
                <c:pt idx="372">
                  <c:v>#N/A</c:v>
                </c:pt>
                <c:pt idx="373">
                  <c:v>#N/A</c:v>
                </c:pt>
                <c:pt idx="374">
                  <c:v>#N/A</c:v>
                </c:pt>
                <c:pt idx="375">
                  <c:v>97.755698556863834</c:v>
                </c:pt>
                <c:pt idx="376">
                  <c:v>#N/A</c:v>
                </c:pt>
                <c:pt idx="377">
                  <c:v>#N/A</c:v>
                </c:pt>
                <c:pt idx="378">
                  <c:v>#N/A</c:v>
                </c:pt>
                <c:pt idx="379">
                  <c:v>#N/A</c:v>
                </c:pt>
                <c:pt idx="380">
                  <c:v>#N/A</c:v>
                </c:pt>
                <c:pt idx="381">
                  <c:v>#N/A</c:v>
                </c:pt>
                <c:pt idx="382">
                  <c:v>#N/A</c:v>
                </c:pt>
                <c:pt idx="383">
                  <c:v>#N/A</c:v>
                </c:pt>
                <c:pt idx="384">
                  <c:v>#N/A</c:v>
                </c:pt>
                <c:pt idx="385">
                  <c:v>62.491568179364116</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60.857992156937563</c:v>
                </c:pt>
                <c:pt idx="399">
                  <c:v>54.115930916856314</c:v>
                </c:pt>
                <c:pt idx="400">
                  <c:v>33.777953868296386</c:v>
                </c:pt>
                <c:pt idx="401">
                  <c:v>#N/A</c:v>
                </c:pt>
                <c:pt idx="402">
                  <c:v>#N/A</c:v>
                </c:pt>
                <c:pt idx="403">
                  <c:v>#N/A</c:v>
                </c:pt>
                <c:pt idx="404">
                  <c:v>#N/A</c:v>
                </c:pt>
                <c:pt idx="405">
                  <c:v>#N/A</c:v>
                </c:pt>
                <c:pt idx="406">
                  <c:v>46.001498230912091</c:v>
                </c:pt>
                <c:pt idx="407">
                  <c:v>#N/A</c:v>
                </c:pt>
                <c:pt idx="408">
                  <c:v>#N/A</c:v>
                </c:pt>
                <c:pt idx="409">
                  <c:v>#N/A</c:v>
                </c:pt>
                <c:pt idx="410">
                  <c:v>#N/A</c:v>
                </c:pt>
                <c:pt idx="411">
                  <c:v>46.686165813066935</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58.238528016577412</c:v>
                </c:pt>
                <c:pt idx="429">
                  <c:v>82.575527217731903</c:v>
                </c:pt>
                <c:pt idx="430">
                  <c:v>#N/A</c:v>
                </c:pt>
                <c:pt idx="431">
                  <c:v>#N/A</c:v>
                </c:pt>
                <c:pt idx="432">
                  <c:v>36.401373139800342</c:v>
                </c:pt>
                <c:pt idx="433">
                  <c:v>37.950837573983392</c:v>
                </c:pt>
                <c:pt idx="434">
                  <c:v>#N/A</c:v>
                </c:pt>
                <c:pt idx="435">
                  <c:v>40.405875190745924</c:v>
                </c:pt>
                <c:pt idx="436">
                  <c:v>#N/A</c:v>
                </c:pt>
                <c:pt idx="437">
                  <c:v>#N/A</c:v>
                </c:pt>
                <c:pt idx="438">
                  <c:v>#N/A</c:v>
                </c:pt>
                <c:pt idx="439">
                  <c:v>#N/A</c:v>
                </c:pt>
                <c:pt idx="440">
                  <c:v>#N/A</c:v>
                </c:pt>
                <c:pt idx="441">
                  <c:v>88.241045544834066</c:v>
                </c:pt>
                <c:pt idx="442">
                  <c:v>#N/A</c:v>
                </c:pt>
                <c:pt idx="443">
                  <c:v>#N/A</c:v>
                </c:pt>
                <c:pt idx="444">
                  <c:v>43.778641565514626</c:v>
                </c:pt>
                <c:pt idx="445">
                  <c:v>#N/A</c:v>
                </c:pt>
                <c:pt idx="446">
                  <c:v>#N/A</c:v>
                </c:pt>
                <c:pt idx="447">
                  <c:v>44.462222100883338</c:v>
                </c:pt>
                <c:pt idx="448">
                  <c:v>#N/A</c:v>
                </c:pt>
                <c:pt idx="449">
                  <c:v>65.167660712970743</c:v>
                </c:pt>
                <c:pt idx="450">
                  <c:v>#N/A</c:v>
                </c:pt>
                <c:pt idx="451">
                  <c:v>#N/A</c:v>
                </c:pt>
                <c:pt idx="452">
                  <c:v>44.743539701106393</c:v>
                </c:pt>
                <c:pt idx="453">
                  <c:v>#N/A</c:v>
                </c:pt>
                <c:pt idx="454">
                  <c:v>45.471901683707351</c:v>
                </c:pt>
                <c:pt idx="455">
                  <c:v>40.212461641849082</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19.10370267172695</c:v>
                </c:pt>
                <c:pt idx="473">
                  <c:v>#N/A</c:v>
                </c:pt>
                <c:pt idx="474">
                  <c:v>#N/A</c:v>
                </c:pt>
                <c:pt idx="475">
                  <c:v>33.000005432968756</c:v>
                </c:pt>
                <c:pt idx="476">
                  <c:v>#N/A</c:v>
                </c:pt>
                <c:pt idx="477">
                  <c:v>#N/A</c:v>
                </c:pt>
                <c:pt idx="478">
                  <c:v>#N/A</c:v>
                </c:pt>
                <c:pt idx="479">
                  <c:v>19.611716641176724</c:v>
                </c:pt>
                <c:pt idx="480">
                  <c:v>#N/A</c:v>
                </c:pt>
                <c:pt idx="481">
                  <c:v>29.099133885127873</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37.530763044869204</c:v>
                </c:pt>
                <c:pt idx="497">
                  <c:v>#N/A</c:v>
                </c:pt>
                <c:pt idx="498">
                  <c:v>#N/A</c:v>
                </c:pt>
                <c:pt idx="499">
                  <c:v>#N/A</c:v>
                </c:pt>
                <c:pt idx="500">
                  <c:v>28.841974271211463</c:v>
                </c:pt>
                <c:pt idx="501">
                  <c:v>28.97514919000605</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29.304745163546851</c:v>
                </c:pt>
                <c:pt idx="523">
                  <c:v>#N/A</c:v>
                </c:pt>
                <c:pt idx="524">
                  <c:v>#N/A</c:v>
                </c:pt>
                <c:pt idx="525">
                  <c:v>#N/A</c:v>
                </c:pt>
                <c:pt idx="526">
                  <c:v>#N/A</c:v>
                </c:pt>
                <c:pt idx="527">
                  <c:v>#N/A</c:v>
                </c:pt>
                <c:pt idx="528">
                  <c:v>91.748079724637506</c:v>
                </c:pt>
                <c:pt idx="529">
                  <c:v>#N/A</c:v>
                </c:pt>
                <c:pt idx="530">
                  <c:v>#N/A</c:v>
                </c:pt>
                <c:pt idx="531">
                  <c:v>#N/A</c:v>
                </c:pt>
                <c:pt idx="532">
                  <c:v>#N/A</c:v>
                </c:pt>
                <c:pt idx="533">
                  <c:v>#N/A</c:v>
                </c:pt>
                <c:pt idx="534">
                  <c:v>#N/A</c:v>
                </c:pt>
                <c:pt idx="535">
                  <c:v>#N/A</c:v>
                </c:pt>
                <c:pt idx="536">
                  <c:v>58.396336457156366</c:v>
                </c:pt>
                <c:pt idx="537">
                  <c:v>59.445875214474086</c:v>
                </c:pt>
                <c:pt idx="538">
                  <c:v>62.938740198827368</c:v>
                </c:pt>
                <c:pt idx="539">
                  <c:v>58.455110627566171</c:v>
                </c:pt>
                <c:pt idx="540">
                  <c:v>56.859811716443303</c:v>
                </c:pt>
                <c:pt idx="541">
                  <c:v>52.701972603431457</c:v>
                </c:pt>
                <c:pt idx="542">
                  <c:v>55.914528080629374</c:v>
                </c:pt>
                <c:pt idx="543">
                  <c:v>57.048390472458145</c:v>
                </c:pt>
                <c:pt idx="544">
                  <c:v>53.818335631757726</c:v>
                </c:pt>
                <c:pt idx="545">
                  <c:v>55.236708521777366</c:v>
                </c:pt>
                <c:pt idx="546">
                  <c:v>56.233191872356983</c:v>
                </c:pt>
                <c:pt idx="547">
                  <c:v>#N/A</c:v>
                </c:pt>
                <c:pt idx="548">
                  <c:v>57.458082295035886</c:v>
                </c:pt>
                <c:pt idx="549">
                  <c:v>#N/A</c:v>
                </c:pt>
                <c:pt idx="550">
                  <c:v>17.520619655773288</c:v>
                </c:pt>
                <c:pt idx="551">
                  <c:v>#N/A</c:v>
                </c:pt>
                <c:pt idx="552">
                  <c:v>#N/A</c:v>
                </c:pt>
                <c:pt idx="553">
                  <c:v>#N/A</c:v>
                </c:pt>
                <c:pt idx="554">
                  <c:v>#N/A</c:v>
                </c:pt>
                <c:pt idx="555">
                  <c:v>#N/A</c:v>
                </c:pt>
                <c:pt idx="556">
                  <c:v>#N/A</c:v>
                </c:pt>
                <c:pt idx="557">
                  <c:v>#N/A</c:v>
                </c:pt>
                <c:pt idx="558">
                  <c:v>#N/A</c:v>
                </c:pt>
                <c:pt idx="559">
                  <c:v>27.397231240800892</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4-B0B4-4F11-B976-B2AE12E966C9}"/>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5291"/>
          <c:min val="42370"/>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7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923377536376627"/>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4.6419098143236075E-2"/>
          <c:y val="4.9013040855158327E-2"/>
          <c:w val="0.93810786914235178"/>
          <c:h val="0.83535456275234765"/>
        </c:manualLayout>
      </c:layout>
      <c:lineChart>
        <c:grouping val="standard"/>
        <c:varyColors val="0"/>
        <c:ser>
          <c:idx val="0"/>
          <c:order val="0"/>
          <c:spPr>
            <a:ln w="28575" cap="rnd">
              <a:solidFill>
                <a:schemeClr val="tx1"/>
              </a:solidFill>
              <a:round/>
            </a:ln>
            <a:effectLst/>
          </c:spPr>
          <c:marker>
            <c:symbol val="none"/>
          </c:marker>
          <c:val>
            <c:numRef>
              <c:f>'Wind PPAs by Plant_Real'!$AS$29:$AS$43</c:f>
              <c:numCache>
                <c:formatCode>0.0</c:formatCode>
                <c:ptCount val="15"/>
                <c:pt idx="0">
                  <c:v>82.469851235686164</c:v>
                </c:pt>
                <c:pt idx="1">
                  <c:v>72.067237387481086</c:v>
                </c:pt>
                <c:pt idx="2">
                  <c:v>52.424436462829561</c:v>
                </c:pt>
                <c:pt idx="3">
                  <c:v>44.624157613774933</c:v>
                </c:pt>
                <c:pt idx="4">
                  <c:v>31.521799026415696</c:v>
                </c:pt>
                <c:pt idx="5">
                  <c:v>28.982600375050467</c:v>
                </c:pt>
                <c:pt idx="6">
                  <c:v>33.574549169982987</c:v>
                </c:pt>
                <c:pt idx="7">
                  <c:v>27.601354817669147</c:v>
                </c:pt>
                <c:pt idx="8">
                  <c:v>21.25673724078592</c:v>
                </c:pt>
                <c:pt idx="9">
                  <c:v>19.537006761765703</c:v>
                </c:pt>
                <c:pt idx="10">
                  <c:v>26.865161117327713</c:v>
                </c:pt>
                <c:pt idx="11">
                  <c:v>29.539132743758071</c:v>
                </c:pt>
                <c:pt idx="12">
                  <c:v>24.974631047916791</c:v>
                </c:pt>
                <c:pt idx="13">
                  <c:v>25.520878540897769</c:v>
                </c:pt>
              </c:numCache>
            </c:numRef>
          </c:val>
          <c:smooth val="0"/>
          <c:extLst>
            <c:ext xmlns:c16="http://schemas.microsoft.com/office/drawing/2014/chart" uri="{C3380CC4-5D6E-409C-BE32-E72D297353CC}">
              <c16:uniqueId val="{00000000-E394-4D1C-80CC-74D049599301}"/>
            </c:ext>
          </c:extLst>
        </c:ser>
        <c:ser>
          <c:idx val="1"/>
          <c:order val="1"/>
          <c:spPr>
            <a:ln w="28575" cap="rnd">
              <a:solidFill>
                <a:schemeClr val="accent2"/>
              </a:solidFill>
              <a:prstDash val="sysDash"/>
              <a:round/>
            </a:ln>
            <a:effectLst/>
          </c:spPr>
          <c:marker>
            <c:symbol val="none"/>
          </c:marker>
          <c:val>
            <c:numRef>
              <c:f>'Wind PPAs by Plant_Real'!$AT$29:$AT$43</c:f>
              <c:numCache>
                <c:formatCode>0.0</c:formatCode>
                <c:ptCount val="15"/>
                <c:pt idx="0">
                  <c:v>#N/A</c:v>
                </c:pt>
                <c:pt idx="1">
                  <c:v>#N/A</c:v>
                </c:pt>
                <c:pt idx="2">
                  <c:v>#N/A</c:v>
                </c:pt>
                <c:pt idx="3">
                  <c:v>#N/A</c:v>
                </c:pt>
                <c:pt idx="4">
                  <c:v>#N/A</c:v>
                </c:pt>
                <c:pt idx="5">
                  <c:v>#N/A</c:v>
                </c:pt>
                <c:pt idx="6">
                  <c:v>#N/A</c:v>
                </c:pt>
                <c:pt idx="7">
                  <c:v>#N/A</c:v>
                </c:pt>
                <c:pt idx="8">
                  <c:v>#N/A</c:v>
                </c:pt>
                <c:pt idx="9">
                  <c:v>23.820484681986535</c:v>
                </c:pt>
                <c:pt idx="10">
                  <c:v>24.518043318244558</c:v>
                </c:pt>
                <c:pt idx="11">
                  <c:v>20.760593733682917</c:v>
                </c:pt>
                <c:pt idx="12">
                  <c:v>23.680525478357431</c:v>
                </c:pt>
                <c:pt idx="13">
                  <c:v>31.737609157597415</c:v>
                </c:pt>
                <c:pt idx="14">
                  <c:v>36.270316577340843</c:v>
                </c:pt>
              </c:numCache>
            </c:numRef>
          </c:val>
          <c:smooth val="0"/>
          <c:extLst>
            <c:ext xmlns:c16="http://schemas.microsoft.com/office/drawing/2014/chart" uri="{C3380CC4-5D6E-409C-BE32-E72D297353CC}">
              <c16:uniqueId val="{00000001-E394-4D1C-80CC-74D049599301}"/>
            </c:ext>
          </c:extLst>
        </c:ser>
        <c:dLbls>
          <c:showLegendKey val="0"/>
          <c:showVal val="0"/>
          <c:showCatName val="0"/>
          <c:showSerName val="0"/>
          <c:showPercent val="0"/>
          <c:showBubbleSize val="0"/>
        </c:dLbls>
        <c:smooth val="0"/>
        <c:axId val="264473408"/>
        <c:axId val="264478328"/>
      </c:lineChart>
      <c:catAx>
        <c:axId val="264473408"/>
        <c:scaling>
          <c:orientation val="minMax"/>
        </c:scaling>
        <c:delete val="0"/>
        <c:axPos val="b"/>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8328"/>
        <c:crosses val="autoZero"/>
        <c:auto val="1"/>
        <c:lblAlgn val="ctr"/>
        <c:lblOffset val="100"/>
        <c:noMultiLvlLbl val="0"/>
      </c:catAx>
      <c:valAx>
        <c:axId val="264478328"/>
        <c:scaling>
          <c:orientation val="minMax"/>
          <c:max val="140"/>
        </c:scaling>
        <c:delete val="0"/>
        <c:axPos val="l"/>
        <c:majorGridlines>
          <c:spPr>
            <a:ln w="9525" cap="flat" cmpd="sng" algn="ctr">
              <a:noFill/>
              <a:round/>
            </a:ln>
            <a:effectLst/>
          </c:spPr>
        </c:majorGridlines>
        <c:numFmt formatCode="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3408"/>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Plant_Real'!$N$26:$N$1000</c:f>
              <c:numCache>
                <c:formatCode>0.00</c:formatCode>
                <c:ptCount val="975"/>
                <c:pt idx="0">
                  <c:v>#N/A</c:v>
                </c:pt>
                <c:pt idx="1">
                  <c:v>77.751259926170846</c:v>
                </c:pt>
                <c:pt idx="2">
                  <c:v>#N/A</c:v>
                </c:pt>
                <c:pt idx="3">
                  <c:v>#N/A</c:v>
                </c:pt>
                <c:pt idx="4">
                  <c:v>71.632001626588135</c:v>
                </c:pt>
                <c:pt idx="5">
                  <c:v>#N/A</c:v>
                </c:pt>
                <c:pt idx="6">
                  <c:v>#N/A</c:v>
                </c:pt>
                <c:pt idx="7">
                  <c:v>#N/A</c:v>
                </c:pt>
                <c:pt idx="8">
                  <c:v>#N/A</c:v>
                </c:pt>
                <c:pt idx="9">
                  <c:v>#N/A</c:v>
                </c:pt>
                <c:pt idx="10">
                  <c:v>53.318058404220039</c:v>
                </c:pt>
                <c:pt idx="11">
                  <c:v>#N/A</c:v>
                </c:pt>
                <c:pt idx="12">
                  <c:v>#N/A</c:v>
                </c:pt>
                <c:pt idx="13">
                  <c:v>#N/A</c:v>
                </c:pt>
                <c:pt idx="14">
                  <c:v>58.086017668821</c:v>
                </c:pt>
                <c:pt idx="15">
                  <c:v>#N/A</c:v>
                </c:pt>
                <c:pt idx="16">
                  <c:v>#N/A</c:v>
                </c:pt>
                <c:pt idx="17">
                  <c:v>#N/A</c:v>
                </c:pt>
                <c:pt idx="18">
                  <c:v>49.355368988189824</c:v>
                </c:pt>
                <c:pt idx="19">
                  <c:v>#N/A</c:v>
                </c:pt>
                <c:pt idx="20">
                  <c:v>89.762142701462196</c:v>
                </c:pt>
                <c:pt idx="21">
                  <c:v>49.471678628488839</c:v>
                </c:pt>
                <c:pt idx="22">
                  <c:v>37.944340095536752</c:v>
                </c:pt>
                <c:pt idx="23">
                  <c:v>#N/A</c:v>
                </c:pt>
                <c:pt idx="24">
                  <c:v>#N/A</c:v>
                </c:pt>
                <c:pt idx="25">
                  <c:v>#N/A</c:v>
                </c:pt>
                <c:pt idx="26">
                  <c:v>#N/A</c:v>
                </c:pt>
                <c:pt idx="27">
                  <c:v>#N/A</c:v>
                </c:pt>
                <c:pt idx="28">
                  <c:v>#N/A</c:v>
                </c:pt>
                <c:pt idx="29">
                  <c:v>48.376243367771252</c:v>
                </c:pt>
                <c:pt idx="30">
                  <c:v>35.0028614595983</c:v>
                </c:pt>
                <c:pt idx="31">
                  <c:v>#N/A</c:v>
                </c:pt>
                <c:pt idx="32">
                  <c:v>#N/A</c:v>
                </c:pt>
                <c:pt idx="33">
                  <c:v>#N/A</c:v>
                </c:pt>
                <c:pt idx="34">
                  <c:v>#N/A</c:v>
                </c:pt>
                <c:pt idx="35">
                  <c:v>#N/A</c:v>
                </c:pt>
                <c:pt idx="36">
                  <c:v>29.665772993051828</c:v>
                </c:pt>
                <c:pt idx="37">
                  <c:v>67.821821088517282</c:v>
                </c:pt>
                <c:pt idx="38">
                  <c:v>#N/A</c:v>
                </c:pt>
                <c:pt idx="39">
                  <c:v>#N/A</c:v>
                </c:pt>
                <c:pt idx="40">
                  <c:v>#N/A</c:v>
                </c:pt>
                <c:pt idx="41">
                  <c:v>#N/A</c:v>
                </c:pt>
                <c:pt idx="42">
                  <c:v>#N/A</c:v>
                </c:pt>
                <c:pt idx="43">
                  <c:v>53.056615326322394</c:v>
                </c:pt>
                <c:pt idx="44">
                  <c:v>60.728394229684277</c:v>
                </c:pt>
                <c:pt idx="45">
                  <c:v>#N/A</c:v>
                </c:pt>
                <c:pt idx="46">
                  <c:v>#N/A</c:v>
                </c:pt>
                <c:pt idx="47">
                  <c:v>65.753205309707511</c:v>
                </c:pt>
                <c:pt idx="48">
                  <c:v>72.195065759209058</c:v>
                </c:pt>
                <c:pt idx="49">
                  <c:v>#N/A</c:v>
                </c:pt>
                <c:pt idx="50">
                  <c:v>54.402221880988129</c:v>
                </c:pt>
                <c:pt idx="51">
                  <c:v>64.575839336403462</c:v>
                </c:pt>
                <c:pt idx="52">
                  <c:v>#N/A</c:v>
                </c:pt>
                <c:pt idx="53">
                  <c:v>#N/A</c:v>
                </c:pt>
                <c:pt idx="54">
                  <c:v>#N/A</c:v>
                </c:pt>
                <c:pt idx="55">
                  <c:v>71.882790658323529</c:v>
                </c:pt>
                <c:pt idx="56">
                  <c:v>#N/A</c:v>
                </c:pt>
                <c:pt idx="57">
                  <c:v>47.211291248887349</c:v>
                </c:pt>
                <c:pt idx="58">
                  <c:v>#N/A</c:v>
                </c:pt>
                <c:pt idx="59">
                  <c:v>78.788431957176343</c:v>
                </c:pt>
                <c:pt idx="60">
                  <c:v>82.071582975949383</c:v>
                </c:pt>
                <c:pt idx="61">
                  <c:v>74.301228785200763</c:v>
                </c:pt>
                <c:pt idx="62">
                  <c:v>72.395238815381603</c:v>
                </c:pt>
                <c:pt idx="63">
                  <c:v>76.460925600307277</c:v>
                </c:pt>
                <c:pt idx="64">
                  <c:v>78.039203150939883</c:v>
                </c:pt>
                <c:pt idx="65">
                  <c:v>#N/A</c:v>
                </c:pt>
                <c:pt idx="66">
                  <c:v>#N/A</c:v>
                </c:pt>
                <c:pt idx="67">
                  <c:v>#N/A</c:v>
                </c:pt>
                <c:pt idx="68">
                  <c:v>#N/A</c:v>
                </c:pt>
                <c:pt idx="69">
                  <c:v>#N/A</c:v>
                </c:pt>
                <c:pt idx="70">
                  <c:v>#N/A</c:v>
                </c:pt>
                <c:pt idx="71">
                  <c:v>#N/A</c:v>
                </c:pt>
                <c:pt idx="72">
                  <c:v>#N/A</c:v>
                </c:pt>
                <c:pt idx="73">
                  <c:v>56.618533884422135</c:v>
                </c:pt>
                <c:pt idx="74">
                  <c:v>57.041594330665014</c:v>
                </c:pt>
                <c:pt idx="75">
                  <c:v>58.995486621104732</c:v>
                </c:pt>
                <c:pt idx="76">
                  <c:v>80.012076449769296</c:v>
                </c:pt>
                <c:pt idx="77">
                  <c:v>74.74069797124325</c:v>
                </c:pt>
                <c:pt idx="78">
                  <c:v>96.399789114246019</c:v>
                </c:pt>
                <c:pt idx="79">
                  <c:v>#N/A</c:v>
                </c:pt>
                <c:pt idx="80">
                  <c:v>#N/A</c:v>
                </c:pt>
                <c:pt idx="81">
                  <c:v>#N/A</c:v>
                </c:pt>
                <c:pt idx="82">
                  <c:v>#N/A</c:v>
                </c:pt>
                <c:pt idx="83">
                  <c:v>#N/A</c:v>
                </c:pt>
                <c:pt idx="84">
                  <c:v>74.566815232828844</c:v>
                </c:pt>
                <c:pt idx="85">
                  <c:v>#N/A</c:v>
                </c:pt>
                <c:pt idx="86">
                  <c:v>#N/A</c:v>
                </c:pt>
                <c:pt idx="87">
                  <c:v>#N/A</c:v>
                </c:pt>
                <c:pt idx="88">
                  <c:v>#N/A</c:v>
                </c:pt>
                <c:pt idx="89">
                  <c:v>#N/A</c:v>
                </c:pt>
                <c:pt idx="90">
                  <c:v>#N/A</c:v>
                </c:pt>
                <c:pt idx="91">
                  <c:v>#N/A</c:v>
                </c:pt>
                <c:pt idx="92">
                  <c:v>#N/A</c:v>
                </c:pt>
                <c:pt idx="93">
                  <c:v>#N/A</c:v>
                </c:pt>
                <c:pt idx="94">
                  <c:v>#N/A</c:v>
                </c:pt>
                <c:pt idx="95">
                  <c:v>#N/A</c:v>
                </c:pt>
                <c:pt idx="96">
                  <c:v>83.42676146551166</c:v>
                </c:pt>
                <c:pt idx="97">
                  <c:v>#N/A</c:v>
                </c:pt>
                <c:pt idx="98">
                  <c:v>#N/A</c:v>
                </c:pt>
                <c:pt idx="99">
                  <c:v>#N/A</c:v>
                </c:pt>
                <c:pt idx="100">
                  <c:v>#N/A</c:v>
                </c:pt>
                <c:pt idx="101">
                  <c:v>#N/A</c:v>
                </c:pt>
                <c:pt idx="102">
                  <c:v>#N/A</c:v>
                </c:pt>
                <c:pt idx="103">
                  <c:v>#N/A</c:v>
                </c:pt>
                <c:pt idx="104">
                  <c:v>#N/A</c:v>
                </c:pt>
                <c:pt idx="105">
                  <c:v>#N/A</c:v>
                </c:pt>
                <c:pt idx="106">
                  <c:v>#N/A</c:v>
                </c:pt>
                <c:pt idx="107">
                  <c:v>66.590999646702628</c:v>
                </c:pt>
                <c:pt idx="108">
                  <c:v>73.719641055377522</c:v>
                </c:pt>
                <c:pt idx="109">
                  <c:v>56.262696561704182</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95.318769628149937</c:v>
                </c:pt>
                <c:pt idx="126">
                  <c:v>#N/A</c:v>
                </c:pt>
                <c:pt idx="127">
                  <c:v>#N/A</c:v>
                </c:pt>
                <c:pt idx="128">
                  <c:v>#N/A</c:v>
                </c:pt>
                <c:pt idx="129">
                  <c:v>#N/A</c:v>
                </c:pt>
                <c:pt idx="130">
                  <c:v>#N/A</c:v>
                </c:pt>
                <c:pt idx="131">
                  <c:v>#N/A</c:v>
                </c:pt>
                <c:pt idx="132">
                  <c:v>#N/A</c:v>
                </c:pt>
                <c:pt idx="133">
                  <c:v>#N/A</c:v>
                </c:pt>
                <c:pt idx="134">
                  <c:v>#N/A</c:v>
                </c:pt>
                <c:pt idx="135">
                  <c:v>102.21614432025345</c:v>
                </c:pt>
                <c:pt idx="136">
                  <c:v>#N/A</c:v>
                </c:pt>
                <c:pt idx="137">
                  <c:v>#N/A</c:v>
                </c:pt>
                <c:pt idx="138">
                  <c:v>#N/A</c:v>
                </c:pt>
                <c:pt idx="139">
                  <c:v>#N/A</c:v>
                </c:pt>
                <c:pt idx="140">
                  <c:v>#N/A</c:v>
                </c:pt>
                <c:pt idx="141">
                  <c:v>107.57844103859514</c:v>
                </c:pt>
                <c:pt idx="142">
                  <c:v>#N/A</c:v>
                </c:pt>
                <c:pt idx="143">
                  <c:v>#N/A</c:v>
                </c:pt>
                <c:pt idx="144">
                  <c:v>#N/A</c:v>
                </c:pt>
                <c:pt idx="145">
                  <c:v>#N/A</c:v>
                </c:pt>
                <c:pt idx="146">
                  <c:v>#N/A</c:v>
                </c:pt>
                <c:pt idx="147">
                  <c:v>#N/A</c:v>
                </c:pt>
                <c:pt idx="148">
                  <c:v>66.923323687859465</c:v>
                </c:pt>
                <c:pt idx="149">
                  <c:v>71.955576306305659</c:v>
                </c:pt>
                <c:pt idx="150">
                  <c:v>77.937116883234992</c:v>
                </c:pt>
                <c:pt idx="151">
                  <c:v>77.937386261396952</c:v>
                </c:pt>
                <c:pt idx="152">
                  <c:v>#N/A</c:v>
                </c:pt>
                <c:pt idx="153">
                  <c:v>99.678823730131725</c:v>
                </c:pt>
                <c:pt idx="154">
                  <c:v>75.047059383364271</c:v>
                </c:pt>
                <c:pt idx="155">
                  <c:v>77.912824327590073</c:v>
                </c:pt>
                <c:pt idx="156">
                  <c:v>82.95714148677385</c:v>
                </c:pt>
                <c:pt idx="157">
                  <c:v>67.67864227059556</c:v>
                </c:pt>
                <c:pt idx="158">
                  <c:v>#N/A</c:v>
                </c:pt>
                <c:pt idx="159">
                  <c:v>#N/A</c:v>
                </c:pt>
                <c:pt idx="160">
                  <c:v>#N/A</c:v>
                </c:pt>
                <c:pt idx="161">
                  <c:v>#N/A</c:v>
                </c:pt>
                <c:pt idx="162">
                  <c:v>82.878870519768924</c:v>
                </c:pt>
                <c:pt idx="163">
                  <c:v>#N/A</c:v>
                </c:pt>
                <c:pt idx="164">
                  <c:v>76.011422781813664</c:v>
                </c:pt>
                <c:pt idx="165">
                  <c:v>124.26399123484636</c:v>
                </c:pt>
                <c:pt idx="166">
                  <c:v>109.57312580480993</c:v>
                </c:pt>
                <c:pt idx="167">
                  <c:v>#N/A</c:v>
                </c:pt>
                <c:pt idx="168">
                  <c:v>#N/A</c:v>
                </c:pt>
                <c:pt idx="169">
                  <c:v>96.527512485472329</c:v>
                </c:pt>
                <c:pt idx="170">
                  <c:v>96.527512281399908</c:v>
                </c:pt>
                <c:pt idx="171">
                  <c:v>96.527511999385766</c:v>
                </c:pt>
                <c:pt idx="172">
                  <c:v>#N/A</c:v>
                </c:pt>
                <c:pt idx="173">
                  <c:v>#N/A</c:v>
                </c:pt>
                <c:pt idx="174">
                  <c:v>123.33620428537581</c:v>
                </c:pt>
                <c:pt idx="175">
                  <c:v>#N/A</c:v>
                </c:pt>
                <c:pt idx="176">
                  <c:v>#N/A</c:v>
                </c:pt>
                <c:pt idx="177">
                  <c:v>#N/A</c:v>
                </c:pt>
                <c:pt idx="178">
                  <c:v>#N/A</c:v>
                </c:pt>
                <c:pt idx="179">
                  <c:v>#N/A</c:v>
                </c:pt>
                <c:pt idx="180">
                  <c:v>#N/A</c:v>
                </c:pt>
                <c:pt idx="181">
                  <c:v>128.25791804056288</c:v>
                </c:pt>
                <c:pt idx="182">
                  <c:v>128.24136830024094</c:v>
                </c:pt>
                <c:pt idx="183">
                  <c:v>128.2330622429991</c:v>
                </c:pt>
                <c:pt idx="184">
                  <c:v>128.23488680306681</c:v>
                </c:pt>
                <c:pt idx="185">
                  <c:v>128.24062758242999</c:v>
                </c:pt>
                <c:pt idx="186">
                  <c:v>130.64996609278367</c:v>
                </c:pt>
                <c:pt idx="187">
                  <c:v>132.98257270468235</c:v>
                </c:pt>
                <c:pt idx="188">
                  <c:v>130.64996609278367</c:v>
                </c:pt>
                <c:pt idx="189">
                  <c:v>132.98257270468233</c:v>
                </c:pt>
                <c:pt idx="190">
                  <c:v>77.337415125163304</c:v>
                </c:pt>
                <c:pt idx="191">
                  <c:v>#N/A</c:v>
                </c:pt>
                <c:pt idx="192">
                  <c:v>#N/A</c:v>
                </c:pt>
                <c:pt idx="193">
                  <c:v>#N/A</c:v>
                </c:pt>
                <c:pt idx="194">
                  <c:v>36.852003725469281</c:v>
                </c:pt>
                <c:pt idx="195">
                  <c:v>37.185168493046135</c:v>
                </c:pt>
                <c:pt idx="196">
                  <c:v>#N/A</c:v>
                </c:pt>
                <c:pt idx="197">
                  <c:v>115.40025660232061</c:v>
                </c:pt>
                <c:pt idx="198">
                  <c:v>#N/A</c:v>
                </c:pt>
                <c:pt idx="199">
                  <c:v>97.653363211510012</c:v>
                </c:pt>
                <c:pt idx="200">
                  <c:v>#N/A</c:v>
                </c:pt>
                <c:pt idx="201">
                  <c:v>#N/A</c:v>
                </c:pt>
                <c:pt idx="202">
                  <c:v>#N/A</c:v>
                </c:pt>
                <c:pt idx="203">
                  <c:v>#N/A</c:v>
                </c:pt>
                <c:pt idx="204">
                  <c:v>59.746606041147736</c:v>
                </c:pt>
                <c:pt idx="205">
                  <c:v>116.20725672674696</c:v>
                </c:pt>
                <c:pt idx="206">
                  <c:v>108.23165016211344</c:v>
                </c:pt>
                <c:pt idx="207">
                  <c:v>#N/A</c:v>
                </c:pt>
                <c:pt idx="208">
                  <c:v>#N/A</c:v>
                </c:pt>
                <c:pt idx="209">
                  <c:v>#N/A</c:v>
                </c:pt>
                <c:pt idx="210">
                  <c:v>#N/A</c:v>
                </c:pt>
                <c:pt idx="211">
                  <c:v>89.494593726412504</c:v>
                </c:pt>
                <c:pt idx="212">
                  <c:v>65.611584684515776</c:v>
                </c:pt>
                <c:pt idx="213">
                  <c:v>#N/A</c:v>
                </c:pt>
                <c:pt idx="214">
                  <c:v>#N/A</c:v>
                </c:pt>
                <c:pt idx="215">
                  <c:v>#N/A</c:v>
                </c:pt>
                <c:pt idx="216">
                  <c:v>#N/A</c:v>
                </c:pt>
                <c:pt idx="217">
                  <c:v>#N/A</c:v>
                </c:pt>
                <c:pt idx="218">
                  <c:v>74.726670741618278</c:v>
                </c:pt>
                <c:pt idx="219">
                  <c:v>68.149569996041507</c:v>
                </c:pt>
                <c:pt idx="220">
                  <c:v>68.148824635615881</c:v>
                </c:pt>
                <c:pt idx="221">
                  <c:v>88.430477399201877</c:v>
                </c:pt>
                <c:pt idx="222">
                  <c:v>50.896000090812329</c:v>
                </c:pt>
                <c:pt idx="223">
                  <c:v>74.237899502016916</c:v>
                </c:pt>
                <c:pt idx="224">
                  <c:v>27.227663613034437</c:v>
                </c:pt>
                <c:pt idx="225">
                  <c:v>#N/A</c:v>
                </c:pt>
                <c:pt idx="226">
                  <c:v>#N/A</c:v>
                </c:pt>
                <c:pt idx="227">
                  <c:v>#N/A</c:v>
                </c:pt>
                <c:pt idx="228">
                  <c:v>#N/A</c:v>
                </c:pt>
                <c:pt idx="229">
                  <c:v>#N/A</c:v>
                </c:pt>
                <c:pt idx="230">
                  <c:v>#N/A</c:v>
                </c:pt>
                <c:pt idx="231">
                  <c:v>91.204590630145262</c:v>
                </c:pt>
                <c:pt idx="232">
                  <c:v>118.57701968759595</c:v>
                </c:pt>
                <c:pt idx="233">
                  <c:v>#N/A</c:v>
                </c:pt>
                <c:pt idx="234">
                  <c:v>118.92629485776555</c:v>
                </c:pt>
                <c:pt idx="235">
                  <c:v>#N/A</c:v>
                </c:pt>
                <c:pt idx="236">
                  <c:v>#N/A</c:v>
                </c:pt>
                <c:pt idx="237">
                  <c:v>81.970767636992989</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51.838613109350753</c:v>
                </c:pt>
                <c:pt idx="259">
                  <c:v>#N/A</c:v>
                </c:pt>
                <c:pt idx="260">
                  <c:v>90.830450471936871</c:v>
                </c:pt>
                <c:pt idx="261">
                  <c:v>#N/A</c:v>
                </c:pt>
                <c:pt idx="262">
                  <c:v>#N/A</c:v>
                </c:pt>
                <c:pt idx="263">
                  <c:v>#N/A</c:v>
                </c:pt>
                <c:pt idx="264">
                  <c:v>114.12508058517862</c:v>
                </c:pt>
                <c:pt idx="265">
                  <c:v>#N/A</c:v>
                </c:pt>
                <c:pt idx="266">
                  <c:v>#N/A</c:v>
                </c:pt>
                <c:pt idx="267">
                  <c:v>#N/A</c:v>
                </c:pt>
                <c:pt idx="268">
                  <c:v>#N/A</c:v>
                </c:pt>
                <c:pt idx="269">
                  <c:v>#N/A</c:v>
                </c:pt>
                <c:pt idx="270">
                  <c:v>#N/A</c:v>
                </c:pt>
                <c:pt idx="271">
                  <c:v>#N/A</c:v>
                </c:pt>
                <c:pt idx="272">
                  <c:v>#N/A</c:v>
                </c:pt>
                <c:pt idx="273">
                  <c:v>67.314689838917246</c:v>
                </c:pt>
                <c:pt idx="274">
                  <c:v>129.82201568789674</c:v>
                </c:pt>
                <c:pt idx="275">
                  <c:v>80.132799764726357</c:v>
                </c:pt>
                <c:pt idx="276">
                  <c:v>93.396444662109786</c:v>
                </c:pt>
                <c:pt idx="277">
                  <c:v>#N/A</c:v>
                </c:pt>
                <c:pt idx="278">
                  <c:v>112.34674478884685</c:v>
                </c:pt>
                <c:pt idx="279">
                  <c:v>111.75353066389413</c:v>
                </c:pt>
                <c:pt idx="280">
                  <c:v>111.75353066389413</c:v>
                </c:pt>
                <c:pt idx="281">
                  <c:v>#N/A</c:v>
                </c:pt>
                <c:pt idx="282">
                  <c:v>141.83659647159325</c:v>
                </c:pt>
                <c:pt idx="283">
                  <c:v>#N/A</c:v>
                </c:pt>
                <c:pt idx="284">
                  <c:v>#N/A</c:v>
                </c:pt>
                <c:pt idx="285">
                  <c:v>#N/A</c:v>
                </c:pt>
                <c:pt idx="286">
                  <c:v>#N/A</c:v>
                </c:pt>
                <c:pt idx="287">
                  <c:v>65.929329606870837</c:v>
                </c:pt>
                <c:pt idx="288">
                  <c:v>118.13321764685676</c:v>
                </c:pt>
                <c:pt idx="289">
                  <c:v>#N/A</c:v>
                </c:pt>
                <c:pt idx="290">
                  <c:v>#N/A</c:v>
                </c:pt>
                <c:pt idx="291">
                  <c:v>#N/A</c:v>
                </c:pt>
                <c:pt idx="292">
                  <c:v>#N/A</c:v>
                </c:pt>
                <c:pt idx="293">
                  <c:v>#N/A</c:v>
                </c:pt>
                <c:pt idx="294">
                  <c:v>#N/A</c:v>
                </c:pt>
                <c:pt idx="295">
                  <c:v>126.45556607787388</c:v>
                </c:pt>
                <c:pt idx="296">
                  <c:v>127.20952415903416</c:v>
                </c:pt>
                <c:pt idx="297">
                  <c:v>142.17558760444851</c:v>
                </c:pt>
                <c:pt idx="298">
                  <c:v>#N/A</c:v>
                </c:pt>
                <c:pt idx="299">
                  <c:v>#N/A</c:v>
                </c:pt>
                <c:pt idx="300">
                  <c:v>#N/A</c:v>
                </c:pt>
                <c:pt idx="301">
                  <c:v>#N/A</c:v>
                </c:pt>
                <c:pt idx="302">
                  <c:v>#N/A</c:v>
                </c:pt>
                <c:pt idx="303">
                  <c:v>#N/A</c:v>
                </c:pt>
                <c:pt idx="304">
                  <c:v>#N/A</c:v>
                </c:pt>
                <c:pt idx="305">
                  <c:v>#N/A</c:v>
                </c:pt>
                <c:pt idx="306">
                  <c:v>#N/A</c:v>
                </c:pt>
                <c:pt idx="307">
                  <c:v>103.25602529135206</c:v>
                </c:pt>
                <c:pt idx="308">
                  <c:v>98.080289746233944</c:v>
                </c:pt>
                <c:pt idx="309">
                  <c:v>#N/A</c:v>
                </c:pt>
                <c:pt idx="310">
                  <c:v>33.747731145023742</c:v>
                </c:pt>
                <c:pt idx="311">
                  <c:v>34.102026131728266</c:v>
                </c:pt>
                <c:pt idx="312">
                  <c:v>#N/A</c:v>
                </c:pt>
                <c:pt idx="313">
                  <c:v>#N/A</c:v>
                </c:pt>
                <c:pt idx="314">
                  <c:v>#N/A</c:v>
                </c:pt>
                <c:pt idx="315">
                  <c:v>#N/A</c:v>
                </c:pt>
                <c:pt idx="316">
                  <c:v>#N/A</c:v>
                </c:pt>
                <c:pt idx="317">
                  <c:v>#N/A</c:v>
                </c:pt>
                <c:pt idx="318">
                  <c:v>#N/A</c:v>
                </c:pt>
                <c:pt idx="319">
                  <c:v>#N/A</c:v>
                </c:pt>
                <c:pt idx="320">
                  <c:v>#N/A</c:v>
                </c:pt>
                <c:pt idx="321">
                  <c:v>111.9796248404854</c:v>
                </c:pt>
                <c:pt idx="322">
                  <c:v>#N/A</c:v>
                </c:pt>
                <c:pt idx="323">
                  <c:v>#N/A</c:v>
                </c:pt>
                <c:pt idx="324">
                  <c:v>60.751715590461139</c:v>
                </c:pt>
                <c:pt idx="325">
                  <c:v>60.751715590461139</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29.275831949652265</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22.595774663529479</c:v>
                </c:pt>
                <c:pt idx="360">
                  <c:v>#N/A</c:v>
                </c:pt>
                <c:pt idx="361">
                  <c:v>#N/A</c:v>
                </c:pt>
                <c:pt idx="362">
                  <c:v>#N/A</c:v>
                </c:pt>
                <c:pt idx="363">
                  <c:v>34.072337660518095</c:v>
                </c:pt>
                <c:pt idx="364">
                  <c:v>#N/A</c:v>
                </c:pt>
                <c:pt idx="365">
                  <c:v>#N/A</c:v>
                </c:pt>
                <c:pt idx="366">
                  <c:v>#N/A</c:v>
                </c:pt>
                <c:pt idx="367">
                  <c:v>#N/A</c:v>
                </c:pt>
                <c:pt idx="368">
                  <c:v>#N/A</c:v>
                </c:pt>
                <c:pt idx="369">
                  <c:v>#N/A</c:v>
                </c:pt>
                <c:pt idx="370">
                  <c:v>51.467909328952651</c:v>
                </c:pt>
                <c:pt idx="371">
                  <c:v>#N/A</c:v>
                </c:pt>
                <c:pt idx="372">
                  <c:v>#N/A</c:v>
                </c:pt>
                <c:pt idx="373">
                  <c:v>#N/A</c:v>
                </c:pt>
                <c:pt idx="374">
                  <c:v>72.50717255721537</c:v>
                </c:pt>
                <c:pt idx="375">
                  <c:v>#N/A</c:v>
                </c:pt>
                <c:pt idx="376">
                  <c:v>33.32339020048083</c:v>
                </c:pt>
                <c:pt idx="377">
                  <c:v>#N/A</c:v>
                </c:pt>
                <c:pt idx="378">
                  <c:v>#N/A</c:v>
                </c:pt>
                <c:pt idx="379">
                  <c:v>#N/A</c:v>
                </c:pt>
                <c:pt idx="380">
                  <c:v>#N/A</c:v>
                </c:pt>
                <c:pt idx="381">
                  <c:v>31.860851185123899</c:v>
                </c:pt>
                <c:pt idx="382">
                  <c:v>61.485439256591384</c:v>
                </c:pt>
                <c:pt idx="383">
                  <c:v>#N/A</c:v>
                </c:pt>
                <c:pt idx="384">
                  <c:v>109.73701391387078</c:v>
                </c:pt>
                <c:pt idx="385">
                  <c:v>#N/A</c:v>
                </c:pt>
                <c:pt idx="386">
                  <c:v>#N/A</c:v>
                </c:pt>
                <c:pt idx="387">
                  <c:v>44.197156441748874</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70.281172172577897</c:v>
                </c:pt>
                <c:pt idx="402">
                  <c:v>#N/A</c:v>
                </c:pt>
                <c:pt idx="403">
                  <c:v>33.892068555692966</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25.326733132768705</c:v>
                </c:pt>
                <c:pt idx="417">
                  <c:v>24.664825613588022</c:v>
                </c:pt>
                <c:pt idx="418">
                  <c:v>15.442018328277891</c:v>
                </c:pt>
                <c:pt idx="419">
                  <c:v>#N/A</c:v>
                </c:pt>
                <c:pt idx="420">
                  <c:v>#N/A</c:v>
                </c:pt>
                <c:pt idx="421">
                  <c:v>#N/A</c:v>
                </c:pt>
                <c:pt idx="422">
                  <c:v>#N/A</c:v>
                </c:pt>
                <c:pt idx="423">
                  <c:v>#N/A</c:v>
                </c:pt>
                <c:pt idx="424">
                  <c:v>#N/A</c:v>
                </c:pt>
                <c:pt idx="425">
                  <c:v>25.062754586778617</c:v>
                </c:pt>
                <c:pt idx="426">
                  <c:v>#N/A</c:v>
                </c:pt>
                <c:pt idx="427">
                  <c:v>56.193269772398075</c:v>
                </c:pt>
                <c:pt idx="428">
                  <c:v>#N/A</c:v>
                </c:pt>
                <c:pt idx="429">
                  <c:v>#N/A</c:v>
                </c:pt>
                <c:pt idx="430">
                  <c:v>#N/A</c:v>
                </c:pt>
                <c:pt idx="431">
                  <c:v>48.316606317121753</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48.688096704465863</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41.568426410967895</c:v>
                </c:pt>
                <c:pt idx="462">
                  <c:v>44.076880709414006</c:v>
                </c:pt>
                <c:pt idx="463">
                  <c:v>44.326935077864782</c:v>
                </c:pt>
                <c:pt idx="464">
                  <c:v>#N/A</c:v>
                </c:pt>
                <c:pt idx="465">
                  <c:v>#N/A</c:v>
                </c:pt>
                <c:pt idx="466">
                  <c:v>23.422496143881137</c:v>
                </c:pt>
                <c:pt idx="467">
                  <c:v>#N/A</c:v>
                </c:pt>
                <c:pt idx="468">
                  <c:v>#N/A</c:v>
                </c:pt>
                <c:pt idx="469">
                  <c:v>#N/A</c:v>
                </c:pt>
                <c:pt idx="470">
                  <c:v>#N/A</c:v>
                </c:pt>
                <c:pt idx="471">
                  <c:v>21.8551216122782</c:v>
                </c:pt>
                <c:pt idx="472">
                  <c:v>#N/A</c:v>
                </c:pt>
                <c:pt idx="473">
                  <c:v>9.147740889831443</c:v>
                </c:pt>
                <c:pt idx="474">
                  <c:v>15.368690069643661</c:v>
                </c:pt>
                <c:pt idx="475">
                  <c:v>#N/A</c:v>
                </c:pt>
                <c:pt idx="476">
                  <c:v>35.241585194678066</c:v>
                </c:pt>
                <c:pt idx="477">
                  <c:v>#N/A</c:v>
                </c:pt>
                <c:pt idx="478">
                  <c:v>#N/A</c:v>
                </c:pt>
                <c:pt idx="479">
                  <c:v>#N/A</c:v>
                </c:pt>
                <c:pt idx="480">
                  <c:v>15.334402774700836</c:v>
                </c:pt>
                <c:pt idx="481">
                  <c:v>#N/A</c:v>
                </c:pt>
                <c:pt idx="482">
                  <c:v>13.692865222443213</c:v>
                </c:pt>
                <c:pt idx="483">
                  <c:v>15.636368673370637</c:v>
                </c:pt>
                <c:pt idx="484">
                  <c:v>#N/A</c:v>
                </c:pt>
                <c:pt idx="485">
                  <c:v>#N/A</c:v>
                </c:pt>
                <c:pt idx="486">
                  <c:v>#N/A</c:v>
                </c:pt>
                <c:pt idx="487">
                  <c:v>36.997238420382054</c:v>
                </c:pt>
                <c:pt idx="488">
                  <c:v>#N/A</c:v>
                </c:pt>
                <c:pt idx="489">
                  <c:v>#N/A</c:v>
                </c:pt>
                <c:pt idx="490">
                  <c:v>#N/A</c:v>
                </c:pt>
                <c:pt idx="491">
                  <c:v>26.590660851325215</c:v>
                </c:pt>
                <c:pt idx="492">
                  <c:v>38.433605976615567</c:v>
                </c:pt>
                <c:pt idx="493">
                  <c:v>#N/A</c:v>
                </c:pt>
                <c:pt idx="494">
                  <c:v>#N/A</c:v>
                </c:pt>
                <c:pt idx="495">
                  <c:v>#N/A</c:v>
                </c:pt>
                <c:pt idx="496">
                  <c:v>#N/A</c:v>
                </c:pt>
                <c:pt idx="497">
                  <c:v>42.916566228910987</c:v>
                </c:pt>
                <c:pt idx="498">
                  <c:v>#N/A</c:v>
                </c:pt>
                <c:pt idx="499">
                  <c:v>#N/A</c:v>
                </c:pt>
                <c:pt idx="500">
                  <c:v>#N/A</c:v>
                </c:pt>
                <c:pt idx="501">
                  <c:v>#N/A</c:v>
                </c:pt>
                <c:pt idx="502">
                  <c:v>29.106312081671522</c:v>
                </c:pt>
                <c:pt idx="503">
                  <c:v>#N/A</c:v>
                </c:pt>
                <c:pt idx="504">
                  <c:v>25.200341178843278</c:v>
                </c:pt>
                <c:pt idx="505">
                  <c:v>41.284464998575672</c:v>
                </c:pt>
                <c:pt idx="506">
                  <c:v>43.331577156370258</c:v>
                </c:pt>
                <c:pt idx="507">
                  <c:v>40.391579133500549</c:v>
                </c:pt>
                <c:pt idx="508">
                  <c:v>35.579613688181865</c:v>
                </c:pt>
                <c:pt idx="509">
                  <c:v>#N/A</c:v>
                </c:pt>
                <c:pt idx="510">
                  <c:v>12.592420075659362</c:v>
                </c:pt>
                <c:pt idx="511">
                  <c:v>#N/A</c:v>
                </c:pt>
                <c:pt idx="512">
                  <c:v>#N/A</c:v>
                </c:pt>
                <c:pt idx="513">
                  <c:v>#N/A</c:v>
                </c:pt>
                <c:pt idx="514">
                  <c:v>32.660250334945339</c:v>
                </c:pt>
                <c:pt idx="515">
                  <c:v>#N/A</c:v>
                </c:pt>
                <c:pt idx="516">
                  <c:v>#N/A</c:v>
                </c:pt>
                <c:pt idx="517">
                  <c:v>10.159222584393348</c:v>
                </c:pt>
                <c:pt idx="518">
                  <c:v>32.66293261945772</c:v>
                </c:pt>
                <c:pt idx="519">
                  <c:v>38.035125484500107</c:v>
                </c:pt>
                <c:pt idx="520">
                  <c:v>#N/A</c:v>
                </c:pt>
                <c:pt idx="521">
                  <c:v>#N/A</c:v>
                </c:pt>
                <c:pt idx="522">
                  <c:v>#N/A</c:v>
                </c:pt>
                <c:pt idx="523">
                  <c:v>38.592783477977868</c:v>
                </c:pt>
                <c:pt idx="524">
                  <c:v>41.491939946066175</c:v>
                </c:pt>
                <c:pt idx="525">
                  <c:v>41.276253945888449</c:v>
                </c:pt>
                <c:pt idx="526">
                  <c:v>35.792055161583932</c:v>
                </c:pt>
                <c:pt idx="527">
                  <c:v>#N/A</c:v>
                </c:pt>
                <c:pt idx="528">
                  <c:v>#N/A</c:v>
                </c:pt>
                <c:pt idx="529">
                  <c:v>16.120915312399749</c:v>
                </c:pt>
                <c:pt idx="530">
                  <c:v>20.454734221477928</c:v>
                </c:pt>
                <c:pt idx="531">
                  <c:v>#N/A</c:v>
                </c:pt>
                <c:pt idx="532">
                  <c:v>#N/A</c:v>
                </c:pt>
                <c:pt idx="533">
                  <c:v>#N/A</c:v>
                </c:pt>
                <c:pt idx="534">
                  <c:v>#N/A</c:v>
                </c:pt>
                <c:pt idx="535">
                  <c:v>41.999528802374833</c:v>
                </c:pt>
                <c:pt idx="536">
                  <c:v>#N/A</c:v>
                </c:pt>
                <c:pt idx="537">
                  <c:v>#N/A</c:v>
                </c:pt>
                <c:pt idx="538">
                  <c:v>#N/A</c:v>
                </c:pt>
                <c:pt idx="539">
                  <c:v>#N/A</c:v>
                </c:pt>
                <c:pt idx="540">
                  <c:v>#N/A</c:v>
                </c:pt>
                <c:pt idx="541">
                  <c:v>#N/A</c:v>
                </c:pt>
                <c:pt idx="542">
                  <c:v>#N/A</c:v>
                </c:pt>
                <c:pt idx="543">
                  <c:v>#N/A</c:v>
                </c:pt>
                <c:pt idx="544">
                  <c:v>#N/A</c:v>
                </c:pt>
                <c:pt idx="545">
                  <c:v>#N/A</c:v>
                </c:pt>
                <c:pt idx="546">
                  <c:v>#N/A</c:v>
                </c:pt>
                <c:pt idx="547">
                  <c:v>48.248544325947087</c:v>
                </c:pt>
                <c:pt idx="548">
                  <c:v>#N/A</c:v>
                </c:pt>
                <c:pt idx="549">
                  <c:v>26.515547164874171</c:v>
                </c:pt>
                <c:pt idx="550">
                  <c:v>#N/A</c:v>
                </c:pt>
                <c:pt idx="551">
                  <c:v>#N/A</c:v>
                </c:pt>
                <c:pt idx="552">
                  <c:v>17.374888543493515</c:v>
                </c:pt>
                <c:pt idx="553">
                  <c:v>34.749777086987031</c:v>
                </c:pt>
                <c:pt idx="554">
                  <c:v>#N/A</c:v>
                </c:pt>
                <c:pt idx="555">
                  <c:v>#N/A</c:v>
                </c:pt>
                <c:pt idx="556">
                  <c:v>28.921555414387054</c:v>
                </c:pt>
                <c:pt idx="557">
                  <c:v>#N/A</c:v>
                </c:pt>
                <c:pt idx="558">
                  <c:v>37.173411072203329</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6D4F-43E7-8322-9B7E48155EF7}"/>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6D4F-43E7-8322-9B7E48155EF7}"/>
              </c:ext>
            </c:extLst>
          </c:dPt>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Plant_Real'!$O$26:$O$1000</c:f>
              <c:numCache>
                <c:formatCode>0.00</c:formatCode>
                <c:ptCount val="975"/>
                <c:pt idx="0">
                  <c:v>41.187928882056077</c:v>
                </c:pt>
                <c:pt idx="1">
                  <c:v>#N/A</c:v>
                </c:pt>
                <c:pt idx="2">
                  <c:v>51.884898468027103</c:v>
                </c:pt>
                <c:pt idx="3">
                  <c:v>43.212091417461295</c:v>
                </c:pt>
                <c:pt idx="4">
                  <c:v>#N/A</c:v>
                </c:pt>
                <c:pt idx="5">
                  <c:v>59.931636518031659</c:v>
                </c:pt>
                <c:pt idx="6">
                  <c:v>61.50505945255015</c:v>
                </c:pt>
                <c:pt idx="7">
                  <c:v>72.276281135341605</c:v>
                </c:pt>
                <c:pt idx="8">
                  <c:v>61.97969167305132</c:v>
                </c:pt>
                <c:pt idx="9">
                  <c:v>40.312046022434124</c:v>
                </c:pt>
                <c:pt idx="10">
                  <c:v>#N/A</c:v>
                </c:pt>
                <c:pt idx="11">
                  <c:v>#N/A</c:v>
                </c:pt>
                <c:pt idx="12">
                  <c:v>116.4458643968625</c:v>
                </c:pt>
                <c:pt idx="13">
                  <c:v>101.97901374201899</c:v>
                </c:pt>
                <c:pt idx="14">
                  <c:v>#N/A</c:v>
                </c:pt>
                <c:pt idx="15">
                  <c:v>35.888234242808288</c:v>
                </c:pt>
                <c:pt idx="16">
                  <c:v>#N/A</c:v>
                </c:pt>
                <c:pt idx="17">
                  <c:v>#N/A</c:v>
                </c:pt>
                <c:pt idx="18">
                  <c:v>#N/A</c:v>
                </c:pt>
                <c:pt idx="19">
                  <c:v>35.627957558943116</c:v>
                </c:pt>
                <c:pt idx="20">
                  <c:v>#N/A</c:v>
                </c:pt>
                <c:pt idx="21">
                  <c:v>#N/A</c:v>
                </c:pt>
                <c:pt idx="22">
                  <c:v>#N/A</c:v>
                </c:pt>
                <c:pt idx="23">
                  <c:v>31.864174794694829</c:v>
                </c:pt>
                <c:pt idx="24">
                  <c:v>37.460244249751518</c:v>
                </c:pt>
                <c:pt idx="25">
                  <c:v>37.462835132420153</c:v>
                </c:pt>
                <c:pt idx="26">
                  <c:v>36.174638341178856</c:v>
                </c:pt>
                <c:pt idx="27">
                  <c:v>65.845215261186326</c:v>
                </c:pt>
                <c:pt idx="28">
                  <c:v>#N/A</c:v>
                </c:pt>
                <c:pt idx="29">
                  <c:v>#N/A</c:v>
                </c:pt>
                <c:pt idx="30">
                  <c:v>#N/A</c:v>
                </c:pt>
                <c:pt idx="31">
                  <c:v>34.058260960030928</c:v>
                </c:pt>
                <c:pt idx="32">
                  <c:v>23.600363865648191</c:v>
                </c:pt>
                <c:pt idx="33">
                  <c:v>34.142421189093433</c:v>
                </c:pt>
                <c:pt idx="34">
                  <c:v>27.148087110095194</c:v>
                </c:pt>
                <c:pt idx="35">
                  <c:v>38.658377336573224</c:v>
                </c:pt>
                <c:pt idx="36">
                  <c:v>#N/A</c:v>
                </c:pt>
                <c:pt idx="37">
                  <c:v>#N/A</c:v>
                </c:pt>
                <c:pt idx="38">
                  <c:v>34.719310053021402</c:v>
                </c:pt>
                <c:pt idx="39">
                  <c:v>31.715322339158242</c:v>
                </c:pt>
                <c:pt idx="40">
                  <c:v>#N/A</c:v>
                </c:pt>
                <c:pt idx="41">
                  <c:v>#N/A</c:v>
                </c:pt>
                <c:pt idx="42">
                  <c:v>41.04643828713909</c:v>
                </c:pt>
                <c:pt idx="43">
                  <c:v>#N/A</c:v>
                </c:pt>
                <c:pt idx="44">
                  <c:v>#N/A</c:v>
                </c:pt>
                <c:pt idx="45">
                  <c:v>#N/A</c:v>
                </c:pt>
                <c:pt idx="46">
                  <c:v>36.949342506547545</c:v>
                </c:pt>
                <c:pt idx="47">
                  <c:v>#N/A</c:v>
                </c:pt>
                <c:pt idx="48">
                  <c:v>#N/A</c:v>
                </c:pt>
                <c:pt idx="49">
                  <c:v>32.529578881077136</c:v>
                </c:pt>
                <c:pt idx="50">
                  <c:v>#N/A</c:v>
                </c:pt>
                <c:pt idx="51">
                  <c:v>#N/A</c:v>
                </c:pt>
                <c:pt idx="52">
                  <c:v>32.957178515200006</c:v>
                </c:pt>
                <c:pt idx="53">
                  <c:v>37.571511478052166</c:v>
                </c:pt>
                <c:pt idx="54">
                  <c:v>34.25327541126795</c:v>
                </c:pt>
                <c:pt idx="55">
                  <c:v>#N/A</c:v>
                </c:pt>
                <c:pt idx="56">
                  <c:v>37.286662844816981</c:v>
                </c:pt>
                <c:pt idx="57">
                  <c:v>#N/A</c:v>
                </c:pt>
                <c:pt idx="58">
                  <c:v>41.20833292676069</c:v>
                </c:pt>
                <c:pt idx="59">
                  <c:v>#N/A</c:v>
                </c:pt>
                <c:pt idx="60">
                  <c:v>#N/A</c:v>
                </c:pt>
                <c:pt idx="61">
                  <c:v>#N/A</c:v>
                </c:pt>
                <c:pt idx="62">
                  <c:v>#N/A</c:v>
                </c:pt>
                <c:pt idx="63">
                  <c:v>#N/A</c:v>
                </c:pt>
                <c:pt idx="64">
                  <c:v>#N/A</c:v>
                </c:pt>
                <c:pt idx="65">
                  <c:v>50.714234460412243</c:v>
                </c:pt>
                <c:pt idx="66">
                  <c:v>35.037367959937512</c:v>
                </c:pt>
                <c:pt idx="67">
                  <c:v>47.731998783874708</c:v>
                </c:pt>
                <c:pt idx="68">
                  <c:v>#N/A</c:v>
                </c:pt>
                <c:pt idx="69">
                  <c:v>45.057871978121021</c:v>
                </c:pt>
                <c:pt idx="70">
                  <c:v>#N/A</c:v>
                </c:pt>
                <c:pt idx="71">
                  <c:v>#N/A</c:v>
                </c:pt>
                <c:pt idx="72">
                  <c:v>#N/A</c:v>
                </c:pt>
                <c:pt idx="73">
                  <c:v>#N/A</c:v>
                </c:pt>
                <c:pt idx="74">
                  <c:v>#N/A</c:v>
                </c:pt>
                <c:pt idx="75">
                  <c:v>#N/A</c:v>
                </c:pt>
                <c:pt idx="76">
                  <c:v>#N/A</c:v>
                </c:pt>
                <c:pt idx="77">
                  <c:v>#N/A</c:v>
                </c:pt>
                <c:pt idx="78">
                  <c:v>#N/A</c:v>
                </c:pt>
                <c:pt idx="79">
                  <c:v>54.736005009383724</c:v>
                </c:pt>
                <c:pt idx="80">
                  <c:v>76.536794619095971</c:v>
                </c:pt>
                <c:pt idx="81">
                  <c:v>54.331741545390734</c:v>
                </c:pt>
                <c:pt idx="82">
                  <c:v>49.371790276781688</c:v>
                </c:pt>
                <c:pt idx="83">
                  <c:v>54.433204250066609</c:v>
                </c:pt>
                <c:pt idx="84">
                  <c:v>#N/A</c:v>
                </c:pt>
                <c:pt idx="85">
                  <c:v>#N/A</c:v>
                </c:pt>
                <c:pt idx="86">
                  <c:v>45.660593803225645</c:v>
                </c:pt>
                <c:pt idx="87">
                  <c:v>50.844835792611704</c:v>
                </c:pt>
                <c:pt idx="88">
                  <c:v>45.660169891662164</c:v>
                </c:pt>
                <c:pt idx="89">
                  <c:v>33.984629092073369</c:v>
                </c:pt>
                <c:pt idx="90">
                  <c:v>#N/A</c:v>
                </c:pt>
                <c:pt idx="91">
                  <c:v>57.759571569035565</c:v>
                </c:pt>
                <c:pt idx="92">
                  <c:v>72.025371134650882</c:v>
                </c:pt>
                <c:pt idx="93">
                  <c:v>50.875746032219133</c:v>
                </c:pt>
                <c:pt idx="94">
                  <c:v>52.555605571018816</c:v>
                </c:pt>
                <c:pt idx="95">
                  <c:v>51.835665768676094</c:v>
                </c:pt>
                <c:pt idx="96">
                  <c:v>#N/A</c:v>
                </c:pt>
                <c:pt idx="97">
                  <c:v>#N/A</c:v>
                </c:pt>
                <c:pt idx="98">
                  <c:v>67.544605453975322</c:v>
                </c:pt>
                <c:pt idx="99">
                  <c:v>72.054539254234385</c:v>
                </c:pt>
                <c:pt idx="100">
                  <c:v>#N/A</c:v>
                </c:pt>
                <c:pt idx="101">
                  <c:v>80.618636280817469</c:v>
                </c:pt>
                <c:pt idx="102">
                  <c:v>80.618639821525093</c:v>
                </c:pt>
                <c:pt idx="103">
                  <c:v>80.618639821525093</c:v>
                </c:pt>
                <c:pt idx="104">
                  <c:v>89.760561930949848</c:v>
                </c:pt>
                <c:pt idx="105">
                  <c:v>72.646060376530954</c:v>
                </c:pt>
                <c:pt idx="106">
                  <c:v>42.925088054696957</c:v>
                </c:pt>
                <c:pt idx="107">
                  <c:v>#N/A</c:v>
                </c:pt>
                <c:pt idx="108">
                  <c:v>#N/A</c:v>
                </c:pt>
                <c:pt idx="109">
                  <c:v>#N/A</c:v>
                </c:pt>
                <c:pt idx="110">
                  <c:v>67.392326281415066</c:v>
                </c:pt>
                <c:pt idx="111">
                  <c:v>79.710933076682039</c:v>
                </c:pt>
                <c:pt idx="112">
                  <c:v>81.319147635368708</c:v>
                </c:pt>
                <c:pt idx="113">
                  <c:v>70.04733715679248</c:v>
                </c:pt>
                <c:pt idx="114">
                  <c:v>#N/A</c:v>
                </c:pt>
                <c:pt idx="115">
                  <c:v>60.007983749915006</c:v>
                </c:pt>
                <c:pt idx="116">
                  <c:v>51.365294180148148</c:v>
                </c:pt>
                <c:pt idx="117">
                  <c:v>57.003772059550379</c:v>
                </c:pt>
                <c:pt idx="118">
                  <c:v>46.259905303004651</c:v>
                </c:pt>
                <c:pt idx="119">
                  <c:v>53.969889520172096</c:v>
                </c:pt>
                <c:pt idx="120">
                  <c:v>51.913227240525103</c:v>
                </c:pt>
                <c:pt idx="121">
                  <c:v>51.913227240525103</c:v>
                </c:pt>
                <c:pt idx="122">
                  <c:v>53.373951904459695</c:v>
                </c:pt>
                <c:pt idx="123">
                  <c:v>52.721603603405185</c:v>
                </c:pt>
                <c:pt idx="124">
                  <c:v>80.182643921371977</c:v>
                </c:pt>
                <c:pt idx="125">
                  <c:v>#N/A</c:v>
                </c:pt>
                <c:pt idx="126">
                  <c:v>68.070465281285834</c:v>
                </c:pt>
                <c:pt idx="127">
                  <c:v>68.24735130388531</c:v>
                </c:pt>
                <c:pt idx="128">
                  <c:v>#N/A</c:v>
                </c:pt>
                <c:pt idx="129">
                  <c:v>#N/A</c:v>
                </c:pt>
                <c:pt idx="130">
                  <c:v>#N/A</c:v>
                </c:pt>
                <c:pt idx="131">
                  <c:v>#N/A</c:v>
                </c:pt>
                <c:pt idx="132">
                  <c:v>#N/A</c:v>
                </c:pt>
                <c:pt idx="133">
                  <c:v>65.763170720484226</c:v>
                </c:pt>
                <c:pt idx="134">
                  <c:v>57.334759273233693</c:v>
                </c:pt>
                <c:pt idx="135">
                  <c:v>#N/A</c:v>
                </c:pt>
                <c:pt idx="136">
                  <c:v>#N/A</c:v>
                </c:pt>
                <c:pt idx="137">
                  <c:v>61.743211431350865</c:v>
                </c:pt>
                <c:pt idx="138">
                  <c:v>55.767075686857609</c:v>
                </c:pt>
                <c:pt idx="139">
                  <c:v>59.09014050883814</c:v>
                </c:pt>
                <c:pt idx="140">
                  <c:v>69.409889894771112</c:v>
                </c:pt>
                <c:pt idx="141">
                  <c:v>#N/A</c:v>
                </c:pt>
                <c:pt idx="142">
                  <c:v>47.597497779761191</c:v>
                </c:pt>
                <c:pt idx="143">
                  <c:v>63.034409533882879</c:v>
                </c:pt>
                <c:pt idx="144">
                  <c:v>62.508666167448318</c:v>
                </c:pt>
                <c:pt idx="145">
                  <c:v>#N/A</c:v>
                </c:pt>
                <c:pt idx="146">
                  <c:v>91.266515000999121</c:v>
                </c:pt>
                <c:pt idx="147">
                  <c:v>73.758644251879119</c:v>
                </c:pt>
                <c:pt idx="148">
                  <c:v>#N/A</c:v>
                </c:pt>
                <c:pt idx="149">
                  <c:v>#N/A</c:v>
                </c:pt>
                <c:pt idx="150">
                  <c:v>#N/A</c:v>
                </c:pt>
                <c:pt idx="151">
                  <c:v>#N/A</c:v>
                </c:pt>
                <c:pt idx="152">
                  <c:v>61.016629084019868</c:v>
                </c:pt>
                <c:pt idx="153">
                  <c:v>#N/A</c:v>
                </c:pt>
                <c:pt idx="154">
                  <c:v>#N/A</c:v>
                </c:pt>
                <c:pt idx="155">
                  <c:v>#N/A</c:v>
                </c:pt>
                <c:pt idx="156">
                  <c:v>#N/A</c:v>
                </c:pt>
                <c:pt idx="157">
                  <c:v>#N/A</c:v>
                </c:pt>
                <c:pt idx="158">
                  <c:v>74.760139386119832</c:v>
                </c:pt>
                <c:pt idx="159">
                  <c:v>#N/A</c:v>
                </c:pt>
                <c:pt idx="160">
                  <c:v>#N/A</c:v>
                </c:pt>
                <c:pt idx="161">
                  <c:v>55.367237819644664</c:v>
                </c:pt>
                <c:pt idx="162">
                  <c:v>#N/A</c:v>
                </c:pt>
                <c:pt idx="163">
                  <c:v>#N/A</c:v>
                </c:pt>
                <c:pt idx="164">
                  <c:v>#N/A</c:v>
                </c:pt>
                <c:pt idx="165">
                  <c:v>#N/A</c:v>
                </c:pt>
                <c:pt idx="166">
                  <c:v>#N/A</c:v>
                </c:pt>
                <c:pt idx="167">
                  <c:v>#N/A</c:v>
                </c:pt>
                <c:pt idx="168">
                  <c:v>47.339258442795028</c:v>
                </c:pt>
                <c:pt idx="169">
                  <c:v>#N/A</c:v>
                </c:pt>
                <c:pt idx="170">
                  <c:v>#N/A</c:v>
                </c:pt>
                <c:pt idx="171">
                  <c:v>#N/A</c:v>
                </c:pt>
                <c:pt idx="172">
                  <c:v>53.528041915378921</c:v>
                </c:pt>
                <c:pt idx="173">
                  <c:v>50.292800712395888</c:v>
                </c:pt>
                <c:pt idx="174">
                  <c:v>#N/A</c:v>
                </c:pt>
                <c:pt idx="175">
                  <c:v>59.961200147313249</c:v>
                </c:pt>
                <c:pt idx="176">
                  <c:v>54.54438335687324</c:v>
                </c:pt>
                <c:pt idx="177">
                  <c:v>81.202435346346462</c:v>
                </c:pt>
                <c:pt idx="178">
                  <c:v>#N/A</c:v>
                </c:pt>
                <c:pt idx="179">
                  <c:v>#N/A</c:v>
                </c:pt>
                <c:pt idx="180">
                  <c:v>74.365674312720387</c:v>
                </c:pt>
                <c:pt idx="181">
                  <c:v>#N/A</c:v>
                </c:pt>
                <c:pt idx="182">
                  <c:v>#N/A</c:v>
                </c:pt>
                <c:pt idx="183">
                  <c:v>#N/A</c:v>
                </c:pt>
                <c:pt idx="184">
                  <c:v>#N/A</c:v>
                </c:pt>
                <c:pt idx="185">
                  <c:v>#N/A</c:v>
                </c:pt>
                <c:pt idx="186">
                  <c:v>#N/A</c:v>
                </c:pt>
                <c:pt idx="187">
                  <c:v>#N/A</c:v>
                </c:pt>
                <c:pt idx="188">
                  <c:v>#N/A</c:v>
                </c:pt>
                <c:pt idx="189">
                  <c:v>#N/A</c:v>
                </c:pt>
                <c:pt idx="190">
                  <c:v>#N/A</c:v>
                </c:pt>
                <c:pt idx="191">
                  <c:v>39.980031421767379</c:v>
                </c:pt>
                <c:pt idx="192">
                  <c:v>44.944871925124112</c:v>
                </c:pt>
                <c:pt idx="193">
                  <c:v>65.105641210020934</c:v>
                </c:pt>
                <c:pt idx="194">
                  <c:v>#N/A</c:v>
                </c:pt>
                <c:pt idx="195">
                  <c:v>#N/A</c:v>
                </c:pt>
                <c:pt idx="196">
                  <c:v>33.346261641459805</c:v>
                </c:pt>
                <c:pt idx="197">
                  <c:v>#N/A</c:v>
                </c:pt>
                <c:pt idx="198">
                  <c:v>#N/A</c:v>
                </c:pt>
                <c:pt idx="199">
                  <c:v>#N/A</c:v>
                </c:pt>
                <c:pt idx="200">
                  <c:v>37.170570594614169</c:v>
                </c:pt>
                <c:pt idx="201">
                  <c:v>#N/A</c:v>
                </c:pt>
                <c:pt idx="202">
                  <c:v>62.271176966530696</c:v>
                </c:pt>
                <c:pt idx="203">
                  <c:v>101.91316103294061</c:v>
                </c:pt>
                <c:pt idx="204">
                  <c:v>#N/A</c:v>
                </c:pt>
                <c:pt idx="205">
                  <c:v>#N/A</c:v>
                </c:pt>
                <c:pt idx="206">
                  <c:v>#N/A</c:v>
                </c:pt>
                <c:pt idx="207">
                  <c:v>48.664655193061989</c:v>
                </c:pt>
                <c:pt idx="208">
                  <c:v>51.108011398802127</c:v>
                </c:pt>
                <c:pt idx="209">
                  <c:v>38.007522157154916</c:v>
                </c:pt>
                <c:pt idx="210">
                  <c:v>42.247428096663526</c:v>
                </c:pt>
                <c:pt idx="211">
                  <c:v>#N/A</c:v>
                </c:pt>
                <c:pt idx="212">
                  <c:v>#N/A</c:v>
                </c:pt>
                <c:pt idx="213">
                  <c:v>63.967770007666452</c:v>
                </c:pt>
                <c:pt idx="214">
                  <c:v>75.649351153033351</c:v>
                </c:pt>
                <c:pt idx="215">
                  <c:v>72.635921752562112</c:v>
                </c:pt>
                <c:pt idx="216">
                  <c:v>87.469586579149109</c:v>
                </c:pt>
                <c:pt idx="217">
                  <c:v>82.258272196939672</c:v>
                </c:pt>
                <c:pt idx="218">
                  <c:v>#N/A</c:v>
                </c:pt>
                <c:pt idx="219">
                  <c:v>#N/A</c:v>
                </c:pt>
                <c:pt idx="220">
                  <c:v>#N/A</c:v>
                </c:pt>
                <c:pt idx="221">
                  <c:v>#N/A</c:v>
                </c:pt>
                <c:pt idx="222">
                  <c:v>#N/A</c:v>
                </c:pt>
                <c:pt idx="223">
                  <c:v>#N/A</c:v>
                </c:pt>
                <c:pt idx="224">
                  <c:v>#N/A</c:v>
                </c:pt>
                <c:pt idx="225">
                  <c:v>41.302410116540834</c:v>
                </c:pt>
                <c:pt idx="226">
                  <c:v>34.237524175553581</c:v>
                </c:pt>
                <c:pt idx="227">
                  <c:v>#N/A</c:v>
                </c:pt>
                <c:pt idx="228">
                  <c:v>30.712635955185256</c:v>
                </c:pt>
                <c:pt idx="229">
                  <c:v>32.466135593372627</c:v>
                </c:pt>
                <c:pt idx="230">
                  <c:v>49.564264828267518</c:v>
                </c:pt>
                <c:pt idx="231">
                  <c:v>#N/A</c:v>
                </c:pt>
                <c:pt idx="232">
                  <c:v>#N/A</c:v>
                </c:pt>
                <c:pt idx="233">
                  <c:v>31.067214969586932</c:v>
                </c:pt>
                <c:pt idx="234">
                  <c:v>#N/A</c:v>
                </c:pt>
                <c:pt idx="235">
                  <c:v>31.951593852698867</c:v>
                </c:pt>
                <c:pt idx="236">
                  <c:v>34.709562966796554</c:v>
                </c:pt>
                <c:pt idx="237">
                  <c:v>#N/A</c:v>
                </c:pt>
                <c:pt idx="238">
                  <c:v>#N/A</c:v>
                </c:pt>
                <c:pt idx="239">
                  <c:v>#N/A</c:v>
                </c:pt>
                <c:pt idx="240">
                  <c:v>86.052661815462926</c:v>
                </c:pt>
                <c:pt idx="241">
                  <c:v>130.04191753417649</c:v>
                </c:pt>
                <c:pt idx="242">
                  <c:v>49.235954366133832</c:v>
                </c:pt>
                <c:pt idx="243">
                  <c:v>87.641721627898676</c:v>
                </c:pt>
                <c:pt idx="244">
                  <c:v>49.869539727330604</c:v>
                </c:pt>
                <c:pt idx="245">
                  <c:v>67.358474623730842</c:v>
                </c:pt>
                <c:pt idx="246">
                  <c:v>39.991030196605955</c:v>
                </c:pt>
                <c:pt idx="247">
                  <c:v>37.160726794655382</c:v>
                </c:pt>
                <c:pt idx="248">
                  <c:v>40.508864727153679</c:v>
                </c:pt>
                <c:pt idx="249">
                  <c:v>40.508864727153679</c:v>
                </c:pt>
                <c:pt idx="250">
                  <c:v>60.285269068727715</c:v>
                </c:pt>
                <c:pt idx="251">
                  <c:v>34.898790641373971</c:v>
                </c:pt>
                <c:pt idx="252">
                  <c:v>44.317981686683481</c:v>
                </c:pt>
                <c:pt idx="253">
                  <c:v>75.983964409933577</c:v>
                </c:pt>
                <c:pt idx="254">
                  <c:v>40.70531649444078</c:v>
                </c:pt>
                <c:pt idx="255">
                  <c:v>38.238607816321633</c:v>
                </c:pt>
                <c:pt idx="256">
                  <c:v>#N/A</c:v>
                </c:pt>
                <c:pt idx="257">
                  <c:v>#N/A</c:v>
                </c:pt>
                <c:pt idx="258">
                  <c:v>#N/A</c:v>
                </c:pt>
                <c:pt idx="259">
                  <c:v>29.237758740393371</c:v>
                </c:pt>
                <c:pt idx="260">
                  <c:v>#N/A</c:v>
                </c:pt>
                <c:pt idx="261">
                  <c:v>#N/A</c:v>
                </c:pt>
                <c:pt idx="262">
                  <c:v>#N/A</c:v>
                </c:pt>
                <c:pt idx="263">
                  <c:v>44.295508887818293</c:v>
                </c:pt>
                <c:pt idx="264">
                  <c:v>#N/A</c:v>
                </c:pt>
                <c:pt idx="265">
                  <c:v>46.538899311102604</c:v>
                </c:pt>
                <c:pt idx="266">
                  <c:v>46.538899311102618</c:v>
                </c:pt>
                <c:pt idx="267">
                  <c:v>#N/A</c:v>
                </c:pt>
                <c:pt idx="268">
                  <c:v>#N/A</c:v>
                </c:pt>
                <c:pt idx="269">
                  <c:v>37.565551092766526</c:v>
                </c:pt>
                <c:pt idx="270">
                  <c:v>32.063713116788264</c:v>
                </c:pt>
                <c:pt idx="271">
                  <c:v>34.780976940244898</c:v>
                </c:pt>
                <c:pt idx="272">
                  <c:v>34.237524175553574</c:v>
                </c:pt>
                <c:pt idx="273">
                  <c:v>#N/A</c:v>
                </c:pt>
                <c:pt idx="274">
                  <c:v>#N/A</c:v>
                </c:pt>
                <c:pt idx="275">
                  <c:v>#N/A</c:v>
                </c:pt>
                <c:pt idx="276">
                  <c:v>#N/A</c:v>
                </c:pt>
                <c:pt idx="277">
                  <c:v>#N/A</c:v>
                </c:pt>
                <c:pt idx="278">
                  <c:v>#N/A</c:v>
                </c:pt>
                <c:pt idx="279">
                  <c:v>#N/A</c:v>
                </c:pt>
                <c:pt idx="280">
                  <c:v>#N/A</c:v>
                </c:pt>
                <c:pt idx="281">
                  <c:v>61.654185876032663</c:v>
                </c:pt>
                <c:pt idx="282">
                  <c:v>#N/A</c:v>
                </c:pt>
                <c:pt idx="283">
                  <c:v>100.78712743101391</c:v>
                </c:pt>
                <c:pt idx="284">
                  <c:v>62.494762653189909</c:v>
                </c:pt>
                <c:pt idx="285">
                  <c:v>67.225175836340341</c:v>
                </c:pt>
                <c:pt idx="286">
                  <c:v>79.298181577011363</c:v>
                </c:pt>
                <c:pt idx="287">
                  <c:v>#N/A</c:v>
                </c:pt>
                <c:pt idx="288">
                  <c:v>#N/A</c:v>
                </c:pt>
                <c:pt idx="289">
                  <c:v>#N/A</c:v>
                </c:pt>
                <c:pt idx="290">
                  <c:v>58.249895744281076</c:v>
                </c:pt>
                <c:pt idx="291">
                  <c:v>45.301853129814056</c:v>
                </c:pt>
                <c:pt idx="292">
                  <c:v>33.336337721408924</c:v>
                </c:pt>
                <c:pt idx="293">
                  <c:v>35.713798274559174</c:v>
                </c:pt>
                <c:pt idx="294">
                  <c:v>34.032675113535852</c:v>
                </c:pt>
                <c:pt idx="295">
                  <c:v>#N/A</c:v>
                </c:pt>
                <c:pt idx="296">
                  <c:v>#N/A</c:v>
                </c:pt>
                <c:pt idx="297">
                  <c:v>#N/A</c:v>
                </c:pt>
                <c:pt idx="298">
                  <c:v>139.1447737202482</c:v>
                </c:pt>
                <c:pt idx="299">
                  <c:v>85.32604282054848</c:v>
                </c:pt>
                <c:pt idx="300">
                  <c:v>133.59038364997915</c:v>
                </c:pt>
                <c:pt idx="301">
                  <c:v>89.523588938601122</c:v>
                </c:pt>
                <c:pt idx="302">
                  <c:v>70.506707769794644</c:v>
                </c:pt>
                <c:pt idx="303">
                  <c:v>#N/A</c:v>
                </c:pt>
                <c:pt idx="304">
                  <c:v>#N/A</c:v>
                </c:pt>
                <c:pt idx="305">
                  <c:v>#N/A</c:v>
                </c:pt>
                <c:pt idx="306">
                  <c:v>#N/A</c:v>
                </c:pt>
                <c:pt idx="307">
                  <c:v>#N/A</c:v>
                </c:pt>
                <c:pt idx="308">
                  <c:v>#N/A</c:v>
                </c:pt>
                <c:pt idx="309">
                  <c:v>75.067872114510109</c:v>
                </c:pt>
                <c:pt idx="310">
                  <c:v>#N/A</c:v>
                </c:pt>
                <c:pt idx="311">
                  <c:v>#N/A</c:v>
                </c:pt>
                <c:pt idx="312">
                  <c:v>23.708324772139541</c:v>
                </c:pt>
                <c:pt idx="313">
                  <c:v>25.578479983132571</c:v>
                </c:pt>
                <c:pt idx="314">
                  <c:v>26.098146508157207</c:v>
                </c:pt>
                <c:pt idx="315">
                  <c:v>21.992427725296924</c:v>
                </c:pt>
                <c:pt idx="316">
                  <c:v>21.620254252995938</c:v>
                </c:pt>
                <c:pt idx="317">
                  <c:v>23.074164935171197</c:v>
                </c:pt>
                <c:pt idx="318">
                  <c:v>23.136278354033948</c:v>
                </c:pt>
                <c:pt idx="319">
                  <c:v>25.313214829358802</c:v>
                </c:pt>
                <c:pt idx="320">
                  <c:v>26.577996045497272</c:v>
                </c:pt>
                <c:pt idx="321">
                  <c:v>#N/A</c:v>
                </c:pt>
                <c:pt idx="322">
                  <c:v>32.218372478209993</c:v>
                </c:pt>
                <c:pt idx="323">
                  <c:v>31.848661980300701</c:v>
                </c:pt>
                <c:pt idx="324">
                  <c:v>#N/A</c:v>
                </c:pt>
                <c:pt idx="325">
                  <c:v>#N/A</c:v>
                </c:pt>
                <c:pt idx="326">
                  <c:v>53.059437356235634</c:v>
                </c:pt>
                <c:pt idx="327">
                  <c:v>100.41836415178406</c:v>
                </c:pt>
                <c:pt idx="328">
                  <c:v>52.320503596622615</c:v>
                </c:pt>
                <c:pt idx="329">
                  <c:v>32.767028223005816</c:v>
                </c:pt>
                <c:pt idx="330">
                  <c:v>29.301596336383238</c:v>
                </c:pt>
                <c:pt idx="331">
                  <c:v>24.771705774185939</c:v>
                </c:pt>
                <c:pt idx="332">
                  <c:v>24.172566925546853</c:v>
                </c:pt>
                <c:pt idx="333">
                  <c:v>#N/A</c:v>
                </c:pt>
                <c:pt idx="334">
                  <c:v>#N/A</c:v>
                </c:pt>
                <c:pt idx="335">
                  <c:v>78.327817496735605</c:v>
                </c:pt>
                <c:pt idx="336">
                  <c:v>76.662283644375208</c:v>
                </c:pt>
                <c:pt idx="337">
                  <c:v>62.575246938984357</c:v>
                </c:pt>
                <c:pt idx="338">
                  <c:v>#N/A</c:v>
                </c:pt>
                <c:pt idx="339">
                  <c:v>52.428988220190639</c:v>
                </c:pt>
                <c:pt idx="340">
                  <c:v>#N/A</c:v>
                </c:pt>
                <c:pt idx="341">
                  <c:v>#N/A</c:v>
                </c:pt>
                <c:pt idx="342">
                  <c:v>41.527060878623487</c:v>
                </c:pt>
                <c:pt idx="343">
                  <c:v>#N/A</c:v>
                </c:pt>
                <c:pt idx="344">
                  <c:v>22.624032448740746</c:v>
                </c:pt>
                <c:pt idx="345">
                  <c:v>#N/A</c:v>
                </c:pt>
                <c:pt idx="346">
                  <c:v>56.585482999251376</c:v>
                </c:pt>
                <c:pt idx="347">
                  <c:v>40.910072466269909</c:v>
                </c:pt>
                <c:pt idx="348">
                  <c:v>44.812490709089381</c:v>
                </c:pt>
                <c:pt idx="349">
                  <c:v>#N/A</c:v>
                </c:pt>
                <c:pt idx="350">
                  <c:v>#N/A</c:v>
                </c:pt>
                <c:pt idx="351">
                  <c:v>22.566513829877298</c:v>
                </c:pt>
                <c:pt idx="352">
                  <c:v>25.211961970041362</c:v>
                </c:pt>
                <c:pt idx="353">
                  <c:v>24.190929094862483</c:v>
                </c:pt>
                <c:pt idx="354">
                  <c:v>35.308919407876296</c:v>
                </c:pt>
                <c:pt idx="355">
                  <c:v>27.844536312294682</c:v>
                </c:pt>
                <c:pt idx="356">
                  <c:v>24.300686236184443</c:v>
                </c:pt>
                <c:pt idx="357">
                  <c:v>26.452209410731186</c:v>
                </c:pt>
                <c:pt idx="358">
                  <c:v>24.861513899098323</c:v>
                </c:pt>
                <c:pt idx="359">
                  <c:v>#N/A</c:v>
                </c:pt>
                <c:pt idx="360">
                  <c:v>26.418083123391558</c:v>
                </c:pt>
                <c:pt idx="361">
                  <c:v>22.322957534351598</c:v>
                </c:pt>
                <c:pt idx="362">
                  <c:v>39.162989033981184</c:v>
                </c:pt>
                <c:pt idx="363">
                  <c:v>#N/A</c:v>
                </c:pt>
                <c:pt idx="364">
                  <c:v>#N/A</c:v>
                </c:pt>
                <c:pt idx="365">
                  <c:v>55.003271784902608</c:v>
                </c:pt>
                <c:pt idx="366">
                  <c:v>33.935575557341238</c:v>
                </c:pt>
                <c:pt idx="367">
                  <c:v>33.935575557341238</c:v>
                </c:pt>
                <c:pt idx="368">
                  <c:v>25.100277779098555</c:v>
                </c:pt>
                <c:pt idx="369">
                  <c:v>33.935575557341238</c:v>
                </c:pt>
                <c:pt idx="370">
                  <c:v>#N/A</c:v>
                </c:pt>
                <c:pt idx="371">
                  <c:v>24.126448534547755</c:v>
                </c:pt>
                <c:pt idx="372">
                  <c:v>52.374439715382913</c:v>
                </c:pt>
                <c:pt idx="373">
                  <c:v>42.7606741668802</c:v>
                </c:pt>
                <c:pt idx="374">
                  <c:v>#N/A</c:v>
                </c:pt>
                <c:pt idx="375">
                  <c:v>#N/A</c:v>
                </c:pt>
                <c:pt idx="376">
                  <c:v>#N/A</c:v>
                </c:pt>
                <c:pt idx="377">
                  <c:v>23.659411101167322</c:v>
                </c:pt>
                <c:pt idx="378">
                  <c:v>30.600875140760415</c:v>
                </c:pt>
                <c:pt idx="379">
                  <c:v>20.224039079086751</c:v>
                </c:pt>
                <c:pt idx="380">
                  <c:v>23.045595063026759</c:v>
                </c:pt>
                <c:pt idx="381">
                  <c:v>#N/A</c:v>
                </c:pt>
                <c:pt idx="382">
                  <c:v>#N/A</c:v>
                </c:pt>
                <c:pt idx="383">
                  <c:v>39.037159724927797</c:v>
                </c:pt>
                <c:pt idx="384">
                  <c:v>#N/A</c:v>
                </c:pt>
                <c:pt idx="385">
                  <c:v>#N/A</c:v>
                </c:pt>
                <c:pt idx="386">
                  <c:v>23.889447601190597</c:v>
                </c:pt>
                <c:pt idx="387">
                  <c:v>#N/A</c:v>
                </c:pt>
                <c:pt idx="388">
                  <c:v>22.626087336198616</c:v>
                </c:pt>
                <c:pt idx="389">
                  <c:v>21.196122619640647</c:v>
                </c:pt>
                <c:pt idx="390">
                  <c:v>20.324585706690034</c:v>
                </c:pt>
                <c:pt idx="391">
                  <c:v>21.989574432876207</c:v>
                </c:pt>
                <c:pt idx="392">
                  <c:v>24.548358487701773</c:v>
                </c:pt>
                <c:pt idx="393">
                  <c:v>22.055970169962784</c:v>
                </c:pt>
                <c:pt idx="394">
                  <c:v>35.268751076943985</c:v>
                </c:pt>
                <c:pt idx="395">
                  <c:v>20.433171267065358</c:v>
                </c:pt>
                <c:pt idx="396">
                  <c:v>31.894789435457298</c:v>
                </c:pt>
                <c:pt idx="397">
                  <c:v>31.075962487377211</c:v>
                </c:pt>
                <c:pt idx="398">
                  <c:v>#N/A</c:v>
                </c:pt>
                <c:pt idx="399">
                  <c:v>#N/A</c:v>
                </c:pt>
                <c:pt idx="400">
                  <c:v>#N/A</c:v>
                </c:pt>
                <c:pt idx="401">
                  <c:v>#N/A</c:v>
                </c:pt>
                <c:pt idx="402">
                  <c:v>26.578875570826732</c:v>
                </c:pt>
                <c:pt idx="403">
                  <c:v>#N/A</c:v>
                </c:pt>
                <c:pt idx="404">
                  <c:v>19.473440866709165</c:v>
                </c:pt>
                <c:pt idx="405">
                  <c:v>26.917078155745877</c:v>
                </c:pt>
                <c:pt idx="406">
                  <c:v>#N/A</c:v>
                </c:pt>
                <c:pt idx="407">
                  <c:v>23.627596875323313</c:v>
                </c:pt>
                <c:pt idx="408">
                  <c:v>25.890433951510715</c:v>
                </c:pt>
                <c:pt idx="409">
                  <c:v>45.134135993571682</c:v>
                </c:pt>
                <c:pt idx="410">
                  <c:v>22.390712789545177</c:v>
                </c:pt>
                <c:pt idx="411">
                  <c:v>#N/A</c:v>
                </c:pt>
                <c:pt idx="412">
                  <c:v>43.232493140897624</c:v>
                </c:pt>
                <c:pt idx="413">
                  <c:v>23.718728841456794</c:v>
                </c:pt>
                <c:pt idx="414">
                  <c:v>30.127096380761877</c:v>
                </c:pt>
                <c:pt idx="415">
                  <c:v>58.564544401827405</c:v>
                </c:pt>
                <c:pt idx="416">
                  <c:v>#N/A</c:v>
                </c:pt>
                <c:pt idx="417">
                  <c:v>#N/A</c:v>
                </c:pt>
                <c:pt idx="418">
                  <c:v>#N/A</c:v>
                </c:pt>
                <c:pt idx="419">
                  <c:v>19.544351650541923</c:v>
                </c:pt>
                <c:pt idx="420">
                  <c:v>14.658474546141733</c:v>
                </c:pt>
                <c:pt idx="421">
                  <c:v>14.427268323016467</c:v>
                </c:pt>
                <c:pt idx="422">
                  <c:v>15.909034046779658</c:v>
                </c:pt>
                <c:pt idx="423">
                  <c:v>14.427268323016467</c:v>
                </c:pt>
                <c:pt idx="424">
                  <c:v>21.836252826099919</c:v>
                </c:pt>
                <c:pt idx="425">
                  <c:v>#N/A</c:v>
                </c:pt>
                <c:pt idx="426">
                  <c:v>35.216571507651814</c:v>
                </c:pt>
                <c:pt idx="427">
                  <c:v>#N/A</c:v>
                </c:pt>
                <c:pt idx="428">
                  <c:v>#N/A</c:v>
                </c:pt>
                <c:pt idx="429">
                  <c:v>#N/A</c:v>
                </c:pt>
                <c:pt idx="430">
                  <c:v>22.093080423335984</c:v>
                </c:pt>
                <c:pt idx="431">
                  <c:v>#N/A</c:v>
                </c:pt>
                <c:pt idx="432">
                  <c:v>#N/A</c:v>
                </c:pt>
                <c:pt idx="433">
                  <c:v>#N/A</c:v>
                </c:pt>
                <c:pt idx="434">
                  <c:v>37.042725985116597</c:v>
                </c:pt>
                <c:pt idx="435">
                  <c:v>#N/A</c:v>
                </c:pt>
                <c:pt idx="436">
                  <c:v>20.04576002820718</c:v>
                </c:pt>
                <c:pt idx="437">
                  <c:v>10.157369335178716</c:v>
                </c:pt>
                <c:pt idx="438">
                  <c:v>23.566115151922268</c:v>
                </c:pt>
                <c:pt idx="439">
                  <c:v>12.505681053723256</c:v>
                </c:pt>
                <c:pt idx="440">
                  <c:v>24.858146689153646</c:v>
                </c:pt>
                <c:pt idx="441">
                  <c:v>#N/A</c:v>
                </c:pt>
                <c:pt idx="442">
                  <c:v>28.769032986039697</c:v>
                </c:pt>
                <c:pt idx="443">
                  <c:v>20.681044413670612</c:v>
                </c:pt>
                <c:pt idx="444">
                  <c:v>#N/A</c:v>
                </c:pt>
                <c:pt idx="445">
                  <c:v>12.576362046414591</c:v>
                </c:pt>
                <c:pt idx="446">
                  <c:v>12.5763620464146</c:v>
                </c:pt>
                <c:pt idx="447">
                  <c:v>#N/A</c:v>
                </c:pt>
                <c:pt idx="448">
                  <c:v>#N/A</c:v>
                </c:pt>
                <c:pt idx="449">
                  <c:v>#N/A</c:v>
                </c:pt>
                <c:pt idx="450">
                  <c:v>13.79192120331712</c:v>
                </c:pt>
                <c:pt idx="451">
                  <c:v>20.462355757668302</c:v>
                </c:pt>
                <c:pt idx="452">
                  <c:v>#N/A</c:v>
                </c:pt>
                <c:pt idx="453">
                  <c:v>12.050053946182445</c:v>
                </c:pt>
                <c:pt idx="454">
                  <c:v>#N/A</c:v>
                </c:pt>
                <c:pt idx="455">
                  <c:v>#N/A</c:v>
                </c:pt>
                <c:pt idx="456">
                  <c:v>17.090931976079993</c:v>
                </c:pt>
                <c:pt idx="457">
                  <c:v>14.592163231217485</c:v>
                </c:pt>
                <c:pt idx="458">
                  <c:v>21.255915250572126</c:v>
                </c:pt>
                <c:pt idx="459">
                  <c:v>18.279904951720773</c:v>
                </c:pt>
                <c:pt idx="460">
                  <c:v>17.090667964347588</c:v>
                </c:pt>
                <c:pt idx="461">
                  <c:v>#N/A</c:v>
                </c:pt>
                <c:pt idx="462">
                  <c:v>#N/A</c:v>
                </c:pt>
                <c:pt idx="463">
                  <c:v>#N/A</c:v>
                </c:pt>
                <c:pt idx="464">
                  <c:v>41.759311224958793</c:v>
                </c:pt>
                <c:pt idx="465">
                  <c:v>36.873958902797945</c:v>
                </c:pt>
                <c:pt idx="466">
                  <c:v>#N/A</c:v>
                </c:pt>
                <c:pt idx="467">
                  <c:v>27.180962321312222</c:v>
                </c:pt>
                <c:pt idx="468">
                  <c:v>12.979062574803056</c:v>
                </c:pt>
                <c:pt idx="469">
                  <c:v>12.767347369682145</c:v>
                </c:pt>
                <c:pt idx="470">
                  <c:v>29.887520051791522</c:v>
                </c:pt>
                <c:pt idx="471">
                  <c:v>#N/A</c:v>
                </c:pt>
                <c:pt idx="472">
                  <c:v>#N/A</c:v>
                </c:pt>
                <c:pt idx="473">
                  <c:v>#N/A</c:v>
                </c:pt>
                <c:pt idx="474">
                  <c:v>#N/A</c:v>
                </c:pt>
                <c:pt idx="475">
                  <c:v>#N/A</c:v>
                </c:pt>
                <c:pt idx="476">
                  <c:v>#N/A</c:v>
                </c:pt>
                <c:pt idx="477">
                  <c:v>20.674166584737417</c:v>
                </c:pt>
                <c:pt idx="478">
                  <c:v>15.043343148231493</c:v>
                </c:pt>
                <c:pt idx="479">
                  <c:v>#N/A</c:v>
                </c:pt>
                <c:pt idx="480">
                  <c:v>#N/A</c:v>
                </c:pt>
                <c:pt idx="481">
                  <c:v>#N/A</c:v>
                </c:pt>
                <c:pt idx="482">
                  <c:v>#N/A</c:v>
                </c:pt>
                <c:pt idx="483">
                  <c:v>#N/A</c:v>
                </c:pt>
                <c:pt idx="484">
                  <c:v>10.494267432896198</c:v>
                </c:pt>
                <c:pt idx="485">
                  <c:v>17.856925645776101</c:v>
                </c:pt>
                <c:pt idx="486">
                  <c:v>28.154297718662271</c:v>
                </c:pt>
                <c:pt idx="487">
                  <c:v>#N/A</c:v>
                </c:pt>
                <c:pt idx="488">
                  <c:v>12.553265471672134</c:v>
                </c:pt>
                <c:pt idx="489">
                  <c:v>11.94371211660853</c:v>
                </c:pt>
                <c:pt idx="490">
                  <c:v>14.779460333643545</c:v>
                </c:pt>
                <c:pt idx="491">
                  <c:v>#N/A</c:v>
                </c:pt>
                <c:pt idx="492">
                  <c:v>#N/A</c:v>
                </c:pt>
                <c:pt idx="493">
                  <c:v>15.946469249262721</c:v>
                </c:pt>
                <c:pt idx="494">
                  <c:v>12.652138775612643</c:v>
                </c:pt>
                <c:pt idx="495">
                  <c:v>17.235341967088196</c:v>
                </c:pt>
                <c:pt idx="496">
                  <c:v>#N/A</c:v>
                </c:pt>
                <c:pt idx="497">
                  <c:v>#N/A</c:v>
                </c:pt>
                <c:pt idx="498">
                  <c:v>23.933023187580094</c:v>
                </c:pt>
                <c:pt idx="499">
                  <c:v>23.194690321986364</c:v>
                </c:pt>
                <c:pt idx="500">
                  <c:v>#N/A</c:v>
                </c:pt>
                <c:pt idx="501">
                  <c:v>#N/A</c:v>
                </c:pt>
                <c:pt idx="502">
                  <c:v>#N/A</c:v>
                </c:pt>
                <c:pt idx="503">
                  <c:v>24.120393309046964</c:v>
                </c:pt>
                <c:pt idx="504">
                  <c:v>#N/A</c:v>
                </c:pt>
                <c:pt idx="505">
                  <c:v>#N/A</c:v>
                </c:pt>
                <c:pt idx="506">
                  <c:v>#N/A</c:v>
                </c:pt>
                <c:pt idx="507">
                  <c:v>#N/A</c:v>
                </c:pt>
                <c:pt idx="508">
                  <c:v>#N/A</c:v>
                </c:pt>
                <c:pt idx="509">
                  <c:v>22.262658310505209</c:v>
                </c:pt>
                <c:pt idx="510">
                  <c:v>#N/A</c:v>
                </c:pt>
                <c:pt idx="511">
                  <c:v>19.769669743355987</c:v>
                </c:pt>
                <c:pt idx="512">
                  <c:v>14.531574395603071</c:v>
                </c:pt>
                <c:pt idx="513">
                  <c:v>15.623232078031387</c:v>
                </c:pt>
                <c:pt idx="514">
                  <c:v>#N/A</c:v>
                </c:pt>
                <c:pt idx="515">
                  <c:v>16.048237478394626</c:v>
                </c:pt>
                <c:pt idx="516">
                  <c:v>14.632072486909658</c:v>
                </c:pt>
                <c:pt idx="517">
                  <c:v>#N/A</c:v>
                </c:pt>
                <c:pt idx="518">
                  <c:v>#N/A</c:v>
                </c:pt>
                <c:pt idx="519">
                  <c:v>#N/A</c:v>
                </c:pt>
                <c:pt idx="520">
                  <c:v>12.98037088226544</c:v>
                </c:pt>
                <c:pt idx="521">
                  <c:v>26.001413466805154</c:v>
                </c:pt>
                <c:pt idx="522">
                  <c:v>#N/A</c:v>
                </c:pt>
                <c:pt idx="523">
                  <c:v>#N/A</c:v>
                </c:pt>
                <c:pt idx="524">
                  <c:v>#N/A</c:v>
                </c:pt>
                <c:pt idx="525">
                  <c:v>#N/A</c:v>
                </c:pt>
                <c:pt idx="526">
                  <c:v>#N/A</c:v>
                </c:pt>
                <c:pt idx="527">
                  <c:v>23.585113441861392</c:v>
                </c:pt>
                <c:pt idx="528">
                  <c:v>#N/A</c:v>
                </c:pt>
                <c:pt idx="529">
                  <c:v>#N/A</c:v>
                </c:pt>
                <c:pt idx="530">
                  <c:v>#N/A</c:v>
                </c:pt>
                <c:pt idx="531">
                  <c:v>26.171698687800994</c:v>
                </c:pt>
                <c:pt idx="532">
                  <c:v>19.902363904491025</c:v>
                </c:pt>
                <c:pt idx="533">
                  <c:v>16.768831619191808</c:v>
                </c:pt>
                <c:pt idx="534">
                  <c:v>19.8993404301584</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23.660549708946416</c:v>
                </c:pt>
                <c:pt idx="552">
                  <c:v>#N/A</c:v>
                </c:pt>
                <c:pt idx="553">
                  <c:v>#N/A</c:v>
                </c:pt>
                <c:pt idx="554">
                  <c:v>32.900605201835113</c:v>
                </c:pt>
                <c:pt idx="555">
                  <c:v>35.037008137019228</c:v>
                </c:pt>
                <c:pt idx="556">
                  <c:v>#N/A</c:v>
                </c:pt>
                <c:pt idx="557">
                  <c:v>19.552737483270686</c:v>
                </c:pt>
                <c:pt idx="558">
                  <c:v>#N/A</c:v>
                </c:pt>
                <c:pt idx="559">
                  <c:v>#N/A</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6D4F-43E7-8322-9B7E48155EF7}"/>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Plant_Real'!$A$26:$A$1000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Plant_Real'!$P$26:$P$1000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223.89151722671889</c:v>
                </c:pt>
                <c:pt idx="12">
                  <c:v>#N/A</c:v>
                </c:pt>
                <c:pt idx="13">
                  <c:v>#N/A</c:v>
                </c:pt>
                <c:pt idx="14">
                  <c:v>#N/A</c:v>
                </c:pt>
                <c:pt idx="15">
                  <c:v>#N/A</c:v>
                </c:pt>
                <c:pt idx="16">
                  <c:v>59.053659882765288</c:v>
                </c:pt>
                <c:pt idx="17">
                  <c:v>59.057060191282226</c:v>
                </c:pt>
                <c:pt idx="18">
                  <c:v>#N/A</c:v>
                </c:pt>
                <c:pt idx="19">
                  <c:v>#N/A</c:v>
                </c:pt>
                <c:pt idx="20">
                  <c:v>#N/A</c:v>
                </c:pt>
                <c:pt idx="21">
                  <c:v>#N/A</c:v>
                </c:pt>
                <c:pt idx="22">
                  <c:v>#N/A</c:v>
                </c:pt>
                <c:pt idx="23">
                  <c:v>#N/A</c:v>
                </c:pt>
                <c:pt idx="24">
                  <c:v>#N/A</c:v>
                </c:pt>
                <c:pt idx="25">
                  <c:v>#N/A</c:v>
                </c:pt>
                <c:pt idx="26">
                  <c:v>#N/A</c:v>
                </c:pt>
                <c:pt idx="27">
                  <c:v>#N/A</c:v>
                </c:pt>
                <c:pt idx="28">
                  <c:v>57.930696118563027</c:v>
                </c:pt>
                <c:pt idx="29">
                  <c:v>#N/A</c:v>
                </c:pt>
                <c:pt idx="30">
                  <c:v>#N/A</c:v>
                </c:pt>
                <c:pt idx="31">
                  <c:v>#N/A</c:v>
                </c:pt>
                <c:pt idx="32">
                  <c:v>#N/A</c:v>
                </c:pt>
                <c:pt idx="33">
                  <c:v>#N/A</c:v>
                </c:pt>
                <c:pt idx="34">
                  <c:v>#N/A</c:v>
                </c:pt>
                <c:pt idx="35">
                  <c:v>#N/A</c:v>
                </c:pt>
                <c:pt idx="36">
                  <c:v>#N/A</c:v>
                </c:pt>
                <c:pt idx="37">
                  <c:v>#N/A</c:v>
                </c:pt>
                <c:pt idx="38">
                  <c:v>#N/A</c:v>
                </c:pt>
                <c:pt idx="39">
                  <c:v>#N/A</c:v>
                </c:pt>
                <c:pt idx="40">
                  <c:v>52.092041851510857</c:v>
                </c:pt>
                <c:pt idx="41">
                  <c:v>61.263106988120107</c:v>
                </c:pt>
                <c:pt idx="42">
                  <c:v>#N/A</c:v>
                </c:pt>
                <c:pt idx="43">
                  <c:v>#N/A</c:v>
                </c:pt>
                <c:pt idx="44">
                  <c:v>#N/A</c:v>
                </c:pt>
                <c:pt idx="45">
                  <c:v>93.575602566535224</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78.989140723564731</c:v>
                </c:pt>
                <c:pt idx="69">
                  <c:v>#N/A</c:v>
                </c:pt>
                <c:pt idx="70">
                  <c:v>78.105353455048174</c:v>
                </c:pt>
                <c:pt idx="71">
                  <c:v>78.320928080570823</c:v>
                </c:pt>
                <c:pt idx="72">
                  <c:v>52.246325515637103</c:v>
                </c:pt>
                <c:pt idx="73">
                  <c:v>#N/A</c:v>
                </c:pt>
                <c:pt idx="74">
                  <c:v>#N/A</c:v>
                </c:pt>
                <c:pt idx="75">
                  <c:v>#N/A</c:v>
                </c:pt>
                <c:pt idx="76">
                  <c:v>#N/A</c:v>
                </c:pt>
                <c:pt idx="77">
                  <c:v>#N/A</c:v>
                </c:pt>
                <c:pt idx="78">
                  <c:v>#N/A</c:v>
                </c:pt>
                <c:pt idx="79">
                  <c:v>#N/A</c:v>
                </c:pt>
                <c:pt idx="80">
                  <c:v>#N/A</c:v>
                </c:pt>
                <c:pt idx="81">
                  <c:v>#N/A</c:v>
                </c:pt>
                <c:pt idx="82">
                  <c:v>#N/A</c:v>
                </c:pt>
                <c:pt idx="83">
                  <c:v>#N/A</c:v>
                </c:pt>
                <c:pt idx="84">
                  <c:v>#N/A</c:v>
                </c:pt>
                <c:pt idx="85">
                  <c:v>71.541694919939872</c:v>
                </c:pt>
                <c:pt idx="86">
                  <c:v>#N/A</c:v>
                </c:pt>
                <c:pt idx="87">
                  <c:v>#N/A</c:v>
                </c:pt>
                <c:pt idx="88">
                  <c:v>#N/A</c:v>
                </c:pt>
                <c:pt idx="89">
                  <c:v>#N/A</c:v>
                </c:pt>
                <c:pt idx="90">
                  <c:v>53.683990377518647</c:v>
                </c:pt>
                <c:pt idx="91">
                  <c:v>#N/A</c:v>
                </c:pt>
                <c:pt idx="92">
                  <c:v>#N/A</c:v>
                </c:pt>
                <c:pt idx="93">
                  <c:v>#N/A</c:v>
                </c:pt>
                <c:pt idx="94">
                  <c:v>#N/A</c:v>
                </c:pt>
                <c:pt idx="95">
                  <c:v>#N/A</c:v>
                </c:pt>
                <c:pt idx="96">
                  <c:v>#N/A</c:v>
                </c:pt>
                <c:pt idx="97">
                  <c:v>54.44295873521029</c:v>
                </c:pt>
                <c:pt idx="98">
                  <c:v>#N/A</c:v>
                </c:pt>
                <c:pt idx="99">
                  <c:v>#N/A</c:v>
                </c:pt>
                <c:pt idx="100">
                  <c:v>84.014808602719128</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157.90806663586307</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85.405911098225516</c:v>
                </c:pt>
                <c:pt idx="129">
                  <c:v>77.818579613593428</c:v>
                </c:pt>
                <c:pt idx="130">
                  <c:v>104.76991765216623</c:v>
                </c:pt>
                <c:pt idx="131">
                  <c:v>103.95402601158307</c:v>
                </c:pt>
                <c:pt idx="132">
                  <c:v>77.911005364048691</c:v>
                </c:pt>
                <c:pt idx="133">
                  <c:v>#N/A</c:v>
                </c:pt>
                <c:pt idx="134">
                  <c:v>#N/A</c:v>
                </c:pt>
                <c:pt idx="135">
                  <c:v>#N/A</c:v>
                </c:pt>
                <c:pt idx="136">
                  <c:v>83.060186785204479</c:v>
                </c:pt>
                <c:pt idx="137">
                  <c:v>#N/A</c:v>
                </c:pt>
                <c:pt idx="138">
                  <c:v>#N/A</c:v>
                </c:pt>
                <c:pt idx="139">
                  <c:v>#N/A</c:v>
                </c:pt>
                <c:pt idx="140">
                  <c:v>#N/A</c:v>
                </c:pt>
                <c:pt idx="141">
                  <c:v>#N/A</c:v>
                </c:pt>
                <c:pt idx="142">
                  <c:v>#N/A</c:v>
                </c:pt>
                <c:pt idx="143">
                  <c:v>#N/A</c:v>
                </c:pt>
                <c:pt idx="144">
                  <c:v>#N/A</c:v>
                </c:pt>
                <c:pt idx="145">
                  <c:v>82.491077429458969</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111.8508775641439</c:v>
                </c:pt>
                <c:pt idx="160">
                  <c:v>111.8508775641439</c:v>
                </c:pt>
                <c:pt idx="161">
                  <c:v>#N/A</c:v>
                </c:pt>
                <c:pt idx="162">
                  <c:v>#N/A</c:v>
                </c:pt>
                <c:pt idx="163">
                  <c:v>81.672781272827137</c:v>
                </c:pt>
                <c:pt idx="164">
                  <c:v>#N/A</c:v>
                </c:pt>
                <c:pt idx="165">
                  <c:v>#N/A</c:v>
                </c:pt>
                <c:pt idx="166">
                  <c:v>#N/A</c:v>
                </c:pt>
                <c:pt idx="167">
                  <c:v>77.548207829474933</c:v>
                </c:pt>
                <c:pt idx="168">
                  <c:v>#N/A</c:v>
                </c:pt>
                <c:pt idx="169">
                  <c:v>#N/A</c:v>
                </c:pt>
                <c:pt idx="170">
                  <c:v>#N/A</c:v>
                </c:pt>
                <c:pt idx="171">
                  <c:v>#N/A</c:v>
                </c:pt>
                <c:pt idx="172">
                  <c:v>#N/A</c:v>
                </c:pt>
                <c:pt idx="173">
                  <c:v>#N/A</c:v>
                </c:pt>
                <c:pt idx="174">
                  <c:v>#N/A</c:v>
                </c:pt>
                <c:pt idx="175">
                  <c:v>#N/A</c:v>
                </c:pt>
                <c:pt idx="176">
                  <c:v>#N/A</c:v>
                </c:pt>
                <c:pt idx="177">
                  <c:v>#N/A</c:v>
                </c:pt>
                <c:pt idx="178">
                  <c:v>98.078484947819504</c:v>
                </c:pt>
                <c:pt idx="179">
                  <c:v>107.76524889328319</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97.126670191508836</c:v>
                </c:pt>
                <c:pt idx="199">
                  <c:v>#N/A</c:v>
                </c:pt>
                <c:pt idx="200">
                  <c:v>#N/A</c:v>
                </c:pt>
                <c:pt idx="201">
                  <c:v>91.16191110605142</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33.212617491979564</c:v>
                </c:pt>
                <c:pt idx="228">
                  <c:v>#N/A</c:v>
                </c:pt>
                <c:pt idx="229">
                  <c:v>#N/A</c:v>
                </c:pt>
                <c:pt idx="230">
                  <c:v>#N/A</c:v>
                </c:pt>
                <c:pt idx="231">
                  <c:v>#N/A</c:v>
                </c:pt>
                <c:pt idx="232">
                  <c:v>#N/A</c:v>
                </c:pt>
                <c:pt idx="233">
                  <c:v>#N/A</c:v>
                </c:pt>
                <c:pt idx="234">
                  <c:v>#N/A</c:v>
                </c:pt>
                <c:pt idx="235">
                  <c:v>#N/A</c:v>
                </c:pt>
                <c:pt idx="236">
                  <c:v>#N/A</c:v>
                </c:pt>
                <c:pt idx="237">
                  <c:v>#N/A</c:v>
                </c:pt>
                <c:pt idx="238">
                  <c:v>123.83593225272847</c:v>
                </c:pt>
                <c:pt idx="239">
                  <c:v>122.94578313651877</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67.075235805846035</c:v>
                </c:pt>
                <c:pt idx="257">
                  <c:v>64.740689142567632</c:v>
                </c:pt>
                <c:pt idx="258">
                  <c:v>#N/A</c:v>
                </c:pt>
                <c:pt idx="259">
                  <c:v>#N/A</c:v>
                </c:pt>
                <c:pt idx="260">
                  <c:v>#N/A</c:v>
                </c:pt>
                <c:pt idx="261">
                  <c:v>107.03584430028417</c:v>
                </c:pt>
                <c:pt idx="262">
                  <c:v>107.05849561052888</c:v>
                </c:pt>
                <c:pt idx="263">
                  <c:v>#N/A</c:v>
                </c:pt>
                <c:pt idx="264">
                  <c:v>#N/A</c:v>
                </c:pt>
                <c:pt idx="265">
                  <c:v>#N/A</c:v>
                </c:pt>
                <c:pt idx="266">
                  <c:v>#N/A</c:v>
                </c:pt>
                <c:pt idx="267">
                  <c:v>71.018407289862594</c:v>
                </c:pt>
                <c:pt idx="268">
                  <c:v>73.368339377067755</c:v>
                </c:pt>
                <c:pt idx="269">
                  <c:v>#N/A</c:v>
                </c:pt>
                <c:pt idx="270">
                  <c:v>#N/A</c:v>
                </c:pt>
                <c:pt idx="271">
                  <c:v>#N/A</c:v>
                </c:pt>
                <c:pt idx="272">
                  <c:v>#N/A</c:v>
                </c:pt>
                <c:pt idx="273">
                  <c:v>#N/A</c:v>
                </c:pt>
                <c:pt idx="274">
                  <c:v>#N/A</c:v>
                </c:pt>
                <c:pt idx="275">
                  <c:v>#N/A</c:v>
                </c:pt>
                <c:pt idx="276">
                  <c:v>#N/A</c:v>
                </c:pt>
                <c:pt idx="277">
                  <c:v>64.702349776879046</c:v>
                </c:pt>
                <c:pt idx="278">
                  <c:v>#N/A</c:v>
                </c:pt>
                <c:pt idx="279">
                  <c:v>#N/A</c:v>
                </c:pt>
                <c:pt idx="280">
                  <c:v>#N/A</c:v>
                </c:pt>
                <c:pt idx="281">
                  <c:v>#N/A</c:v>
                </c:pt>
                <c:pt idx="282">
                  <c:v>#N/A</c:v>
                </c:pt>
                <c:pt idx="283">
                  <c:v>#N/A</c:v>
                </c:pt>
                <c:pt idx="284">
                  <c:v>#N/A</c:v>
                </c:pt>
                <c:pt idx="285">
                  <c:v>#N/A</c:v>
                </c:pt>
                <c:pt idx="286">
                  <c:v>#N/A</c:v>
                </c:pt>
                <c:pt idx="287">
                  <c:v>#N/A</c:v>
                </c:pt>
                <c:pt idx="288">
                  <c:v>#N/A</c:v>
                </c:pt>
                <c:pt idx="289">
                  <c:v>105.9508299428977</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72.661877690402108</c:v>
                </c:pt>
                <c:pt idx="304">
                  <c:v>59.168609166091642</c:v>
                </c:pt>
                <c:pt idx="305">
                  <c:v>52.001541781250438</c:v>
                </c:pt>
                <c:pt idx="306">
                  <c:v>72.112105147883156</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75.440770497760909</c:v>
                </c:pt>
                <c:pt idx="334">
                  <c:v>62.198555161191507</c:v>
                </c:pt>
                <c:pt idx="335">
                  <c:v>#N/A</c:v>
                </c:pt>
                <c:pt idx="336">
                  <c:v>#N/A</c:v>
                </c:pt>
                <c:pt idx="337">
                  <c:v>#N/A</c:v>
                </c:pt>
                <c:pt idx="338">
                  <c:v>81.767754490895328</c:v>
                </c:pt>
                <c:pt idx="339">
                  <c:v>#N/A</c:v>
                </c:pt>
                <c:pt idx="340">
                  <c:v>88.812847145761737</c:v>
                </c:pt>
                <c:pt idx="341">
                  <c:v>92.147163644150965</c:v>
                </c:pt>
                <c:pt idx="342">
                  <c:v>#N/A</c:v>
                </c:pt>
                <c:pt idx="343">
                  <c:v>#N/A</c:v>
                </c:pt>
                <c:pt idx="344">
                  <c:v>#N/A</c:v>
                </c:pt>
                <c:pt idx="345">
                  <c:v>51.122662871220356</c:v>
                </c:pt>
                <c:pt idx="346">
                  <c:v>#N/A</c:v>
                </c:pt>
                <c:pt idx="347">
                  <c:v>#N/A</c:v>
                </c:pt>
                <c:pt idx="348">
                  <c:v>#N/A</c:v>
                </c:pt>
                <c:pt idx="349">
                  <c:v>58.411390156159591</c:v>
                </c:pt>
                <c:pt idx="350">
                  <c:v>62.837095528299898</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41.240301926170396</c:v>
                </c:pt>
                <c:pt idx="365">
                  <c:v>#N/A</c:v>
                </c:pt>
                <c:pt idx="366">
                  <c:v>#N/A</c:v>
                </c:pt>
                <c:pt idx="367">
                  <c:v>#N/A</c:v>
                </c:pt>
                <c:pt idx="368">
                  <c:v>#N/A</c:v>
                </c:pt>
                <c:pt idx="369">
                  <c:v>#N/A</c:v>
                </c:pt>
                <c:pt idx="370">
                  <c:v>#N/A</c:v>
                </c:pt>
                <c:pt idx="371">
                  <c:v>#N/A</c:v>
                </c:pt>
                <c:pt idx="372">
                  <c:v>#N/A</c:v>
                </c:pt>
                <c:pt idx="373">
                  <c:v>#N/A</c:v>
                </c:pt>
                <c:pt idx="374">
                  <c:v>#N/A</c:v>
                </c:pt>
                <c:pt idx="375">
                  <c:v>97.755698556863834</c:v>
                </c:pt>
                <c:pt idx="376">
                  <c:v>#N/A</c:v>
                </c:pt>
                <c:pt idx="377">
                  <c:v>#N/A</c:v>
                </c:pt>
                <c:pt idx="378">
                  <c:v>#N/A</c:v>
                </c:pt>
                <c:pt idx="379">
                  <c:v>#N/A</c:v>
                </c:pt>
                <c:pt idx="380">
                  <c:v>#N/A</c:v>
                </c:pt>
                <c:pt idx="381">
                  <c:v>#N/A</c:v>
                </c:pt>
                <c:pt idx="382">
                  <c:v>#N/A</c:v>
                </c:pt>
                <c:pt idx="383">
                  <c:v>#N/A</c:v>
                </c:pt>
                <c:pt idx="384">
                  <c:v>#N/A</c:v>
                </c:pt>
                <c:pt idx="385">
                  <c:v>62.491568179364116</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60.857992156937563</c:v>
                </c:pt>
                <c:pt idx="399">
                  <c:v>54.115930916856314</c:v>
                </c:pt>
                <c:pt idx="400">
                  <c:v>33.777953868296386</c:v>
                </c:pt>
                <c:pt idx="401">
                  <c:v>#N/A</c:v>
                </c:pt>
                <c:pt idx="402">
                  <c:v>#N/A</c:v>
                </c:pt>
                <c:pt idx="403">
                  <c:v>#N/A</c:v>
                </c:pt>
                <c:pt idx="404">
                  <c:v>#N/A</c:v>
                </c:pt>
                <c:pt idx="405">
                  <c:v>#N/A</c:v>
                </c:pt>
                <c:pt idx="406">
                  <c:v>46.001498230912091</c:v>
                </c:pt>
                <c:pt idx="407">
                  <c:v>#N/A</c:v>
                </c:pt>
                <c:pt idx="408">
                  <c:v>#N/A</c:v>
                </c:pt>
                <c:pt idx="409">
                  <c:v>#N/A</c:v>
                </c:pt>
                <c:pt idx="410">
                  <c:v>#N/A</c:v>
                </c:pt>
                <c:pt idx="411">
                  <c:v>46.686165813066935</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58.238528016577412</c:v>
                </c:pt>
                <c:pt idx="429">
                  <c:v>82.575527217731903</c:v>
                </c:pt>
                <c:pt idx="430">
                  <c:v>#N/A</c:v>
                </c:pt>
                <c:pt idx="431">
                  <c:v>#N/A</c:v>
                </c:pt>
                <c:pt idx="432">
                  <c:v>36.401373139800342</c:v>
                </c:pt>
                <c:pt idx="433">
                  <c:v>37.950837573983392</c:v>
                </c:pt>
                <c:pt idx="434">
                  <c:v>#N/A</c:v>
                </c:pt>
                <c:pt idx="435">
                  <c:v>40.405875190745924</c:v>
                </c:pt>
                <c:pt idx="436">
                  <c:v>#N/A</c:v>
                </c:pt>
                <c:pt idx="437">
                  <c:v>#N/A</c:v>
                </c:pt>
                <c:pt idx="438">
                  <c:v>#N/A</c:v>
                </c:pt>
                <c:pt idx="439">
                  <c:v>#N/A</c:v>
                </c:pt>
                <c:pt idx="440">
                  <c:v>#N/A</c:v>
                </c:pt>
                <c:pt idx="441">
                  <c:v>88.241045544834066</c:v>
                </c:pt>
                <c:pt idx="442">
                  <c:v>#N/A</c:v>
                </c:pt>
                <c:pt idx="443">
                  <c:v>#N/A</c:v>
                </c:pt>
                <c:pt idx="444">
                  <c:v>43.778641565514626</c:v>
                </c:pt>
                <c:pt idx="445">
                  <c:v>#N/A</c:v>
                </c:pt>
                <c:pt idx="446">
                  <c:v>#N/A</c:v>
                </c:pt>
                <c:pt idx="447">
                  <c:v>44.462222100883338</c:v>
                </c:pt>
                <c:pt idx="448">
                  <c:v>#N/A</c:v>
                </c:pt>
                <c:pt idx="449">
                  <c:v>65.167660712970743</c:v>
                </c:pt>
                <c:pt idx="450">
                  <c:v>#N/A</c:v>
                </c:pt>
                <c:pt idx="451">
                  <c:v>#N/A</c:v>
                </c:pt>
                <c:pt idx="452">
                  <c:v>44.743539701106393</c:v>
                </c:pt>
                <c:pt idx="453">
                  <c:v>#N/A</c:v>
                </c:pt>
                <c:pt idx="454">
                  <c:v>45.471901683707351</c:v>
                </c:pt>
                <c:pt idx="455">
                  <c:v>40.212461641849082</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19.10370267172695</c:v>
                </c:pt>
                <c:pt idx="473">
                  <c:v>#N/A</c:v>
                </c:pt>
                <c:pt idx="474">
                  <c:v>#N/A</c:v>
                </c:pt>
                <c:pt idx="475">
                  <c:v>33.000005432968756</c:v>
                </c:pt>
                <c:pt idx="476">
                  <c:v>#N/A</c:v>
                </c:pt>
                <c:pt idx="477">
                  <c:v>#N/A</c:v>
                </c:pt>
                <c:pt idx="478">
                  <c:v>#N/A</c:v>
                </c:pt>
                <c:pt idx="479">
                  <c:v>19.611716641176724</c:v>
                </c:pt>
                <c:pt idx="480">
                  <c:v>#N/A</c:v>
                </c:pt>
                <c:pt idx="481">
                  <c:v>29.099133885127873</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37.530763044869204</c:v>
                </c:pt>
                <c:pt idx="497">
                  <c:v>#N/A</c:v>
                </c:pt>
                <c:pt idx="498">
                  <c:v>#N/A</c:v>
                </c:pt>
                <c:pt idx="499">
                  <c:v>#N/A</c:v>
                </c:pt>
                <c:pt idx="500">
                  <c:v>28.841974271211463</c:v>
                </c:pt>
                <c:pt idx="501">
                  <c:v>28.97514919000605</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29.304745163546851</c:v>
                </c:pt>
                <c:pt idx="523">
                  <c:v>#N/A</c:v>
                </c:pt>
                <c:pt idx="524">
                  <c:v>#N/A</c:v>
                </c:pt>
                <c:pt idx="525">
                  <c:v>#N/A</c:v>
                </c:pt>
                <c:pt idx="526">
                  <c:v>#N/A</c:v>
                </c:pt>
                <c:pt idx="527">
                  <c:v>#N/A</c:v>
                </c:pt>
                <c:pt idx="528">
                  <c:v>91.748079724637506</c:v>
                </c:pt>
                <c:pt idx="529">
                  <c:v>#N/A</c:v>
                </c:pt>
                <c:pt idx="530">
                  <c:v>#N/A</c:v>
                </c:pt>
                <c:pt idx="531">
                  <c:v>#N/A</c:v>
                </c:pt>
                <c:pt idx="532">
                  <c:v>#N/A</c:v>
                </c:pt>
                <c:pt idx="533">
                  <c:v>#N/A</c:v>
                </c:pt>
                <c:pt idx="534">
                  <c:v>#N/A</c:v>
                </c:pt>
                <c:pt idx="535">
                  <c:v>#N/A</c:v>
                </c:pt>
                <c:pt idx="536">
                  <c:v>58.396336457156366</c:v>
                </c:pt>
                <c:pt idx="537">
                  <c:v>59.445875214474086</c:v>
                </c:pt>
                <c:pt idx="538">
                  <c:v>62.938740198827368</c:v>
                </c:pt>
                <c:pt idx="539">
                  <c:v>58.455110627566171</c:v>
                </c:pt>
                <c:pt idx="540">
                  <c:v>56.859811716443303</c:v>
                </c:pt>
                <c:pt idx="541">
                  <c:v>52.701972603431457</c:v>
                </c:pt>
                <c:pt idx="542">
                  <c:v>55.914528080629374</c:v>
                </c:pt>
                <c:pt idx="543">
                  <c:v>57.048390472458145</c:v>
                </c:pt>
                <c:pt idx="544">
                  <c:v>53.818335631757726</c:v>
                </c:pt>
                <c:pt idx="545">
                  <c:v>55.236708521777366</c:v>
                </c:pt>
                <c:pt idx="546">
                  <c:v>56.233191872356983</c:v>
                </c:pt>
                <c:pt idx="547">
                  <c:v>#N/A</c:v>
                </c:pt>
                <c:pt idx="548">
                  <c:v>57.458082295035886</c:v>
                </c:pt>
                <c:pt idx="549">
                  <c:v>#N/A</c:v>
                </c:pt>
                <c:pt idx="550">
                  <c:v>17.520619655773288</c:v>
                </c:pt>
                <c:pt idx="551">
                  <c:v>#N/A</c:v>
                </c:pt>
                <c:pt idx="552">
                  <c:v>#N/A</c:v>
                </c:pt>
                <c:pt idx="553">
                  <c:v>#N/A</c:v>
                </c:pt>
                <c:pt idx="554">
                  <c:v>#N/A</c:v>
                </c:pt>
                <c:pt idx="555">
                  <c:v>#N/A</c:v>
                </c:pt>
                <c:pt idx="556">
                  <c:v>#N/A</c:v>
                </c:pt>
                <c:pt idx="557">
                  <c:v>#N/A</c:v>
                </c:pt>
                <c:pt idx="558">
                  <c:v>#N/A</c:v>
                </c:pt>
                <c:pt idx="559">
                  <c:v>27.397231240800892</c:v>
                </c:pt>
              </c:numCache>
            </c:numRef>
          </c:yVal>
          <c:bubbleSize>
            <c:numRef>
              <c:f>'Wind PPAs by Plant_Real'!$B$26:$B$1000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4-6D4F-43E7-8322-9B7E48155EF7}"/>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5291"/>
          <c:min val="39814"/>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12940447957098"/>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2929516622922133E-2"/>
          <c:y val="4.9013040855158327E-2"/>
          <c:w val="0.93593767087707791"/>
          <c:h val="0.83535456275234765"/>
        </c:manualLayout>
      </c:layout>
      <c:lineChart>
        <c:grouping val="standard"/>
        <c:varyColors val="0"/>
        <c:ser>
          <c:idx val="0"/>
          <c:order val="0"/>
          <c:spPr>
            <a:ln w="28575" cap="rnd">
              <a:solidFill>
                <a:schemeClr val="tx1"/>
              </a:solidFill>
              <a:round/>
            </a:ln>
            <a:effectLst/>
          </c:spPr>
          <c:marker>
            <c:symbol val="none"/>
          </c:marker>
          <c:val>
            <c:numRef>
              <c:f>'Wind PPAs by Plant_Real'!$AS$29:$AS$43</c:f>
              <c:numCache>
                <c:formatCode>0.0</c:formatCode>
                <c:ptCount val="15"/>
                <c:pt idx="0">
                  <c:v>82.469851235686164</c:v>
                </c:pt>
                <c:pt idx="1">
                  <c:v>72.067237387481086</c:v>
                </c:pt>
                <c:pt idx="2">
                  <c:v>52.424436462829561</c:v>
                </c:pt>
                <c:pt idx="3">
                  <c:v>44.624157613774933</c:v>
                </c:pt>
                <c:pt idx="4">
                  <c:v>31.521799026415696</c:v>
                </c:pt>
                <c:pt idx="5">
                  <c:v>28.982600375050467</c:v>
                </c:pt>
                <c:pt idx="6">
                  <c:v>33.574549169982987</c:v>
                </c:pt>
                <c:pt idx="7">
                  <c:v>27.601354817669147</c:v>
                </c:pt>
                <c:pt idx="8">
                  <c:v>21.25673724078592</c:v>
                </c:pt>
                <c:pt idx="9">
                  <c:v>19.537006761765703</c:v>
                </c:pt>
                <c:pt idx="10">
                  <c:v>26.865161117327713</c:v>
                </c:pt>
                <c:pt idx="11">
                  <c:v>29.539132743758071</c:v>
                </c:pt>
                <c:pt idx="12">
                  <c:v>24.974631047916791</c:v>
                </c:pt>
                <c:pt idx="13">
                  <c:v>25.520878540897769</c:v>
                </c:pt>
              </c:numCache>
            </c:numRef>
          </c:val>
          <c:smooth val="0"/>
          <c:extLst>
            <c:ext xmlns:c16="http://schemas.microsoft.com/office/drawing/2014/chart" uri="{C3380CC4-5D6E-409C-BE32-E72D297353CC}">
              <c16:uniqueId val="{00000000-DD96-48C4-86E0-624B11A635E8}"/>
            </c:ext>
          </c:extLst>
        </c:ser>
        <c:ser>
          <c:idx val="1"/>
          <c:order val="1"/>
          <c:spPr>
            <a:ln w="28575" cap="rnd">
              <a:solidFill>
                <a:schemeClr val="accent2"/>
              </a:solidFill>
              <a:prstDash val="sysDash"/>
              <a:round/>
            </a:ln>
            <a:effectLst/>
          </c:spPr>
          <c:marker>
            <c:symbol val="none"/>
          </c:marker>
          <c:val>
            <c:numRef>
              <c:f>'Wind PPAs by Plant_Real'!$AT$29:$AT$43</c:f>
              <c:numCache>
                <c:formatCode>0.0</c:formatCode>
                <c:ptCount val="15"/>
                <c:pt idx="0">
                  <c:v>#N/A</c:v>
                </c:pt>
                <c:pt idx="1">
                  <c:v>#N/A</c:v>
                </c:pt>
                <c:pt idx="2">
                  <c:v>#N/A</c:v>
                </c:pt>
                <c:pt idx="3">
                  <c:v>#N/A</c:v>
                </c:pt>
                <c:pt idx="4">
                  <c:v>#N/A</c:v>
                </c:pt>
                <c:pt idx="5">
                  <c:v>#N/A</c:v>
                </c:pt>
                <c:pt idx="6">
                  <c:v>#N/A</c:v>
                </c:pt>
                <c:pt idx="7">
                  <c:v>#N/A</c:v>
                </c:pt>
                <c:pt idx="8">
                  <c:v>#N/A</c:v>
                </c:pt>
                <c:pt idx="9">
                  <c:v>23.820484681986535</c:v>
                </c:pt>
                <c:pt idx="10">
                  <c:v>24.518043318244558</c:v>
                </c:pt>
                <c:pt idx="11">
                  <c:v>20.760593733682917</c:v>
                </c:pt>
                <c:pt idx="12">
                  <c:v>23.680525478357431</c:v>
                </c:pt>
                <c:pt idx="13">
                  <c:v>31.737609157597415</c:v>
                </c:pt>
                <c:pt idx="14">
                  <c:v>36.270316577340843</c:v>
                </c:pt>
              </c:numCache>
            </c:numRef>
          </c:val>
          <c:smooth val="0"/>
          <c:extLst>
            <c:ext xmlns:c16="http://schemas.microsoft.com/office/drawing/2014/chart" uri="{C3380CC4-5D6E-409C-BE32-E72D297353CC}">
              <c16:uniqueId val="{00000001-DD96-48C4-86E0-624B11A635E8}"/>
            </c:ext>
          </c:extLst>
        </c:ser>
        <c:dLbls>
          <c:showLegendKey val="0"/>
          <c:showVal val="0"/>
          <c:showCatName val="0"/>
          <c:showSerName val="0"/>
          <c:showPercent val="0"/>
          <c:showBubbleSize val="0"/>
        </c:dLbls>
        <c:smooth val="0"/>
        <c:axId val="264473408"/>
        <c:axId val="264478328"/>
      </c:lineChart>
      <c:catAx>
        <c:axId val="264473408"/>
        <c:scaling>
          <c:orientation val="minMax"/>
        </c:scaling>
        <c:delete val="0"/>
        <c:axPos val="b"/>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8328"/>
        <c:crosses val="autoZero"/>
        <c:auto val="1"/>
        <c:lblAlgn val="ctr"/>
        <c:lblOffset val="100"/>
        <c:noMultiLvlLbl val="0"/>
      </c:catAx>
      <c:valAx>
        <c:axId val="264478328"/>
        <c:scaling>
          <c:orientation val="minMax"/>
          <c:max val="140"/>
        </c:scaling>
        <c:delete val="0"/>
        <c:axPos val="l"/>
        <c:majorGridlines>
          <c:spPr>
            <a:ln w="9525" cap="flat" cmpd="sng" algn="ctr">
              <a:noFill/>
              <a:round/>
            </a:ln>
            <a:effectLst/>
          </c:spPr>
        </c:majorGridlines>
        <c:numFmt formatCode="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3408"/>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C425-4229-98FB-E28F3FE2FA51}"/>
              </c:ext>
            </c:extLst>
          </c:dPt>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Plant_Nominal'!$D$26:$D$1000</c:f>
              <c:numCache>
                <c:formatCode>0.00</c:formatCode>
                <c:ptCount val="975"/>
                <c:pt idx="0">
                  <c:v>#N/A</c:v>
                </c:pt>
                <c:pt idx="1">
                  <c:v>#N/A</c:v>
                </c:pt>
                <c:pt idx="2">
                  <c:v>#N/A</c:v>
                </c:pt>
                <c:pt idx="3">
                  <c:v>#N/A</c:v>
                </c:pt>
                <c:pt idx="4">
                  <c:v>52.599999999999987</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37.777497544714848</c:v>
                </c:pt>
                <c:pt idx="30">
                  <c:v>#N/A</c:v>
                </c:pt>
                <c:pt idx="31">
                  <c:v>#N/A</c:v>
                </c:pt>
                <c:pt idx="32">
                  <c:v>#N/A</c:v>
                </c:pt>
                <c:pt idx="33">
                  <c:v>#N/A</c:v>
                </c:pt>
                <c:pt idx="34">
                  <c:v>#N/A</c:v>
                </c:pt>
                <c:pt idx="35">
                  <c:v>#N/A</c:v>
                </c:pt>
                <c:pt idx="36">
                  <c:v>#N/A</c:v>
                </c:pt>
                <c:pt idx="37">
                  <c:v>49.149999999999991</c:v>
                </c:pt>
                <c:pt idx="38">
                  <c:v>#N/A</c:v>
                </c:pt>
                <c:pt idx="39">
                  <c:v>#N/A</c:v>
                </c:pt>
                <c:pt idx="40">
                  <c:v>#N/A</c:v>
                </c:pt>
                <c:pt idx="41">
                  <c:v>#N/A</c:v>
                </c:pt>
                <c:pt idx="42">
                  <c:v>#N/A</c:v>
                </c:pt>
                <c:pt idx="43">
                  <c:v>#N/A</c:v>
                </c:pt>
                <c:pt idx="44">
                  <c:v>44.593666571790088</c:v>
                </c:pt>
                <c:pt idx="45">
                  <c:v>#N/A</c:v>
                </c:pt>
                <c:pt idx="46">
                  <c:v>#N/A</c:v>
                </c:pt>
                <c:pt idx="47">
                  <c:v>49.199999999999982</c:v>
                </c:pt>
                <c:pt idx="48">
                  <c:v>#N/A</c:v>
                </c:pt>
                <c:pt idx="49">
                  <c:v>#N/A</c:v>
                </c:pt>
                <c:pt idx="50">
                  <c:v>#N/A</c:v>
                </c:pt>
                <c:pt idx="51">
                  <c:v>51.25985888088136</c:v>
                </c:pt>
                <c:pt idx="52">
                  <c:v>#N/A</c:v>
                </c:pt>
                <c:pt idx="53">
                  <c:v>#N/A</c:v>
                </c:pt>
                <c:pt idx="54">
                  <c:v>#N/A</c:v>
                </c:pt>
                <c:pt idx="55">
                  <c:v>#N/A</c:v>
                </c:pt>
                <c:pt idx="56">
                  <c:v>#N/A</c:v>
                </c:pt>
                <c:pt idx="57">
                  <c:v>#N/A</c:v>
                </c:pt>
                <c:pt idx="58">
                  <c:v>#N/A</c:v>
                </c:pt>
                <c:pt idx="59">
                  <c:v>60.049999999999976</c:v>
                </c:pt>
                <c:pt idx="60">
                  <c:v>62.949999999999989</c:v>
                </c:pt>
                <c:pt idx="61">
                  <c:v>56.619999999999969</c:v>
                </c:pt>
                <c:pt idx="62">
                  <c:v>#N/A</c:v>
                </c:pt>
                <c:pt idx="63">
                  <c:v>57.4</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69.05876303582636</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86.899999999999935</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103.24999999999996</c:v>
                </c:pt>
                <c:pt idx="166">
                  <c:v>100.99999999999994</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117.29999999999998</c:v>
                </c:pt>
                <c:pt idx="182">
                  <c:v>117.29999999999994</c:v>
                </c:pt>
                <c:pt idx="183">
                  <c:v>117.29999999999993</c:v>
                </c:pt>
                <c:pt idx="184">
                  <c:v>117.29999999999994</c:v>
                </c:pt>
                <c:pt idx="185">
                  <c:v>117.29999999999994</c:v>
                </c:pt>
                <c:pt idx="186">
                  <c:v>121.25999999999998</c:v>
                </c:pt>
                <c:pt idx="187">
                  <c:v>125.26999999999995</c:v>
                </c:pt>
                <c:pt idx="188">
                  <c:v>121.25999999999998</c:v>
                </c:pt>
                <c:pt idx="189">
                  <c:v>125.26999999999995</c:v>
                </c:pt>
                <c:pt idx="190">
                  <c:v>#N/A</c:v>
                </c:pt>
                <c:pt idx="191">
                  <c:v>#N/A</c:v>
                </c:pt>
                <c:pt idx="192">
                  <c:v>#N/A</c:v>
                </c:pt>
                <c:pt idx="193">
                  <c:v>#N/A</c:v>
                </c:pt>
                <c:pt idx="194">
                  <c:v>#N/A</c:v>
                </c:pt>
                <c:pt idx="195">
                  <c:v>#N/A</c:v>
                </c:pt>
                <c:pt idx="196">
                  <c:v>#N/A</c:v>
                </c:pt>
                <c:pt idx="197">
                  <c:v>107.12720451932337</c:v>
                </c:pt>
                <c:pt idx="198">
                  <c:v>#N/A</c:v>
                </c:pt>
                <c:pt idx="199">
                  <c:v>#N/A</c:v>
                </c:pt>
                <c:pt idx="200">
                  <c:v>#N/A</c:v>
                </c:pt>
                <c:pt idx="201">
                  <c:v>#N/A</c:v>
                </c:pt>
                <c:pt idx="202">
                  <c:v>#N/A</c:v>
                </c:pt>
                <c:pt idx="203">
                  <c:v>#N/A</c:v>
                </c:pt>
                <c:pt idx="204">
                  <c:v>#N/A</c:v>
                </c:pt>
                <c:pt idx="205">
                  <c:v>#N/A</c:v>
                </c:pt>
                <c:pt idx="206">
                  <c:v>101.99999999999994</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74.434338628867735</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86.899999999999935</c:v>
                </c:pt>
                <c:pt idx="261">
                  <c:v>#N/A</c:v>
                </c:pt>
                <c:pt idx="262">
                  <c:v>#N/A</c:v>
                </c:pt>
                <c:pt idx="263">
                  <c:v>#N/A</c:v>
                </c:pt>
                <c:pt idx="264">
                  <c:v>105</c:v>
                </c:pt>
                <c:pt idx="265">
                  <c:v>#N/A</c:v>
                </c:pt>
                <c:pt idx="266">
                  <c:v>#N/A</c:v>
                </c:pt>
                <c:pt idx="267">
                  <c:v>#N/A</c:v>
                </c:pt>
                <c:pt idx="268">
                  <c:v>#N/A</c:v>
                </c:pt>
                <c:pt idx="269">
                  <c:v>#N/A</c:v>
                </c:pt>
                <c:pt idx="270">
                  <c:v>#N/A</c:v>
                </c:pt>
                <c:pt idx="271">
                  <c:v>#N/A</c:v>
                </c:pt>
                <c:pt idx="272">
                  <c:v>#N/A</c:v>
                </c:pt>
                <c:pt idx="273">
                  <c:v>#N/A</c:v>
                </c:pt>
                <c:pt idx="274">
                  <c:v>117.88487022799035</c:v>
                </c:pt>
                <c:pt idx="275">
                  <c:v>74.161272253844302</c:v>
                </c:pt>
                <c:pt idx="276">
                  <c:v>89.999999999999972</c:v>
                </c:pt>
                <c:pt idx="277">
                  <c:v>#N/A</c:v>
                </c:pt>
                <c:pt idx="278">
                  <c:v>#N/A</c:v>
                </c:pt>
                <c:pt idx="279">
                  <c:v>#N/A</c:v>
                </c:pt>
                <c:pt idx="280">
                  <c:v>#N/A</c:v>
                </c:pt>
                <c:pt idx="281">
                  <c:v>#N/A</c:v>
                </c:pt>
                <c:pt idx="282">
                  <c:v>116.49999999999996</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114.74999999999991</c:v>
                </c:pt>
                <c:pt idx="296">
                  <c:v>115.46999999999993</c:v>
                </c:pt>
                <c:pt idx="297">
                  <c:v>128.8290018251268</c:v>
                </c:pt>
                <c:pt idx="298">
                  <c:v>#N/A</c:v>
                </c:pt>
                <c:pt idx="299">
                  <c:v>#N/A</c:v>
                </c:pt>
                <c:pt idx="300">
                  <c:v>#N/A</c:v>
                </c:pt>
                <c:pt idx="301">
                  <c:v>#N/A</c:v>
                </c:pt>
                <c:pt idx="302">
                  <c:v>#N/A</c:v>
                </c:pt>
                <c:pt idx="303">
                  <c:v>#N/A</c:v>
                </c:pt>
                <c:pt idx="304">
                  <c:v>#N/A</c:v>
                </c:pt>
                <c:pt idx="305">
                  <c:v>#N/A</c:v>
                </c:pt>
                <c:pt idx="306">
                  <c:v>#N/A</c:v>
                </c:pt>
                <c:pt idx="307">
                  <c:v>94.999999999999957</c:v>
                </c:pt>
                <c:pt idx="308">
                  <c:v>82.499999999999957</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71.609999999999985</c:v>
                </c:pt>
                <c:pt idx="375">
                  <c:v>#N/A</c:v>
                </c:pt>
                <c:pt idx="376">
                  <c:v>#N/A</c:v>
                </c:pt>
                <c:pt idx="377">
                  <c:v>#N/A</c:v>
                </c:pt>
                <c:pt idx="378">
                  <c:v>#N/A</c:v>
                </c:pt>
                <c:pt idx="379">
                  <c:v>#N/A</c:v>
                </c:pt>
                <c:pt idx="380">
                  <c:v>#N/A</c:v>
                </c:pt>
                <c:pt idx="381">
                  <c:v>#N/A</c:v>
                </c:pt>
                <c:pt idx="382">
                  <c:v>59.720329500947948</c:v>
                </c:pt>
                <c:pt idx="383">
                  <c:v>#N/A</c:v>
                </c:pt>
                <c:pt idx="384">
                  <c:v>106.61712190206282</c:v>
                </c:pt>
                <c:pt idx="385">
                  <c:v>#N/A</c:v>
                </c:pt>
                <c:pt idx="386">
                  <c:v>#N/A</c:v>
                </c:pt>
                <c:pt idx="387">
                  <c:v>51.88</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58.499999999999972</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41.433515894248913</c:v>
                </c:pt>
                <c:pt idx="462">
                  <c:v>43.849999999999959</c:v>
                </c:pt>
                <c:pt idx="463">
                  <c:v>45.399999999999956</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44.849999999999973</c:v>
                </c:pt>
                <c:pt idx="506">
                  <c:v>45.809999999999995</c:v>
                </c:pt>
                <c:pt idx="507">
                  <c:v>43.879999999999974</c:v>
                </c:pt>
                <c:pt idx="508">
                  <c:v>#N/A</c:v>
                </c:pt>
                <c:pt idx="509">
                  <c:v>#N/A</c:v>
                </c:pt>
                <c:pt idx="510">
                  <c:v>#N/A</c:v>
                </c:pt>
                <c:pt idx="511">
                  <c:v>#N/A</c:v>
                </c:pt>
                <c:pt idx="512">
                  <c:v>#N/A</c:v>
                </c:pt>
                <c:pt idx="513">
                  <c:v>#N/A</c:v>
                </c:pt>
                <c:pt idx="514">
                  <c:v>36.500000000000007</c:v>
                </c:pt>
                <c:pt idx="515">
                  <c:v>#N/A</c:v>
                </c:pt>
                <c:pt idx="516">
                  <c:v>#N/A</c:v>
                </c:pt>
                <c:pt idx="517">
                  <c:v>#N/A</c:v>
                </c:pt>
                <c:pt idx="518">
                  <c:v>37.999999999999979</c:v>
                </c:pt>
                <c:pt idx="519">
                  <c:v>44.249999999999964</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50.826912476566989</c:v>
                </c:pt>
                <c:pt idx="548">
                  <c:v>#N/A</c:v>
                </c:pt>
                <c:pt idx="549">
                  <c:v>#N/A</c:v>
                </c:pt>
                <c:pt idx="550">
                  <c:v>#N/A</c:v>
                </c:pt>
                <c:pt idx="551">
                  <c:v>#N/A</c:v>
                </c:pt>
                <c:pt idx="552">
                  <c:v>#N/A</c:v>
                </c:pt>
                <c:pt idx="553">
                  <c:v>#N/A</c:v>
                </c:pt>
                <c:pt idx="554">
                  <c:v>#N/A</c:v>
                </c:pt>
                <c:pt idx="555">
                  <c:v>#N/A</c:v>
                </c:pt>
                <c:pt idx="556">
                  <c:v>#N/A</c:v>
                </c:pt>
                <c:pt idx="557">
                  <c:v>#N/A</c:v>
                </c:pt>
                <c:pt idx="558">
                  <c:v>43.5</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C425-4229-98FB-E28F3FE2FA51}"/>
            </c:ext>
          </c:extLst>
        </c:ser>
        <c:ser>
          <c:idx val="0"/>
          <c:order val="1"/>
          <c:tx>
            <c:v> West</c:v>
          </c:tx>
          <c:spPr>
            <a:solidFill>
              <a:srgbClr val="D99694"/>
            </a:solidFill>
            <a:ln w="9525">
              <a:solidFill>
                <a:schemeClr val="accent2">
                  <a:lumMod val="75000"/>
                </a:schemeClr>
              </a:solidFill>
              <a:prstDash val="solid"/>
            </a:ln>
          </c:spPr>
          <c:invertIfNegative val="1"/>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Plant_Nominal'!$E$26:$E$1000</c:f>
              <c:numCache>
                <c:formatCode>0.00</c:formatCode>
                <c:ptCount val="975"/>
                <c:pt idx="0">
                  <c:v>#N/A</c:v>
                </c:pt>
                <c:pt idx="1">
                  <c:v>57.131845304171328</c:v>
                </c:pt>
                <c:pt idx="2">
                  <c:v>#N/A</c:v>
                </c:pt>
                <c:pt idx="3">
                  <c:v>#N/A</c:v>
                </c:pt>
                <c:pt idx="4">
                  <c:v>#N/A</c:v>
                </c:pt>
                <c:pt idx="5">
                  <c:v>#N/A</c:v>
                </c:pt>
                <c:pt idx="6">
                  <c:v>#N/A</c:v>
                </c:pt>
                <c:pt idx="7">
                  <c:v>#N/A</c:v>
                </c:pt>
                <c:pt idx="8">
                  <c:v>#N/A</c:v>
                </c:pt>
                <c:pt idx="9">
                  <c:v>#N/A</c:v>
                </c:pt>
                <c:pt idx="10">
                  <c:v>37.571984080802125</c:v>
                </c:pt>
                <c:pt idx="11">
                  <c:v>#N/A</c:v>
                </c:pt>
                <c:pt idx="12">
                  <c:v>#N/A</c:v>
                </c:pt>
                <c:pt idx="13">
                  <c:v>#N/A</c:v>
                </c:pt>
                <c:pt idx="14">
                  <c:v>40.478265912913592</c:v>
                </c:pt>
                <c:pt idx="15">
                  <c:v>#N/A</c:v>
                </c:pt>
                <c:pt idx="16">
                  <c:v>#N/A</c:v>
                </c:pt>
                <c:pt idx="17">
                  <c:v>#N/A</c:v>
                </c:pt>
                <c:pt idx="18">
                  <c:v>35.47999999999999</c:v>
                </c:pt>
                <c:pt idx="19">
                  <c:v>#N/A</c:v>
                </c:pt>
                <c:pt idx="20">
                  <c:v>65.832702791067462</c:v>
                </c:pt>
                <c:pt idx="21">
                  <c:v>36.766908670860822</c:v>
                </c:pt>
                <c:pt idx="22">
                  <c:v>28.531021574531231</c:v>
                </c:pt>
                <c:pt idx="23">
                  <c:v>#N/A</c:v>
                </c:pt>
                <c:pt idx="24">
                  <c:v>#N/A</c:v>
                </c:pt>
                <c:pt idx="25">
                  <c:v>#N/A</c:v>
                </c:pt>
                <c:pt idx="26">
                  <c:v>#N/A</c:v>
                </c:pt>
                <c:pt idx="27">
                  <c:v>#N/A</c:v>
                </c:pt>
                <c:pt idx="28">
                  <c:v>#N/A</c:v>
                </c:pt>
                <c:pt idx="29">
                  <c:v>#N/A</c:v>
                </c:pt>
                <c:pt idx="30">
                  <c:v>27.249999999999986</c:v>
                </c:pt>
                <c:pt idx="31">
                  <c:v>#N/A</c:v>
                </c:pt>
                <c:pt idx="32">
                  <c:v>#N/A</c:v>
                </c:pt>
                <c:pt idx="33">
                  <c:v>#N/A</c:v>
                </c:pt>
                <c:pt idx="34">
                  <c:v>#N/A</c:v>
                </c:pt>
                <c:pt idx="35">
                  <c:v>#N/A</c:v>
                </c:pt>
                <c:pt idx="36">
                  <c:v>23.130414169992342</c:v>
                </c:pt>
                <c:pt idx="37">
                  <c:v>#N/A</c:v>
                </c:pt>
                <c:pt idx="38">
                  <c:v>#N/A</c:v>
                </c:pt>
                <c:pt idx="39">
                  <c:v>#N/A</c:v>
                </c:pt>
                <c:pt idx="40">
                  <c:v>#N/A</c:v>
                </c:pt>
                <c:pt idx="41">
                  <c:v>#N/A</c:v>
                </c:pt>
                <c:pt idx="42">
                  <c:v>#N/A</c:v>
                </c:pt>
                <c:pt idx="43">
                  <c:v>42.026076195328599</c:v>
                </c:pt>
                <c:pt idx="44">
                  <c:v>#N/A</c:v>
                </c:pt>
                <c:pt idx="45">
                  <c:v>#N/A</c:v>
                </c:pt>
                <c:pt idx="46">
                  <c:v>#N/A</c:v>
                </c:pt>
                <c:pt idx="47">
                  <c:v>#N/A</c:v>
                </c:pt>
                <c:pt idx="48">
                  <c:v>56.678532592746777</c:v>
                </c:pt>
                <c:pt idx="49">
                  <c:v>#N/A</c:v>
                </c:pt>
                <c:pt idx="50">
                  <c:v>45.661468166771066</c:v>
                </c:pt>
                <c:pt idx="51">
                  <c:v>#N/A</c:v>
                </c:pt>
                <c:pt idx="52">
                  <c:v>#N/A</c:v>
                </c:pt>
                <c:pt idx="53">
                  <c:v>#N/A</c:v>
                </c:pt>
                <c:pt idx="54">
                  <c:v>#N/A</c:v>
                </c:pt>
                <c:pt idx="55">
                  <c:v>57.105669565442142</c:v>
                </c:pt>
                <c:pt idx="56">
                  <c:v>#N/A</c:v>
                </c:pt>
                <c:pt idx="57">
                  <c:v>37.789999999999978</c:v>
                </c:pt>
                <c:pt idx="58">
                  <c:v>#N/A</c:v>
                </c:pt>
                <c:pt idx="59">
                  <c:v>#N/A</c:v>
                </c:pt>
                <c:pt idx="60">
                  <c:v>#N/A</c:v>
                </c:pt>
                <c:pt idx="61">
                  <c:v>#N/A</c:v>
                </c:pt>
                <c:pt idx="62">
                  <c:v>57.558717684546089</c:v>
                </c:pt>
                <c:pt idx="63">
                  <c:v>#N/A</c:v>
                </c:pt>
                <c:pt idx="64">
                  <c:v>62.499999999999972</c:v>
                </c:pt>
                <c:pt idx="65">
                  <c:v>#N/A</c:v>
                </c:pt>
                <c:pt idx="66">
                  <c:v>#N/A</c:v>
                </c:pt>
                <c:pt idx="67">
                  <c:v>#N/A</c:v>
                </c:pt>
                <c:pt idx="68">
                  <c:v>#N/A</c:v>
                </c:pt>
                <c:pt idx="69">
                  <c:v>#N/A</c:v>
                </c:pt>
                <c:pt idx="70">
                  <c:v>#N/A</c:v>
                </c:pt>
                <c:pt idx="71">
                  <c:v>#N/A</c:v>
                </c:pt>
                <c:pt idx="72">
                  <c:v>#N/A</c:v>
                </c:pt>
                <c:pt idx="73">
                  <c:v>48.175550715341849</c:v>
                </c:pt>
                <c:pt idx="74">
                  <c:v>46.6840032727726</c:v>
                </c:pt>
                <c:pt idx="75">
                  <c:v>48.749999999999979</c:v>
                </c:pt>
                <c:pt idx="76">
                  <c:v>65.399999999999977</c:v>
                </c:pt>
                <c:pt idx="77">
                  <c:v>58.499999999999972</c:v>
                </c:pt>
                <c:pt idx="78">
                  <c:v>74.999999999999986</c:v>
                </c:pt>
                <c:pt idx="79">
                  <c:v>#N/A</c:v>
                </c:pt>
                <c:pt idx="80">
                  <c:v>#N/A</c:v>
                </c:pt>
                <c:pt idx="81">
                  <c:v>#N/A</c:v>
                </c:pt>
                <c:pt idx="82">
                  <c:v>#N/A</c:v>
                </c:pt>
                <c:pt idx="83">
                  <c:v>#N/A</c:v>
                </c:pt>
                <c:pt idx="84">
                  <c:v>61.274215433782175</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55.504684467165859</c:v>
                </c:pt>
                <c:pt idx="108">
                  <c:v>63.77821271875878</c:v>
                </c:pt>
                <c:pt idx="109">
                  <c:v>46.967829496277595</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76.749999999999957</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90.99005752042514</c:v>
                </c:pt>
                <c:pt idx="142">
                  <c:v>#N/A</c:v>
                </c:pt>
                <c:pt idx="143">
                  <c:v>#N/A</c:v>
                </c:pt>
                <c:pt idx="144">
                  <c:v>#N/A</c:v>
                </c:pt>
                <c:pt idx="145">
                  <c:v>#N/A</c:v>
                </c:pt>
                <c:pt idx="146">
                  <c:v>#N/A</c:v>
                </c:pt>
                <c:pt idx="147">
                  <c:v>#N/A</c:v>
                </c:pt>
                <c:pt idx="148">
                  <c:v>59.334499812487266</c:v>
                </c:pt>
                <c:pt idx="149">
                  <c:v>61.325887023699806</c:v>
                </c:pt>
                <c:pt idx="150">
                  <c:v>65.366526090551815</c:v>
                </c:pt>
                <c:pt idx="151">
                  <c:v>65.36668686874944</c:v>
                </c:pt>
                <c:pt idx="152">
                  <c:v>#N/A</c:v>
                </c:pt>
                <c:pt idx="153">
                  <c:v>85.789999999999935</c:v>
                </c:pt>
                <c:pt idx="154">
                  <c:v>63.799999999999955</c:v>
                </c:pt>
                <c:pt idx="155">
                  <c:v>65.355854381247823</c:v>
                </c:pt>
                <c:pt idx="156">
                  <c:v>71.122504055367429</c:v>
                </c:pt>
                <c:pt idx="157">
                  <c:v>61.71624040234726</c:v>
                </c:pt>
                <c:pt idx="158">
                  <c:v>#N/A</c:v>
                </c:pt>
                <c:pt idx="159">
                  <c:v>#N/A</c:v>
                </c:pt>
                <c:pt idx="160">
                  <c:v>#N/A</c:v>
                </c:pt>
                <c:pt idx="161">
                  <c:v>#N/A</c:v>
                </c:pt>
                <c:pt idx="162">
                  <c:v>71.052553765403488</c:v>
                </c:pt>
                <c:pt idx="163">
                  <c:v>#N/A</c:v>
                </c:pt>
                <c:pt idx="164">
                  <c:v>65.999999999999986</c:v>
                </c:pt>
                <c:pt idx="165">
                  <c:v>#N/A</c:v>
                </c:pt>
                <c:pt idx="166">
                  <c:v>#N/A</c:v>
                </c:pt>
                <c:pt idx="167">
                  <c:v>#N/A</c:v>
                </c:pt>
                <c:pt idx="168">
                  <c:v>#N/A</c:v>
                </c:pt>
                <c:pt idx="169">
                  <c:v>83.853114120161024</c:v>
                </c:pt>
                <c:pt idx="170">
                  <c:v>83.853113944763862</c:v>
                </c:pt>
                <c:pt idx="171">
                  <c:v>83.853113700123231</c:v>
                </c:pt>
                <c:pt idx="172">
                  <c:v>#N/A</c:v>
                </c:pt>
                <c:pt idx="173">
                  <c:v>#N/A</c:v>
                </c:pt>
                <c:pt idx="174">
                  <c:v>108.99285353993861</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72.862678647962483</c:v>
                </c:pt>
                <c:pt idx="191">
                  <c:v>#N/A</c:v>
                </c:pt>
                <c:pt idx="192">
                  <c:v>#N/A</c:v>
                </c:pt>
                <c:pt idx="193">
                  <c:v>#N/A</c:v>
                </c:pt>
                <c:pt idx="194">
                  <c:v>35.470591775562632</c:v>
                </c:pt>
                <c:pt idx="195">
                  <c:v>35.876628777909573</c:v>
                </c:pt>
                <c:pt idx="196">
                  <c:v>#N/A</c:v>
                </c:pt>
                <c:pt idx="197">
                  <c:v>#N/A</c:v>
                </c:pt>
                <c:pt idx="198">
                  <c:v>#N/A</c:v>
                </c:pt>
                <c:pt idx="199">
                  <c:v>87.799999999999969</c:v>
                </c:pt>
                <c:pt idx="200">
                  <c:v>#N/A</c:v>
                </c:pt>
                <c:pt idx="201">
                  <c:v>#N/A</c:v>
                </c:pt>
                <c:pt idx="202">
                  <c:v>#N/A</c:v>
                </c:pt>
                <c:pt idx="203">
                  <c:v>#N/A</c:v>
                </c:pt>
                <c:pt idx="204">
                  <c:v>55.321451418495101</c:v>
                </c:pt>
                <c:pt idx="205">
                  <c:v>106.54427487835629</c:v>
                </c:pt>
                <c:pt idx="206">
                  <c:v>#N/A</c:v>
                </c:pt>
                <c:pt idx="207">
                  <c:v>#N/A</c:v>
                </c:pt>
                <c:pt idx="208">
                  <c:v>#N/A</c:v>
                </c:pt>
                <c:pt idx="209">
                  <c:v>#N/A</c:v>
                </c:pt>
                <c:pt idx="210">
                  <c:v>#N/A</c:v>
                </c:pt>
                <c:pt idx="211">
                  <c:v>84.249999999999915</c:v>
                </c:pt>
                <c:pt idx="212">
                  <c:v>58.999999999999993</c:v>
                </c:pt>
                <c:pt idx="213">
                  <c:v>#N/A</c:v>
                </c:pt>
                <c:pt idx="214">
                  <c:v>#N/A</c:v>
                </c:pt>
                <c:pt idx="215">
                  <c:v>#N/A</c:v>
                </c:pt>
                <c:pt idx="216">
                  <c:v>#N/A</c:v>
                </c:pt>
                <c:pt idx="217">
                  <c:v>#N/A</c:v>
                </c:pt>
                <c:pt idx="218">
                  <c:v>64.899999999999977</c:v>
                </c:pt>
                <c:pt idx="219">
                  <c:v>58.129467150154277</c:v>
                </c:pt>
                <c:pt idx="220">
                  <c:v>58.12841369600946</c:v>
                </c:pt>
                <c:pt idx="221">
                  <c:v>#N/A</c:v>
                </c:pt>
                <c:pt idx="222">
                  <c:v>37.351309717024044</c:v>
                </c:pt>
                <c:pt idx="223">
                  <c:v>60.139999999999986</c:v>
                </c:pt>
                <c:pt idx="224">
                  <c:v>31.746835418876778</c:v>
                </c:pt>
                <c:pt idx="225">
                  <c:v>#N/A</c:v>
                </c:pt>
                <c:pt idx="226">
                  <c:v>#N/A</c:v>
                </c:pt>
                <c:pt idx="227">
                  <c:v>#N/A</c:v>
                </c:pt>
                <c:pt idx="228">
                  <c:v>#N/A</c:v>
                </c:pt>
                <c:pt idx="229">
                  <c:v>#N/A</c:v>
                </c:pt>
                <c:pt idx="230">
                  <c:v>#N/A</c:v>
                </c:pt>
                <c:pt idx="231">
                  <c:v>77.499999999999957</c:v>
                </c:pt>
                <c:pt idx="232">
                  <c:v>98.679021871108503</c:v>
                </c:pt>
                <c:pt idx="233">
                  <c:v>#N/A</c:v>
                </c:pt>
                <c:pt idx="234">
                  <c:v>96.799830290888522</c:v>
                </c:pt>
                <c:pt idx="235">
                  <c:v>#N/A</c:v>
                </c:pt>
                <c:pt idx="236">
                  <c:v>#N/A</c:v>
                </c:pt>
                <c:pt idx="237">
                  <c:v>67.299999999999955</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48.770849059970672</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67.136185213820909</c:v>
                </c:pt>
                <c:pt idx="274">
                  <c:v>#N/A</c:v>
                </c:pt>
                <c:pt idx="275">
                  <c:v>#N/A</c:v>
                </c:pt>
                <c:pt idx="276">
                  <c:v>#N/A</c:v>
                </c:pt>
                <c:pt idx="277">
                  <c:v>#N/A</c:v>
                </c:pt>
                <c:pt idx="278">
                  <c:v>99.689999999999912</c:v>
                </c:pt>
                <c:pt idx="279">
                  <c:v>101.38999999999994</c:v>
                </c:pt>
                <c:pt idx="280">
                  <c:v>101.38999999999994</c:v>
                </c:pt>
                <c:pt idx="281">
                  <c:v>#N/A</c:v>
                </c:pt>
                <c:pt idx="282">
                  <c:v>#N/A</c:v>
                </c:pt>
                <c:pt idx="283">
                  <c:v>#N/A</c:v>
                </c:pt>
                <c:pt idx="284">
                  <c:v>#N/A</c:v>
                </c:pt>
                <c:pt idx="285">
                  <c:v>#N/A</c:v>
                </c:pt>
                <c:pt idx="286">
                  <c:v>#N/A</c:v>
                </c:pt>
                <c:pt idx="287">
                  <c:v>60.804198022100074</c:v>
                </c:pt>
                <c:pt idx="288">
                  <c:v>103.02197439574653</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32.656039037574182</c:v>
                </c:pt>
                <c:pt idx="311">
                  <c:v>31.508893608761518</c:v>
                </c:pt>
                <c:pt idx="312">
                  <c:v>#N/A</c:v>
                </c:pt>
                <c:pt idx="313">
                  <c:v>#N/A</c:v>
                </c:pt>
                <c:pt idx="314">
                  <c:v>#N/A</c:v>
                </c:pt>
                <c:pt idx="315">
                  <c:v>#N/A</c:v>
                </c:pt>
                <c:pt idx="316">
                  <c:v>#N/A</c:v>
                </c:pt>
                <c:pt idx="317">
                  <c:v>#N/A</c:v>
                </c:pt>
                <c:pt idx="318">
                  <c:v>#N/A</c:v>
                </c:pt>
                <c:pt idx="319">
                  <c:v>#N/A</c:v>
                </c:pt>
                <c:pt idx="320">
                  <c:v>#N/A</c:v>
                </c:pt>
                <c:pt idx="321">
                  <c:v>101.78429807543945</c:v>
                </c:pt>
                <c:pt idx="322">
                  <c:v>#N/A</c:v>
                </c:pt>
                <c:pt idx="323">
                  <c:v>#N/A</c:v>
                </c:pt>
                <c:pt idx="324">
                  <c:v>59.999999999999972</c:v>
                </c:pt>
                <c:pt idx="325">
                  <c:v>59.999999999999972</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29.062444939060981</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23.799999999999983</c:v>
                </c:pt>
                <c:pt idx="360">
                  <c:v>#N/A</c:v>
                </c:pt>
                <c:pt idx="361">
                  <c:v>#N/A</c:v>
                </c:pt>
                <c:pt idx="362">
                  <c:v>#N/A</c:v>
                </c:pt>
                <c:pt idx="363">
                  <c:v>33.881012039072004</c:v>
                </c:pt>
                <c:pt idx="364">
                  <c:v>#N/A</c:v>
                </c:pt>
                <c:pt idx="365">
                  <c:v>#N/A</c:v>
                </c:pt>
                <c:pt idx="366">
                  <c:v>#N/A</c:v>
                </c:pt>
                <c:pt idx="367">
                  <c:v>#N/A</c:v>
                </c:pt>
                <c:pt idx="368">
                  <c:v>#N/A</c:v>
                </c:pt>
                <c:pt idx="369">
                  <c:v>#N/A</c:v>
                </c:pt>
                <c:pt idx="370">
                  <c:v>54.46889750836889</c:v>
                </c:pt>
                <c:pt idx="371">
                  <c:v>#N/A</c:v>
                </c:pt>
                <c:pt idx="372">
                  <c:v>#N/A</c:v>
                </c:pt>
                <c:pt idx="373">
                  <c:v>#N/A</c:v>
                </c:pt>
                <c:pt idx="374">
                  <c:v>#N/A</c:v>
                </c:pt>
                <c:pt idx="375">
                  <c:v>#N/A</c:v>
                </c:pt>
                <c:pt idx="376">
                  <c:v>34.439196117634168</c:v>
                </c:pt>
                <c:pt idx="377">
                  <c:v>#N/A</c:v>
                </c:pt>
                <c:pt idx="378">
                  <c:v>#N/A</c:v>
                </c:pt>
                <c:pt idx="379">
                  <c:v>#N/A</c:v>
                </c:pt>
                <c:pt idx="380">
                  <c:v>#N/A</c:v>
                </c:pt>
                <c:pt idx="381">
                  <c:v>33.18029267719384</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68.299999999999955</c:v>
                </c:pt>
                <c:pt idx="402">
                  <c:v>#N/A</c:v>
                </c:pt>
                <c:pt idx="403">
                  <c:v>37.629999999999981</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28.119999999999994</c:v>
                </c:pt>
                <c:pt idx="417">
                  <c:v>27.919999999999991</c:v>
                </c:pt>
                <c:pt idx="418">
                  <c:v>17.479999999999986</c:v>
                </c:pt>
                <c:pt idx="419">
                  <c:v>#N/A</c:v>
                </c:pt>
                <c:pt idx="420">
                  <c:v>#N/A</c:v>
                </c:pt>
                <c:pt idx="421">
                  <c:v>#N/A</c:v>
                </c:pt>
                <c:pt idx="422">
                  <c:v>#N/A</c:v>
                </c:pt>
                <c:pt idx="423">
                  <c:v>#N/A</c:v>
                </c:pt>
                <c:pt idx="424">
                  <c:v>#N/A</c:v>
                </c:pt>
                <c:pt idx="425">
                  <c:v>27.099999999999987</c:v>
                </c:pt>
                <c:pt idx="426">
                  <c:v>#N/A</c:v>
                </c:pt>
                <c:pt idx="427">
                  <c:v>#N/A</c:v>
                </c:pt>
                <c:pt idx="428">
                  <c:v>#N/A</c:v>
                </c:pt>
                <c:pt idx="429">
                  <c:v>#N/A</c:v>
                </c:pt>
                <c:pt idx="430">
                  <c:v>#N/A</c:v>
                </c:pt>
                <c:pt idx="431">
                  <c:v>50.299999999999962</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49.829376268136983</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24</c:v>
                </c:pt>
                <c:pt idx="467">
                  <c:v>#N/A</c:v>
                </c:pt>
                <c:pt idx="468">
                  <c:v>#N/A</c:v>
                </c:pt>
                <c:pt idx="469">
                  <c:v>#N/A</c:v>
                </c:pt>
                <c:pt idx="470">
                  <c:v>#N/A</c:v>
                </c:pt>
                <c:pt idx="471">
                  <c:v>23.247599999999991</c:v>
                </c:pt>
                <c:pt idx="472">
                  <c:v>#N/A</c:v>
                </c:pt>
                <c:pt idx="473">
                  <c:v>10.682526989743549</c:v>
                </c:pt>
                <c:pt idx="474">
                  <c:v>17.29999999999999</c:v>
                </c:pt>
                <c:pt idx="475">
                  <c:v>#N/A</c:v>
                </c:pt>
                <c:pt idx="476">
                  <c:v>40.999999999999979</c:v>
                </c:pt>
                <c:pt idx="477">
                  <c:v>#N/A</c:v>
                </c:pt>
                <c:pt idx="478">
                  <c:v>#N/A</c:v>
                </c:pt>
                <c:pt idx="479">
                  <c:v>#N/A</c:v>
                </c:pt>
                <c:pt idx="480">
                  <c:v>17.999999999999993</c:v>
                </c:pt>
                <c:pt idx="481">
                  <c:v>#N/A</c:v>
                </c:pt>
                <c:pt idx="482">
                  <c:v>15.499999999999998</c:v>
                </c:pt>
                <c:pt idx="483">
                  <c:v>17.7</c:v>
                </c:pt>
                <c:pt idx="484">
                  <c:v>#N/A</c:v>
                </c:pt>
                <c:pt idx="485">
                  <c:v>#N/A</c:v>
                </c:pt>
                <c:pt idx="486">
                  <c:v>#N/A</c:v>
                </c:pt>
                <c:pt idx="487">
                  <c:v>41.879999999999981</c:v>
                </c:pt>
                <c:pt idx="488">
                  <c:v>#N/A</c:v>
                </c:pt>
                <c:pt idx="489">
                  <c:v>#N/A</c:v>
                </c:pt>
                <c:pt idx="490">
                  <c:v>#N/A</c:v>
                </c:pt>
                <c:pt idx="491">
                  <c:v>30.099999999999998</c:v>
                </c:pt>
                <c:pt idx="492">
                  <c:v>42.421067459374576</c:v>
                </c:pt>
                <c:pt idx="493">
                  <c:v>#N/A</c:v>
                </c:pt>
                <c:pt idx="494">
                  <c:v>#N/A</c:v>
                </c:pt>
                <c:pt idx="495">
                  <c:v>#N/A</c:v>
                </c:pt>
                <c:pt idx="496">
                  <c:v>#N/A</c:v>
                </c:pt>
                <c:pt idx="497">
                  <c:v>52.819149208125296</c:v>
                </c:pt>
                <c:pt idx="498">
                  <c:v>#N/A</c:v>
                </c:pt>
                <c:pt idx="499">
                  <c:v>#N/A</c:v>
                </c:pt>
                <c:pt idx="500">
                  <c:v>#N/A</c:v>
                </c:pt>
                <c:pt idx="501">
                  <c:v>#N/A</c:v>
                </c:pt>
                <c:pt idx="502">
                  <c:v>35.289999999999964</c:v>
                </c:pt>
                <c:pt idx="503">
                  <c:v>#N/A</c:v>
                </c:pt>
                <c:pt idx="504">
                  <c:v>27.067791176359819</c:v>
                </c:pt>
                <c:pt idx="505">
                  <c:v>#N/A</c:v>
                </c:pt>
                <c:pt idx="506">
                  <c:v>#N/A</c:v>
                </c:pt>
                <c:pt idx="507">
                  <c:v>#N/A</c:v>
                </c:pt>
                <c:pt idx="508">
                  <c:v>44.51760184099362</c:v>
                </c:pt>
                <c:pt idx="509">
                  <c:v>#N/A</c:v>
                </c:pt>
                <c:pt idx="510">
                  <c:v>14.64999999999999</c:v>
                </c:pt>
                <c:pt idx="511">
                  <c:v>#N/A</c:v>
                </c:pt>
                <c:pt idx="512">
                  <c:v>#N/A</c:v>
                </c:pt>
                <c:pt idx="513">
                  <c:v>#N/A</c:v>
                </c:pt>
                <c:pt idx="514">
                  <c:v>#N/A</c:v>
                </c:pt>
                <c:pt idx="515">
                  <c:v>#N/A</c:v>
                </c:pt>
                <c:pt idx="516">
                  <c:v>#N/A</c:v>
                </c:pt>
                <c:pt idx="517">
                  <c:v>11.499999999999995</c:v>
                </c:pt>
                <c:pt idx="518">
                  <c:v>#N/A</c:v>
                </c:pt>
                <c:pt idx="519">
                  <c:v>#N/A</c:v>
                </c:pt>
                <c:pt idx="520">
                  <c:v>#N/A</c:v>
                </c:pt>
                <c:pt idx="521">
                  <c:v>#N/A</c:v>
                </c:pt>
                <c:pt idx="522">
                  <c:v>#N/A</c:v>
                </c:pt>
                <c:pt idx="523">
                  <c:v>43.129999999999981</c:v>
                </c:pt>
                <c:pt idx="524">
                  <c:v>46.369999999999969</c:v>
                </c:pt>
                <c:pt idx="525">
                  <c:v>44.109999999999992</c:v>
                </c:pt>
                <c:pt idx="526">
                  <c:v>39.999999999999986</c:v>
                </c:pt>
                <c:pt idx="527">
                  <c:v>#N/A</c:v>
                </c:pt>
                <c:pt idx="528">
                  <c:v>#N/A</c:v>
                </c:pt>
                <c:pt idx="529">
                  <c:v>19.199999999999992</c:v>
                </c:pt>
                <c:pt idx="530">
                  <c:v>25.249999999999986</c:v>
                </c:pt>
                <c:pt idx="531">
                  <c:v>#N/A</c:v>
                </c:pt>
                <c:pt idx="532">
                  <c:v>#N/A</c:v>
                </c:pt>
                <c:pt idx="533">
                  <c:v>#N/A</c:v>
                </c:pt>
                <c:pt idx="534">
                  <c:v>#N/A</c:v>
                </c:pt>
                <c:pt idx="535">
                  <c:v>48.857849978864024</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31.579999999999973</c:v>
                </c:pt>
                <c:pt idx="550">
                  <c:v>#N/A</c:v>
                </c:pt>
                <c:pt idx="551">
                  <c:v>#N/A</c:v>
                </c:pt>
                <c:pt idx="552">
                  <c:v>21.159999999999989</c:v>
                </c:pt>
                <c:pt idx="553">
                  <c:v>42.319999999999979</c:v>
                </c:pt>
                <c:pt idx="554">
                  <c:v>#N/A</c:v>
                </c:pt>
                <c:pt idx="555">
                  <c:v>#N/A</c:v>
                </c:pt>
                <c:pt idx="556">
                  <c:v>37.709999999999951</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C425-4229-98FB-E28F3FE2FA51}"/>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Plant_Nominal'!$F$26:$F$1000</c:f>
              <c:numCache>
                <c:formatCode>0.00</c:formatCode>
                <c:ptCount val="975"/>
                <c:pt idx="0">
                  <c:v>30.092795221349927</c:v>
                </c:pt>
                <c:pt idx="1">
                  <c:v>#N/A</c:v>
                </c:pt>
                <c:pt idx="2">
                  <c:v>34.699999999999989</c:v>
                </c:pt>
                <c:pt idx="3">
                  <c:v>30.967382022000262</c:v>
                </c:pt>
                <c:pt idx="4">
                  <c:v>#N/A</c:v>
                </c:pt>
                <c:pt idx="5">
                  <c:v>42.715695171182468</c:v>
                </c:pt>
                <c:pt idx="6">
                  <c:v>42.388956789160652</c:v>
                </c:pt>
                <c:pt idx="7">
                  <c:v>49.843327771620004</c:v>
                </c:pt>
                <c:pt idx="8">
                  <c:v>46.381224404098383</c:v>
                </c:pt>
                <c:pt idx="9">
                  <c:v>#N/A</c:v>
                </c:pt>
                <c:pt idx="10">
                  <c:v>#N/A</c:v>
                </c:pt>
                <c:pt idx="11">
                  <c:v>#N/A</c:v>
                </c:pt>
                <c:pt idx="12">
                  <c:v>86.807971992777723</c:v>
                </c:pt>
                <c:pt idx="13">
                  <c:v>73.198224593799992</c:v>
                </c:pt>
                <c:pt idx="14">
                  <c:v>#N/A</c:v>
                </c:pt>
                <c:pt idx="15">
                  <c:v>#N/A</c:v>
                </c:pt>
                <c:pt idx="16">
                  <c:v>#N/A</c:v>
                </c:pt>
                <c:pt idx="17">
                  <c:v>#N/A</c:v>
                </c:pt>
                <c:pt idx="18">
                  <c:v>#N/A</c:v>
                </c:pt>
                <c:pt idx="19">
                  <c:v>#N/A</c:v>
                </c:pt>
                <c:pt idx="20">
                  <c:v>#N/A</c:v>
                </c:pt>
                <c:pt idx="21">
                  <c:v>#N/A</c:v>
                </c:pt>
                <c:pt idx="22">
                  <c:v>#N/A</c:v>
                </c:pt>
                <c:pt idx="23">
                  <c:v>24.273739898101212</c:v>
                </c:pt>
                <c:pt idx="24">
                  <c:v>27.499999999999989</c:v>
                </c:pt>
                <c:pt idx="25">
                  <c:v>27.499999999999989</c:v>
                </c:pt>
                <c:pt idx="26">
                  <c:v>27.749999999999982</c:v>
                </c:pt>
                <c:pt idx="27">
                  <c:v>49.651138217016779</c:v>
                </c:pt>
                <c:pt idx="28">
                  <c:v>#N/A</c:v>
                </c:pt>
                <c:pt idx="29">
                  <c:v>#N/A</c:v>
                </c:pt>
                <c:pt idx="30">
                  <c:v>#N/A</c:v>
                </c:pt>
                <c:pt idx="31">
                  <c:v>#N/A</c:v>
                </c:pt>
                <c:pt idx="32">
                  <c:v>#N/A</c:v>
                </c:pt>
                <c:pt idx="33">
                  <c:v>24.741984496878906</c:v>
                </c:pt>
                <c:pt idx="34">
                  <c:v>21.019697910274392</c:v>
                </c:pt>
                <c:pt idx="35">
                  <c:v>29.899999999999984</c:v>
                </c:pt>
                <c:pt idx="36">
                  <c:v>#N/A</c:v>
                </c:pt>
                <c:pt idx="37">
                  <c:v>#N/A</c:v>
                </c:pt>
                <c:pt idx="38">
                  <c:v>25.834657109888852</c:v>
                </c:pt>
                <c:pt idx="39">
                  <c:v>#N/A</c:v>
                </c:pt>
                <c:pt idx="40">
                  <c:v>#N/A</c:v>
                </c:pt>
                <c:pt idx="41">
                  <c:v>#N/A</c:v>
                </c:pt>
                <c:pt idx="42">
                  <c:v>29.749999999999996</c:v>
                </c:pt>
                <c:pt idx="43">
                  <c:v>#N/A</c:v>
                </c:pt>
                <c:pt idx="44">
                  <c:v>#N/A</c:v>
                </c:pt>
                <c:pt idx="45">
                  <c:v>#N/A</c:v>
                </c:pt>
                <c:pt idx="46">
                  <c:v>#N/A</c:v>
                </c:pt>
                <c:pt idx="47">
                  <c:v>#N/A</c:v>
                </c:pt>
                <c:pt idx="48">
                  <c:v>#N/A</c:v>
                </c:pt>
                <c:pt idx="49">
                  <c:v>#N/A</c:v>
                </c:pt>
                <c:pt idx="50">
                  <c:v>#N/A</c:v>
                </c:pt>
                <c:pt idx="51">
                  <c:v>#N/A</c:v>
                </c:pt>
                <c:pt idx="52">
                  <c:v>24.839999999999996</c:v>
                </c:pt>
                <c:pt idx="53">
                  <c:v>#N/A</c:v>
                </c:pt>
                <c:pt idx="54">
                  <c:v>28.306807868841883</c:v>
                </c:pt>
                <c:pt idx="55">
                  <c:v>#N/A</c:v>
                </c:pt>
                <c:pt idx="56">
                  <c:v>#N/A</c:v>
                </c:pt>
                <c:pt idx="57">
                  <c:v>#N/A</c:v>
                </c:pt>
                <c:pt idx="58">
                  <c:v>32.999999999999986</c:v>
                </c:pt>
                <c:pt idx="59">
                  <c:v>#N/A</c:v>
                </c:pt>
                <c:pt idx="60">
                  <c:v>#N/A</c:v>
                </c:pt>
                <c:pt idx="61">
                  <c:v>#N/A</c:v>
                </c:pt>
                <c:pt idx="62">
                  <c:v>#N/A</c:v>
                </c:pt>
                <c:pt idx="63">
                  <c:v>#N/A</c:v>
                </c:pt>
                <c:pt idx="64">
                  <c:v>#N/A</c:v>
                </c:pt>
                <c:pt idx="65">
                  <c:v>40.651293636315287</c:v>
                </c:pt>
                <c:pt idx="66">
                  <c:v>29.499999999999979</c:v>
                </c:pt>
                <c:pt idx="67">
                  <c:v>40.999999999999986</c:v>
                </c:pt>
                <c:pt idx="68">
                  <c:v>#N/A</c:v>
                </c:pt>
                <c:pt idx="69">
                  <c:v>#N/A</c:v>
                </c:pt>
                <c:pt idx="70">
                  <c:v>#N/A</c:v>
                </c:pt>
                <c:pt idx="71">
                  <c:v>#N/A</c:v>
                </c:pt>
                <c:pt idx="72">
                  <c:v>#N/A</c:v>
                </c:pt>
                <c:pt idx="73">
                  <c:v>#N/A</c:v>
                </c:pt>
                <c:pt idx="74">
                  <c:v>#N/A</c:v>
                </c:pt>
                <c:pt idx="75">
                  <c:v>#N/A</c:v>
                </c:pt>
                <c:pt idx="76">
                  <c:v>#N/A</c:v>
                </c:pt>
                <c:pt idx="77">
                  <c:v>#N/A</c:v>
                </c:pt>
                <c:pt idx="78">
                  <c:v>#N/A</c:v>
                </c:pt>
                <c:pt idx="79">
                  <c:v>#N/A</c:v>
                </c:pt>
                <c:pt idx="80">
                  <c:v>63.726937315977807</c:v>
                </c:pt>
                <c:pt idx="81">
                  <c:v>46.280562468424343</c:v>
                </c:pt>
                <c:pt idx="82">
                  <c:v>38.999999999999993</c:v>
                </c:pt>
                <c:pt idx="83">
                  <c:v>44.999999999999979</c:v>
                </c:pt>
                <c:pt idx="84">
                  <c:v>#N/A</c:v>
                </c:pt>
                <c:pt idx="85">
                  <c:v>#N/A</c:v>
                </c:pt>
                <c:pt idx="86">
                  <c:v>39.219999999999963</c:v>
                </c:pt>
                <c:pt idx="87">
                  <c:v>43.999999999999986</c:v>
                </c:pt>
                <c:pt idx="88">
                  <c:v>39.219999999999985</c:v>
                </c:pt>
                <c:pt idx="89">
                  <c:v>#N/A</c:v>
                </c:pt>
                <c:pt idx="90">
                  <c:v>#N/A</c:v>
                </c:pt>
                <c:pt idx="91">
                  <c:v>47.24857985810754</c:v>
                </c:pt>
                <c:pt idx="92">
                  <c:v>58.960925096402818</c:v>
                </c:pt>
                <c:pt idx="93">
                  <c:v>#N/A</c:v>
                </c:pt>
                <c:pt idx="94">
                  <c:v>#N/A</c:v>
                </c:pt>
                <c:pt idx="95">
                  <c:v>#N/A</c:v>
                </c:pt>
                <c:pt idx="96">
                  <c:v>#N/A</c:v>
                </c:pt>
                <c:pt idx="97">
                  <c:v>#N/A</c:v>
                </c:pt>
                <c:pt idx="98">
                  <c:v>56.439131790111183</c:v>
                </c:pt>
                <c:pt idx="99">
                  <c:v>60.212073937500186</c:v>
                </c:pt>
                <c:pt idx="100">
                  <c:v>#N/A</c:v>
                </c:pt>
                <c:pt idx="101">
                  <c:v>67.323032194336093</c:v>
                </c:pt>
                <c:pt idx="102">
                  <c:v>67.323038922016423</c:v>
                </c:pt>
                <c:pt idx="103">
                  <c:v>67.323038922016423</c:v>
                </c:pt>
                <c:pt idx="104">
                  <c:v>74.957163091601501</c:v>
                </c:pt>
                <c:pt idx="105">
                  <c:v>64.417253272136847</c:v>
                </c:pt>
                <c:pt idx="106">
                  <c:v>36.180169571742262</c:v>
                </c:pt>
                <c:pt idx="107">
                  <c:v>#N/A</c:v>
                </c:pt>
                <c:pt idx="108">
                  <c:v>#N/A</c:v>
                </c:pt>
                <c:pt idx="109">
                  <c:v>#N/A</c:v>
                </c:pt>
                <c:pt idx="110">
                  <c:v>51.637228676517644</c:v>
                </c:pt>
                <c:pt idx="111">
                  <c:v>61.118992132262264</c:v>
                </c:pt>
                <c:pt idx="112">
                  <c:v>62.335104413063696</c:v>
                </c:pt>
                <c:pt idx="113">
                  <c:v>54.04614511151695</c:v>
                </c:pt>
                <c:pt idx="114">
                  <c:v>#N/A</c:v>
                </c:pt>
                <c:pt idx="115">
                  <c:v>48.249999999999986</c:v>
                </c:pt>
                <c:pt idx="116">
                  <c:v>44.449999999999982</c:v>
                </c:pt>
                <c:pt idx="117">
                  <c:v>49.949999999999982</c:v>
                </c:pt>
                <c:pt idx="118">
                  <c:v>#N/A</c:v>
                </c:pt>
                <c:pt idx="119">
                  <c:v>#N/A</c:v>
                </c:pt>
                <c:pt idx="120">
                  <c:v>#N/A</c:v>
                </c:pt>
                <c:pt idx="121">
                  <c:v>#N/A</c:v>
                </c:pt>
                <c:pt idx="122">
                  <c:v>#N/A</c:v>
                </c:pt>
                <c:pt idx="123">
                  <c:v>#N/A</c:v>
                </c:pt>
                <c:pt idx="124">
                  <c:v>68.341407116448863</c:v>
                </c:pt>
                <c:pt idx="125">
                  <c:v>#N/A</c:v>
                </c:pt>
                <c:pt idx="126">
                  <c:v>#N/A</c:v>
                </c:pt>
                <c:pt idx="127">
                  <c:v>63.895501186522999</c:v>
                </c:pt>
                <c:pt idx="128">
                  <c:v>#N/A</c:v>
                </c:pt>
                <c:pt idx="129">
                  <c:v>#N/A</c:v>
                </c:pt>
                <c:pt idx="130">
                  <c:v>#N/A</c:v>
                </c:pt>
                <c:pt idx="131">
                  <c:v>#N/A</c:v>
                </c:pt>
                <c:pt idx="132">
                  <c:v>#N/A</c:v>
                </c:pt>
                <c:pt idx="133">
                  <c:v>#N/A</c:v>
                </c:pt>
                <c:pt idx="134">
                  <c:v>#N/A</c:v>
                </c:pt>
                <c:pt idx="135">
                  <c:v>#N/A</c:v>
                </c:pt>
                <c:pt idx="136">
                  <c:v>#N/A</c:v>
                </c:pt>
                <c:pt idx="137">
                  <c:v>54.499999999999986</c:v>
                </c:pt>
                <c:pt idx="138">
                  <c:v>52.029204111852195</c:v>
                </c:pt>
                <c:pt idx="139">
                  <c:v>#N/A</c:v>
                </c:pt>
                <c:pt idx="140">
                  <c:v>#N/A</c:v>
                </c:pt>
                <c:pt idx="141">
                  <c:v>#N/A</c:v>
                </c:pt>
                <c:pt idx="142">
                  <c:v>#N/A</c:v>
                </c:pt>
                <c:pt idx="143">
                  <c:v>53.760105431495113</c:v>
                </c:pt>
                <c:pt idx="144">
                  <c:v>54.483284297840306</c:v>
                </c:pt>
                <c:pt idx="145">
                  <c:v>#N/A</c:v>
                </c:pt>
                <c:pt idx="146">
                  <c:v>78.470303545304816</c:v>
                </c:pt>
                <c:pt idx="147">
                  <c:v>57</c:v>
                </c:pt>
                <c:pt idx="148">
                  <c:v>#N/A</c:v>
                </c:pt>
                <c:pt idx="149">
                  <c:v>#N/A</c:v>
                </c:pt>
                <c:pt idx="150">
                  <c:v>#N/A</c:v>
                </c:pt>
                <c:pt idx="151">
                  <c:v>#N/A</c:v>
                </c:pt>
                <c:pt idx="152">
                  <c:v>53.950428129023472</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44.651495280003147</c:v>
                </c:pt>
                <c:pt idx="169">
                  <c:v>#N/A</c:v>
                </c:pt>
                <c:pt idx="170">
                  <c:v>#N/A</c:v>
                </c:pt>
                <c:pt idx="171">
                  <c:v>#N/A</c:v>
                </c:pt>
                <c:pt idx="172">
                  <c:v>#N/A</c:v>
                </c:pt>
                <c:pt idx="173">
                  <c:v>43.838713823563069</c:v>
                </c:pt>
                <c:pt idx="174">
                  <c:v>#N/A</c:v>
                </c:pt>
                <c:pt idx="175">
                  <c:v>#N/A</c:v>
                </c:pt>
                <c:pt idx="176">
                  <c:v>#N/A</c:v>
                </c:pt>
                <c:pt idx="177">
                  <c:v>72.993308894525114</c:v>
                </c:pt>
                <c:pt idx="178">
                  <c:v>#N/A</c:v>
                </c:pt>
                <c:pt idx="179">
                  <c:v>#N/A</c:v>
                </c:pt>
                <c:pt idx="180">
                  <c:v>65.999999999999972</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59.899999999999956</c:v>
                </c:pt>
                <c:pt idx="194">
                  <c:v>#N/A</c:v>
                </c:pt>
                <c:pt idx="195">
                  <c:v>#N/A</c:v>
                </c:pt>
                <c:pt idx="196">
                  <c:v>#N/A</c:v>
                </c:pt>
                <c:pt idx="197">
                  <c:v>#N/A</c:v>
                </c:pt>
                <c:pt idx="198">
                  <c:v>#N/A</c:v>
                </c:pt>
                <c:pt idx="199">
                  <c:v>#N/A</c:v>
                </c:pt>
                <c:pt idx="200">
                  <c:v>#N/A</c:v>
                </c:pt>
                <c:pt idx="201">
                  <c:v>#N/A</c:v>
                </c:pt>
                <c:pt idx="202">
                  <c:v>56.754374454370989</c:v>
                </c:pt>
                <c:pt idx="203">
                  <c:v>95.600243290906477</c:v>
                </c:pt>
                <c:pt idx="204">
                  <c:v>#N/A</c:v>
                </c:pt>
                <c:pt idx="205">
                  <c:v>#N/A</c:v>
                </c:pt>
                <c:pt idx="206">
                  <c:v>#N/A</c:v>
                </c:pt>
                <c:pt idx="207">
                  <c:v>#N/A</c:v>
                </c:pt>
                <c:pt idx="208">
                  <c:v>#N/A</c:v>
                </c:pt>
                <c:pt idx="209">
                  <c:v>#N/A</c:v>
                </c:pt>
                <c:pt idx="210">
                  <c:v>#N/A</c:v>
                </c:pt>
                <c:pt idx="211">
                  <c:v>#N/A</c:v>
                </c:pt>
                <c:pt idx="212">
                  <c:v>#N/A</c:v>
                </c:pt>
                <c:pt idx="213">
                  <c:v>54.57460701370114</c:v>
                </c:pt>
                <c:pt idx="214">
                  <c:v>57</c:v>
                </c:pt>
                <c:pt idx="215">
                  <c:v>61.249999999999993</c:v>
                </c:pt>
                <c:pt idx="216">
                  <c:v>68.999999999999972</c:v>
                </c:pt>
                <c:pt idx="217">
                  <c:v>72.998959793892197</c:v>
                </c:pt>
                <c:pt idx="218">
                  <c:v>#N/A</c:v>
                </c:pt>
                <c:pt idx="219">
                  <c:v>#N/A</c:v>
                </c:pt>
                <c:pt idx="220">
                  <c:v>#N/A</c:v>
                </c:pt>
                <c:pt idx="221">
                  <c:v>#N/A</c:v>
                </c:pt>
                <c:pt idx="222">
                  <c:v>#N/A</c:v>
                </c:pt>
                <c:pt idx="223">
                  <c:v>#N/A</c:v>
                </c:pt>
                <c:pt idx="224">
                  <c:v>#N/A</c:v>
                </c:pt>
                <c:pt idx="225">
                  <c:v>38</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79.181012945934285</c:v>
                </c:pt>
                <c:pt idx="241">
                  <c:v>114.9999999999999</c:v>
                </c:pt>
                <c:pt idx="242">
                  <c:v>44.650351234525957</c:v>
                </c:pt>
                <c:pt idx="243">
                  <c:v>77.499999999999972</c:v>
                </c:pt>
                <c:pt idx="244">
                  <c:v>#N/A</c:v>
                </c:pt>
                <c:pt idx="245">
                  <c:v>#N/A</c:v>
                </c:pt>
                <c:pt idx="246">
                  <c:v>#N/A</c:v>
                </c:pt>
                <c:pt idx="247">
                  <c:v>#N/A</c:v>
                </c:pt>
                <c:pt idx="248">
                  <c:v>#N/A</c:v>
                </c:pt>
                <c:pt idx="249">
                  <c:v>#N/A</c:v>
                </c:pt>
                <c:pt idx="250">
                  <c:v>#N/A</c:v>
                </c:pt>
                <c:pt idx="251">
                  <c:v>#N/A</c:v>
                </c:pt>
                <c:pt idx="252">
                  <c:v>#N/A</c:v>
                </c:pt>
                <c:pt idx="253">
                  <c:v>#N/A</c:v>
                </c:pt>
                <c:pt idx="254">
                  <c:v>32.999999999999993</c:v>
                </c:pt>
                <c:pt idx="255">
                  <c:v>30.999999999999989</c:v>
                </c:pt>
                <c:pt idx="256">
                  <c:v>#N/A</c:v>
                </c:pt>
                <c:pt idx="257">
                  <c:v>#N/A</c:v>
                </c:pt>
                <c:pt idx="258">
                  <c:v>#N/A</c:v>
                </c:pt>
                <c:pt idx="259">
                  <c:v>#N/A</c:v>
                </c:pt>
                <c:pt idx="260">
                  <c:v>#N/A</c:v>
                </c:pt>
                <c:pt idx="261">
                  <c:v>#N/A</c:v>
                </c:pt>
                <c:pt idx="262">
                  <c:v>#N/A</c:v>
                </c:pt>
                <c:pt idx="263">
                  <c:v>#N/A</c:v>
                </c:pt>
                <c:pt idx="264">
                  <c:v>#N/A</c:v>
                </c:pt>
                <c:pt idx="265">
                  <c:v>44.003744784654906</c:v>
                </c:pt>
                <c:pt idx="266">
                  <c:v>44.00374478465492</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50.149999999999984</c:v>
                </c:pt>
                <c:pt idx="282">
                  <c:v>#N/A</c:v>
                </c:pt>
                <c:pt idx="283">
                  <c:v>91.42999999999995</c:v>
                </c:pt>
                <c:pt idx="284">
                  <c:v>55.650842022661408</c:v>
                </c:pt>
                <c:pt idx="285">
                  <c:v>#N/A</c:v>
                </c:pt>
                <c:pt idx="286">
                  <c:v>#N/A</c:v>
                </c:pt>
                <c:pt idx="287">
                  <c:v>#N/A</c:v>
                </c:pt>
                <c:pt idx="288">
                  <c:v>#N/A</c:v>
                </c:pt>
                <c:pt idx="289">
                  <c:v>#N/A</c:v>
                </c:pt>
                <c:pt idx="290">
                  <c:v>39.136941133000732</c:v>
                </c:pt>
                <c:pt idx="291">
                  <c:v>31.552623901153318</c:v>
                </c:pt>
                <c:pt idx="292">
                  <c:v>#N/A</c:v>
                </c:pt>
                <c:pt idx="293">
                  <c:v>#N/A</c:v>
                </c:pt>
                <c:pt idx="294">
                  <c:v>#N/A</c:v>
                </c:pt>
                <c:pt idx="295">
                  <c:v>#N/A</c:v>
                </c:pt>
                <c:pt idx="296">
                  <c:v>#N/A</c:v>
                </c:pt>
                <c:pt idx="297">
                  <c:v>#N/A</c:v>
                </c:pt>
                <c:pt idx="298">
                  <c:v>122.18299251739865</c:v>
                </c:pt>
                <c:pt idx="299">
                  <c:v>78.50712191043857</c:v>
                </c:pt>
                <c:pt idx="300">
                  <c:v>114.99999999999994</c:v>
                </c:pt>
                <c:pt idx="301">
                  <c:v>67.999999999999986</c:v>
                </c:pt>
                <c:pt idx="302">
                  <c:v>#N/A</c:v>
                </c:pt>
                <c:pt idx="303">
                  <c:v>#N/A</c:v>
                </c:pt>
                <c:pt idx="304">
                  <c:v>#N/A</c:v>
                </c:pt>
                <c:pt idx="305">
                  <c:v>#N/A</c:v>
                </c:pt>
                <c:pt idx="306">
                  <c:v>#N/A</c:v>
                </c:pt>
                <c:pt idx="307">
                  <c:v>#N/A</c:v>
                </c:pt>
                <c:pt idx="308">
                  <c:v>#N/A</c:v>
                </c:pt>
                <c:pt idx="309">
                  <c:v>67.499999999999972</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49.249999999999957</c:v>
                </c:pt>
                <c:pt idx="327">
                  <c:v>93.085630222442759</c:v>
                </c:pt>
                <c:pt idx="328">
                  <c:v>49.249999999999964</c:v>
                </c:pt>
                <c:pt idx="329">
                  <c:v>31.789828310522275</c:v>
                </c:pt>
                <c:pt idx="330">
                  <c:v>#N/A</c:v>
                </c:pt>
                <c:pt idx="331">
                  <c:v>#N/A</c:v>
                </c:pt>
                <c:pt idx="332">
                  <c:v>#N/A</c:v>
                </c:pt>
                <c:pt idx="333">
                  <c:v>#N/A</c:v>
                </c:pt>
                <c:pt idx="334">
                  <c:v>#N/A</c:v>
                </c:pt>
                <c:pt idx="335">
                  <c:v>68.977142883476773</c:v>
                </c:pt>
                <c:pt idx="336">
                  <c:v>68.999999999999972</c:v>
                </c:pt>
                <c:pt idx="337">
                  <c:v>#N/A</c:v>
                </c:pt>
                <c:pt idx="338">
                  <c:v>#N/A</c:v>
                </c:pt>
                <c:pt idx="339">
                  <c:v>46.908990674098902</c:v>
                </c:pt>
                <c:pt idx="340">
                  <c:v>#N/A</c:v>
                </c:pt>
                <c:pt idx="341">
                  <c:v>#N/A</c:v>
                </c:pt>
                <c:pt idx="342">
                  <c:v>#N/A</c:v>
                </c:pt>
                <c:pt idx="343">
                  <c:v>#N/A</c:v>
                </c:pt>
                <c:pt idx="344">
                  <c:v>#N/A</c:v>
                </c:pt>
                <c:pt idx="345">
                  <c:v>#N/A</c:v>
                </c:pt>
                <c:pt idx="346">
                  <c:v>54.056426572876141</c:v>
                </c:pt>
                <c:pt idx="347">
                  <c:v>#N/A</c:v>
                </c:pt>
                <c:pt idx="348">
                  <c:v>41.477470678082561</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52.999999999999972</c:v>
                </c:pt>
                <c:pt idx="366">
                  <c:v>#N/A</c:v>
                </c:pt>
                <c:pt idx="367">
                  <c:v>#N/A</c:v>
                </c:pt>
                <c:pt idx="368">
                  <c:v>#N/A</c:v>
                </c:pt>
                <c:pt idx="369">
                  <c:v>#N/A</c:v>
                </c:pt>
                <c:pt idx="370">
                  <c:v>#N/A</c:v>
                </c:pt>
                <c:pt idx="371">
                  <c:v>#N/A</c:v>
                </c:pt>
                <c:pt idx="372">
                  <c:v>#N/A</c:v>
                </c:pt>
                <c:pt idx="373">
                  <c:v>42.999999999999986</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22.227957869641941</c:v>
                </c:pt>
                <c:pt idx="389">
                  <c:v>#N/A</c:v>
                </c:pt>
                <c:pt idx="390">
                  <c:v>#N/A</c:v>
                </c:pt>
                <c:pt idx="391">
                  <c:v>#N/A</c:v>
                </c:pt>
                <c:pt idx="392">
                  <c:v>#N/A</c:v>
                </c:pt>
                <c:pt idx="393">
                  <c:v>#N/A</c:v>
                </c:pt>
                <c:pt idx="394">
                  <c:v>35.749999999999986</c:v>
                </c:pt>
                <c:pt idx="395">
                  <c:v>#N/A</c:v>
                </c:pt>
                <c:pt idx="396">
                  <c:v>#N/A</c:v>
                </c:pt>
                <c:pt idx="397">
                  <c:v>#N/A</c:v>
                </c:pt>
                <c:pt idx="398">
                  <c:v>#N/A</c:v>
                </c:pt>
                <c:pt idx="399">
                  <c:v>#N/A</c:v>
                </c:pt>
                <c:pt idx="400">
                  <c:v>#N/A</c:v>
                </c:pt>
                <c:pt idx="401">
                  <c:v>#N/A</c:v>
                </c:pt>
                <c:pt idx="402">
                  <c:v>#N/A</c:v>
                </c:pt>
                <c:pt idx="403">
                  <c:v>#N/A</c:v>
                </c:pt>
                <c:pt idx="404">
                  <c:v>#N/A</c:v>
                </c:pt>
                <c:pt idx="405">
                  <c:v>26.991768317662522</c:v>
                </c:pt>
                <c:pt idx="406">
                  <c:v>#N/A</c:v>
                </c:pt>
                <c:pt idx="407">
                  <c:v>#N/A</c:v>
                </c:pt>
                <c:pt idx="408">
                  <c:v>#N/A</c:v>
                </c:pt>
                <c:pt idx="409">
                  <c:v>45.749999999999979</c:v>
                </c:pt>
                <c:pt idx="410">
                  <c:v>25.325214644236112</c:v>
                </c:pt>
                <c:pt idx="411">
                  <c:v>#N/A</c:v>
                </c:pt>
                <c:pt idx="412">
                  <c:v>#N/A</c:v>
                </c:pt>
                <c:pt idx="413">
                  <c:v>#N/A</c:v>
                </c:pt>
                <c:pt idx="414">
                  <c:v>#N/A</c:v>
                </c:pt>
                <c:pt idx="415">
                  <c:v>54.152447835647081</c:v>
                </c:pt>
                <c:pt idx="416">
                  <c:v>#N/A</c:v>
                </c:pt>
                <c:pt idx="417">
                  <c:v>#N/A</c:v>
                </c:pt>
                <c:pt idx="418">
                  <c:v>#N/A</c:v>
                </c:pt>
                <c:pt idx="419">
                  <c:v>#N/A</c:v>
                </c:pt>
                <c:pt idx="420">
                  <c:v>#N/A</c:v>
                </c:pt>
                <c:pt idx="421">
                  <c:v>#N/A</c:v>
                </c:pt>
                <c:pt idx="422">
                  <c:v>#N/A</c:v>
                </c:pt>
                <c:pt idx="423">
                  <c:v>#N/A</c:v>
                </c:pt>
                <c:pt idx="424">
                  <c:v>#N/A</c:v>
                </c:pt>
                <c:pt idx="425">
                  <c:v>#N/A</c:v>
                </c:pt>
                <c:pt idx="426">
                  <c:v>35.999999999999972</c:v>
                </c:pt>
                <c:pt idx="427">
                  <c:v>#N/A</c:v>
                </c:pt>
                <c:pt idx="428">
                  <c:v>#N/A</c:v>
                </c:pt>
                <c:pt idx="429">
                  <c:v>#N/A</c:v>
                </c:pt>
                <c:pt idx="430">
                  <c:v>#N/A</c:v>
                </c:pt>
                <c:pt idx="431">
                  <c:v>#N/A</c:v>
                </c:pt>
                <c:pt idx="432">
                  <c:v>#N/A</c:v>
                </c:pt>
                <c:pt idx="433">
                  <c:v>#N/A</c:v>
                </c:pt>
                <c:pt idx="434">
                  <c:v>39.642762409714614</c:v>
                </c:pt>
                <c:pt idx="435">
                  <c:v>#N/A</c:v>
                </c:pt>
                <c:pt idx="436">
                  <c:v>#N/A</c:v>
                </c:pt>
                <c:pt idx="437">
                  <c:v>#N/A</c:v>
                </c:pt>
                <c:pt idx="438">
                  <c:v>25.285442833023865</c:v>
                </c:pt>
                <c:pt idx="439">
                  <c:v>#N/A</c:v>
                </c:pt>
                <c:pt idx="440">
                  <c:v>26.499999999999972</c:v>
                </c:pt>
                <c:pt idx="441">
                  <c:v>#N/A</c:v>
                </c:pt>
                <c:pt idx="442">
                  <c:v>#N/A</c:v>
                </c:pt>
                <c:pt idx="443">
                  <c:v>#N/A</c:v>
                </c:pt>
                <c:pt idx="444">
                  <c:v>#N/A</c:v>
                </c:pt>
                <c:pt idx="445">
                  <c:v>#N/A</c:v>
                </c:pt>
                <c:pt idx="446">
                  <c:v>#N/A</c:v>
                </c:pt>
                <c:pt idx="447">
                  <c:v>#N/A</c:v>
                </c:pt>
                <c:pt idx="448">
                  <c:v>#N/A</c:v>
                </c:pt>
                <c:pt idx="449">
                  <c:v>#N/A</c:v>
                </c:pt>
                <c:pt idx="450">
                  <c:v>#N/A</c:v>
                </c:pt>
                <c:pt idx="451">
                  <c:v>22.499999999999989</c:v>
                </c:pt>
                <c:pt idx="452">
                  <c:v>#N/A</c:v>
                </c:pt>
                <c:pt idx="453">
                  <c:v>#N/A</c:v>
                </c:pt>
                <c:pt idx="454">
                  <c:v>#N/A</c:v>
                </c:pt>
                <c:pt idx="455">
                  <c:v>#N/A</c:v>
                </c:pt>
                <c:pt idx="456">
                  <c:v>#N/A</c:v>
                </c:pt>
                <c:pt idx="457">
                  <c:v>16.732345615769574</c:v>
                </c:pt>
                <c:pt idx="458">
                  <c:v>21.78</c:v>
                </c:pt>
                <c:pt idx="459">
                  <c:v>21.000000000000007</c:v>
                </c:pt>
                <c:pt idx="460">
                  <c:v>18.983025137781574</c:v>
                </c:pt>
                <c:pt idx="461">
                  <c:v>#N/A</c:v>
                </c:pt>
                <c:pt idx="462">
                  <c:v>#N/A</c:v>
                </c:pt>
                <c:pt idx="463">
                  <c:v>#N/A</c:v>
                </c:pt>
                <c:pt idx="464">
                  <c:v>46.043028708536646</c:v>
                </c:pt>
                <c:pt idx="465">
                  <c:v>41.041842934614571</c:v>
                </c:pt>
                <c:pt idx="466">
                  <c:v>#N/A</c:v>
                </c:pt>
                <c:pt idx="467">
                  <c:v>28.094919912215154</c:v>
                </c:pt>
                <c:pt idx="468">
                  <c:v>#N/A</c:v>
                </c:pt>
                <c:pt idx="469">
                  <c:v>#N/A</c:v>
                </c:pt>
                <c:pt idx="470">
                  <c:v>33.129999999999981</c:v>
                </c:pt>
                <c:pt idx="471">
                  <c:v>#N/A</c:v>
                </c:pt>
                <c:pt idx="472">
                  <c:v>#N/A</c:v>
                </c:pt>
                <c:pt idx="473">
                  <c:v>#N/A</c:v>
                </c:pt>
                <c:pt idx="474">
                  <c:v>#N/A</c:v>
                </c:pt>
                <c:pt idx="475">
                  <c:v>#N/A</c:v>
                </c:pt>
                <c:pt idx="476">
                  <c:v>#N/A</c:v>
                </c:pt>
                <c:pt idx="477">
                  <c:v>23.134714674745712</c:v>
                </c:pt>
                <c:pt idx="478">
                  <c:v>18.569999999999997</c:v>
                </c:pt>
                <c:pt idx="479">
                  <c:v>#N/A</c:v>
                </c:pt>
                <c:pt idx="480">
                  <c:v>#N/A</c:v>
                </c:pt>
                <c:pt idx="481">
                  <c:v>#N/A</c:v>
                </c:pt>
                <c:pt idx="482">
                  <c:v>#N/A</c:v>
                </c:pt>
                <c:pt idx="483">
                  <c:v>#N/A</c:v>
                </c:pt>
                <c:pt idx="484">
                  <c:v>#N/A</c:v>
                </c:pt>
                <c:pt idx="485">
                  <c:v>#N/A</c:v>
                </c:pt>
                <c:pt idx="486">
                  <c:v>31.86999999999999</c:v>
                </c:pt>
                <c:pt idx="487">
                  <c:v>#N/A</c:v>
                </c:pt>
                <c:pt idx="488">
                  <c:v>#N/A</c:v>
                </c:pt>
                <c:pt idx="489">
                  <c:v>#N/A</c:v>
                </c:pt>
                <c:pt idx="490">
                  <c:v>#N/A</c:v>
                </c:pt>
                <c:pt idx="491">
                  <c:v>#N/A</c:v>
                </c:pt>
                <c:pt idx="492">
                  <c:v>#N/A</c:v>
                </c:pt>
                <c:pt idx="493">
                  <c:v>#N/A</c:v>
                </c:pt>
                <c:pt idx="494">
                  <c:v>#N/A</c:v>
                </c:pt>
                <c:pt idx="495">
                  <c:v>19.509999999999984</c:v>
                </c:pt>
                <c:pt idx="496">
                  <c:v>#N/A</c:v>
                </c:pt>
                <c:pt idx="497">
                  <c:v>#N/A</c:v>
                </c:pt>
                <c:pt idx="498">
                  <c:v>25.999999999999989</c:v>
                </c:pt>
                <c:pt idx="499">
                  <c:v>#N/A</c:v>
                </c:pt>
                <c:pt idx="500">
                  <c:v>#N/A</c:v>
                </c:pt>
                <c:pt idx="501">
                  <c:v>#N/A</c:v>
                </c:pt>
                <c:pt idx="502">
                  <c:v>#N/A</c:v>
                </c:pt>
                <c:pt idx="503">
                  <c:v>25.499999999999989</c:v>
                </c:pt>
                <c:pt idx="504">
                  <c:v>#N/A</c:v>
                </c:pt>
                <c:pt idx="505">
                  <c:v>#N/A</c:v>
                </c:pt>
                <c:pt idx="506">
                  <c:v>#N/A</c:v>
                </c:pt>
                <c:pt idx="507">
                  <c:v>#N/A</c:v>
                </c:pt>
                <c:pt idx="508">
                  <c:v>#N/A</c:v>
                </c:pt>
                <c:pt idx="509">
                  <c:v>24.879999999999995</c:v>
                </c:pt>
                <c:pt idx="510">
                  <c:v>#N/A</c:v>
                </c:pt>
                <c:pt idx="511">
                  <c:v>22.999999999999993</c:v>
                </c:pt>
                <c:pt idx="512">
                  <c:v>#N/A</c:v>
                </c:pt>
                <c:pt idx="513">
                  <c:v>#N/A</c:v>
                </c:pt>
                <c:pt idx="514">
                  <c:v>#N/A</c:v>
                </c:pt>
                <c:pt idx="515">
                  <c:v>#N/A</c:v>
                </c:pt>
                <c:pt idx="516">
                  <c:v>#N/A</c:v>
                </c:pt>
                <c:pt idx="517">
                  <c:v>#N/A</c:v>
                </c:pt>
                <c:pt idx="518">
                  <c:v>#N/A</c:v>
                </c:pt>
                <c:pt idx="519">
                  <c:v>#N/A</c:v>
                </c:pt>
                <c:pt idx="520">
                  <c:v>#N/A</c:v>
                </c:pt>
                <c:pt idx="521">
                  <c:v>30.249999999999982</c:v>
                </c:pt>
                <c:pt idx="522">
                  <c:v>#N/A</c:v>
                </c:pt>
                <c:pt idx="523">
                  <c:v>#N/A</c:v>
                </c:pt>
                <c:pt idx="524">
                  <c:v>#N/A</c:v>
                </c:pt>
                <c:pt idx="525">
                  <c:v>#N/A</c:v>
                </c:pt>
                <c:pt idx="526">
                  <c:v>#N/A</c:v>
                </c:pt>
                <c:pt idx="527">
                  <c:v>26.989999999999991</c:v>
                </c:pt>
                <c:pt idx="528">
                  <c:v>#N/A</c:v>
                </c:pt>
                <c:pt idx="529">
                  <c:v>#N/A</c:v>
                </c:pt>
                <c:pt idx="530">
                  <c:v>#N/A</c:v>
                </c:pt>
                <c:pt idx="531">
                  <c:v>29.949999999999978</c:v>
                </c:pt>
                <c:pt idx="532">
                  <c:v>25.489997991591348</c:v>
                </c:pt>
                <c:pt idx="533">
                  <c:v>20.699999999999985</c:v>
                </c:pt>
                <c:pt idx="534">
                  <c:v>24.258286316823966</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38.499999999999979</c:v>
                </c:pt>
                <c:pt idx="555">
                  <c:v>#N/A</c:v>
                </c:pt>
                <c:pt idx="556">
                  <c:v>#N/A</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C425-4229-98FB-E28F3FE2FA51}"/>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Plant_Nominal'!$G$26:$G$1000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24.999999999999993</c:v>
                </c:pt>
                <c:pt idx="16">
                  <c:v>#N/A</c:v>
                </c:pt>
                <c:pt idx="17">
                  <c:v>#N/A</c:v>
                </c:pt>
                <c:pt idx="18">
                  <c:v>#N/A</c:v>
                </c:pt>
                <c:pt idx="19">
                  <c:v>24.824875265365861</c:v>
                </c:pt>
                <c:pt idx="20">
                  <c:v>#N/A</c:v>
                </c:pt>
                <c:pt idx="21">
                  <c:v>#N/A</c:v>
                </c:pt>
                <c:pt idx="22">
                  <c:v>#N/A</c:v>
                </c:pt>
                <c:pt idx="23">
                  <c:v>#N/A</c:v>
                </c:pt>
                <c:pt idx="24">
                  <c:v>#N/A</c:v>
                </c:pt>
                <c:pt idx="25">
                  <c:v>#N/A</c:v>
                </c:pt>
                <c:pt idx="26">
                  <c:v>#N/A</c:v>
                </c:pt>
                <c:pt idx="27">
                  <c:v>#N/A</c:v>
                </c:pt>
                <c:pt idx="28">
                  <c:v>#N/A</c:v>
                </c:pt>
                <c:pt idx="29">
                  <c:v>#N/A</c:v>
                </c:pt>
                <c:pt idx="30">
                  <c:v>#N/A</c:v>
                </c:pt>
                <c:pt idx="31">
                  <c:v>24.679999999999996</c:v>
                </c:pt>
                <c:pt idx="32">
                  <c:v>18.383233240779703</c:v>
                </c:pt>
                <c:pt idx="33">
                  <c:v>#N/A</c:v>
                </c:pt>
                <c:pt idx="34">
                  <c:v>#N/A</c:v>
                </c:pt>
                <c:pt idx="35">
                  <c:v>#N/A</c:v>
                </c:pt>
                <c:pt idx="36">
                  <c:v>#N/A</c:v>
                </c:pt>
                <c:pt idx="37">
                  <c:v>#N/A</c:v>
                </c:pt>
                <c:pt idx="38">
                  <c:v>#N/A</c:v>
                </c:pt>
                <c:pt idx="39">
                  <c:v>23.796610268696114</c:v>
                </c:pt>
                <c:pt idx="40">
                  <c:v>#N/A</c:v>
                </c:pt>
                <c:pt idx="41">
                  <c:v>#N/A</c:v>
                </c:pt>
                <c:pt idx="42">
                  <c:v>#N/A</c:v>
                </c:pt>
                <c:pt idx="43">
                  <c:v>#N/A</c:v>
                </c:pt>
                <c:pt idx="44">
                  <c:v>#N/A</c:v>
                </c:pt>
                <c:pt idx="45">
                  <c:v>#N/A</c:v>
                </c:pt>
                <c:pt idx="46">
                  <c:v>28.74832603801519</c:v>
                </c:pt>
                <c:pt idx="47">
                  <c:v>#N/A</c:v>
                </c:pt>
                <c:pt idx="48">
                  <c:v>#N/A</c:v>
                </c:pt>
                <c:pt idx="49">
                  <c:v>25.509214798667141</c:v>
                </c:pt>
                <c:pt idx="50">
                  <c:v>#N/A</c:v>
                </c:pt>
                <c:pt idx="51">
                  <c:v>#N/A</c:v>
                </c:pt>
                <c:pt idx="52">
                  <c:v>#N/A</c:v>
                </c:pt>
                <c:pt idx="53">
                  <c:v>29.238512466005936</c:v>
                </c:pt>
                <c:pt idx="54">
                  <c:v>#N/A</c:v>
                </c:pt>
                <c:pt idx="55">
                  <c:v>#N/A</c:v>
                </c:pt>
                <c:pt idx="56">
                  <c:v>27.537897242304066</c:v>
                </c:pt>
                <c:pt idx="57">
                  <c:v>#N/A</c:v>
                </c:pt>
                <c:pt idx="58">
                  <c:v>#N/A</c:v>
                </c:pt>
                <c:pt idx="59">
                  <c:v>#N/A</c:v>
                </c:pt>
                <c:pt idx="60">
                  <c:v>#N/A</c:v>
                </c:pt>
                <c:pt idx="61">
                  <c:v>#N/A</c:v>
                </c:pt>
                <c:pt idx="62">
                  <c:v>#N/A</c:v>
                </c:pt>
                <c:pt idx="63">
                  <c:v>#N/A</c:v>
                </c:pt>
                <c:pt idx="64">
                  <c:v>#N/A</c:v>
                </c:pt>
                <c:pt idx="65">
                  <c:v>#N/A</c:v>
                </c:pt>
                <c:pt idx="66">
                  <c:v>#N/A</c:v>
                </c:pt>
                <c:pt idx="67">
                  <c:v>#N/A</c:v>
                </c:pt>
                <c:pt idx="68">
                  <c:v>#N/A</c:v>
                </c:pt>
                <c:pt idx="69">
                  <c:v>36.8880473152104</c:v>
                </c:pt>
                <c:pt idx="70">
                  <c:v>#N/A</c:v>
                </c:pt>
                <c:pt idx="71">
                  <c:v>#N/A</c:v>
                </c:pt>
                <c:pt idx="72">
                  <c:v>#N/A</c:v>
                </c:pt>
                <c:pt idx="73">
                  <c:v>#N/A</c:v>
                </c:pt>
                <c:pt idx="74">
                  <c:v>#N/A</c:v>
                </c:pt>
                <c:pt idx="75">
                  <c:v>#N/A</c:v>
                </c:pt>
                <c:pt idx="76">
                  <c:v>#N/A</c:v>
                </c:pt>
                <c:pt idx="77">
                  <c:v>#N/A</c:v>
                </c:pt>
                <c:pt idx="78">
                  <c:v>#N/A</c:v>
                </c:pt>
                <c:pt idx="79">
                  <c:v>52.502953648415961</c:v>
                </c:pt>
                <c:pt idx="80">
                  <c:v>#N/A</c:v>
                </c:pt>
                <c:pt idx="81">
                  <c:v>#N/A</c:v>
                </c:pt>
                <c:pt idx="82">
                  <c:v>#N/A</c:v>
                </c:pt>
                <c:pt idx="83">
                  <c:v>#N/A</c:v>
                </c:pt>
                <c:pt idx="84">
                  <c:v>#N/A</c:v>
                </c:pt>
                <c:pt idx="85">
                  <c:v>#N/A</c:v>
                </c:pt>
                <c:pt idx="86">
                  <c:v>#N/A</c:v>
                </c:pt>
                <c:pt idx="87">
                  <c:v>#N/A</c:v>
                </c:pt>
                <c:pt idx="88">
                  <c:v>#N/A</c:v>
                </c:pt>
                <c:pt idx="89">
                  <c:v>28.83709590763138</c:v>
                </c:pt>
                <c:pt idx="90">
                  <c:v>#N/A</c:v>
                </c:pt>
                <c:pt idx="91">
                  <c:v>#N/A</c:v>
                </c:pt>
                <c:pt idx="92">
                  <c:v>#N/A</c:v>
                </c:pt>
                <c:pt idx="93">
                  <c:v>42.399999999999977</c:v>
                </c:pt>
                <c:pt idx="94">
                  <c:v>43.799999999999983</c:v>
                </c:pt>
                <c:pt idx="95">
                  <c:v>43.2</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38.999999999999979</c:v>
                </c:pt>
                <c:pt idx="119">
                  <c:v>45.499999999999979</c:v>
                </c:pt>
                <c:pt idx="120">
                  <c:v>43.399999999999984</c:v>
                </c:pt>
                <c:pt idx="121">
                  <c:v>43.399999999999984</c:v>
                </c:pt>
                <c:pt idx="122">
                  <c:v>44.999999999999979</c:v>
                </c:pt>
                <c:pt idx="123">
                  <c:v>44.449999999999989</c:v>
                </c:pt>
                <c:pt idx="124">
                  <c:v>#N/A</c:v>
                </c:pt>
                <c:pt idx="125">
                  <c:v>#N/A</c:v>
                </c:pt>
                <c:pt idx="126">
                  <c:v>58.04528038006729</c:v>
                </c:pt>
                <c:pt idx="127">
                  <c:v>#N/A</c:v>
                </c:pt>
                <c:pt idx="128">
                  <c:v>#N/A</c:v>
                </c:pt>
                <c:pt idx="129">
                  <c:v>#N/A</c:v>
                </c:pt>
                <c:pt idx="130">
                  <c:v>#N/A</c:v>
                </c:pt>
                <c:pt idx="131">
                  <c:v>#N/A</c:v>
                </c:pt>
                <c:pt idx="132">
                  <c:v>#N/A</c:v>
                </c:pt>
                <c:pt idx="133">
                  <c:v>56.089925736649761</c:v>
                </c:pt>
                <c:pt idx="134">
                  <c:v>48.850506418142793</c:v>
                </c:pt>
                <c:pt idx="135">
                  <c:v>#N/A</c:v>
                </c:pt>
                <c:pt idx="136">
                  <c:v>#N/A</c:v>
                </c:pt>
                <c:pt idx="137">
                  <c:v>#N/A</c:v>
                </c:pt>
                <c:pt idx="138">
                  <c:v>#N/A</c:v>
                </c:pt>
                <c:pt idx="139">
                  <c:v>50.238329459996869</c:v>
                </c:pt>
                <c:pt idx="140">
                  <c:v>60.510712451806747</c:v>
                </c:pt>
                <c:pt idx="141">
                  <c:v>#N/A</c:v>
                </c:pt>
                <c:pt idx="142">
                  <c:v>40.449999999999974</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63.768638499262678</c:v>
                </c:pt>
                <c:pt idx="159">
                  <c:v>#N/A</c:v>
                </c:pt>
                <c:pt idx="160">
                  <c:v>#N/A</c:v>
                </c:pt>
                <c:pt idx="161">
                  <c:v>51.817110237480065</c:v>
                </c:pt>
                <c:pt idx="162">
                  <c:v>#N/A</c:v>
                </c:pt>
                <c:pt idx="163">
                  <c:v>#N/A</c:v>
                </c:pt>
                <c:pt idx="164">
                  <c:v>#N/A</c:v>
                </c:pt>
                <c:pt idx="165">
                  <c:v>#N/A</c:v>
                </c:pt>
                <c:pt idx="166">
                  <c:v>#N/A</c:v>
                </c:pt>
                <c:pt idx="167">
                  <c:v>#N/A</c:v>
                </c:pt>
                <c:pt idx="168">
                  <c:v>#N/A</c:v>
                </c:pt>
                <c:pt idx="169">
                  <c:v>#N/A</c:v>
                </c:pt>
                <c:pt idx="170">
                  <c:v>#N/A</c:v>
                </c:pt>
                <c:pt idx="171">
                  <c:v>#N/A</c:v>
                </c:pt>
                <c:pt idx="172">
                  <c:v>46.499999999999957</c:v>
                </c:pt>
                <c:pt idx="173">
                  <c:v>#N/A</c:v>
                </c:pt>
                <c:pt idx="174">
                  <c:v>#N/A</c:v>
                </c:pt>
                <c:pt idx="175">
                  <c:v>52.735387995094747</c:v>
                </c:pt>
                <c:pt idx="176">
                  <c:v>50.521249229779336</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30.679999999999978</c:v>
                </c:pt>
                <c:pt idx="197">
                  <c:v>#N/A</c:v>
                </c:pt>
                <c:pt idx="198">
                  <c:v>#N/A</c:v>
                </c:pt>
                <c:pt idx="199">
                  <c:v>#N/A</c:v>
                </c:pt>
                <c:pt idx="200">
                  <c:v>32.999999999999986</c:v>
                </c:pt>
                <c:pt idx="201">
                  <c:v>#N/A</c:v>
                </c:pt>
                <c:pt idx="202">
                  <c:v>#N/A</c:v>
                </c:pt>
                <c:pt idx="203">
                  <c:v>#N/A</c:v>
                </c:pt>
                <c:pt idx="204">
                  <c:v>#N/A</c:v>
                </c:pt>
                <c:pt idx="205">
                  <c:v>#N/A</c:v>
                </c:pt>
                <c:pt idx="206">
                  <c:v>#N/A</c:v>
                </c:pt>
                <c:pt idx="207">
                  <c:v>45.013236737331617</c:v>
                </c:pt>
                <c:pt idx="208">
                  <c:v>47.234192384384286</c:v>
                </c:pt>
                <c:pt idx="209">
                  <c:v>34.499999999999986</c:v>
                </c:pt>
                <c:pt idx="210">
                  <c:v>37.499999999999986</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31.5</c:v>
                </c:pt>
                <c:pt idx="227">
                  <c:v>#N/A</c:v>
                </c:pt>
                <c:pt idx="228">
                  <c:v>27.649999999999991</c:v>
                </c:pt>
                <c:pt idx="229">
                  <c:v>29.469999999999978</c:v>
                </c:pt>
                <c:pt idx="230">
                  <c:v>45.068739283336221</c:v>
                </c:pt>
                <c:pt idx="231">
                  <c:v>#N/A</c:v>
                </c:pt>
                <c:pt idx="232">
                  <c:v>#N/A</c:v>
                </c:pt>
                <c:pt idx="233">
                  <c:v>28.254813366468603</c:v>
                </c:pt>
                <c:pt idx="234">
                  <c:v>#N/A</c:v>
                </c:pt>
                <c:pt idx="235">
                  <c:v>28.999999999999986</c:v>
                </c:pt>
                <c:pt idx="236">
                  <c:v>31.499999999999993</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37.369999999999983</c:v>
                </c:pt>
                <c:pt idx="253">
                  <c:v>#N/A</c:v>
                </c:pt>
                <c:pt idx="254">
                  <c:v>#N/A</c:v>
                </c:pt>
                <c:pt idx="255">
                  <c:v>#N/A</c:v>
                </c:pt>
                <c:pt idx="256">
                  <c:v>#N/A</c:v>
                </c:pt>
                <c:pt idx="257">
                  <c:v>#N/A</c:v>
                </c:pt>
                <c:pt idx="258">
                  <c:v>#N/A</c:v>
                </c:pt>
                <c:pt idx="259">
                  <c:v>26.899999999999981</c:v>
                </c:pt>
                <c:pt idx="260">
                  <c:v>#N/A</c:v>
                </c:pt>
                <c:pt idx="261">
                  <c:v>#N/A</c:v>
                </c:pt>
                <c:pt idx="262">
                  <c:v>#N/A</c:v>
                </c:pt>
                <c:pt idx="263">
                  <c:v>38.590792794919416</c:v>
                </c:pt>
                <c:pt idx="264">
                  <c:v>#N/A</c:v>
                </c:pt>
                <c:pt idx="265">
                  <c:v>#N/A</c:v>
                </c:pt>
                <c:pt idx="266">
                  <c:v>#N/A</c:v>
                </c:pt>
                <c:pt idx="267">
                  <c:v>#N/A</c:v>
                </c:pt>
                <c:pt idx="268">
                  <c:v>#N/A</c:v>
                </c:pt>
                <c:pt idx="269">
                  <c:v>35.939999999999976</c:v>
                </c:pt>
                <c:pt idx="270">
                  <c:v>29.499999999999964</c:v>
                </c:pt>
                <c:pt idx="271">
                  <c:v>31.999999999999982</c:v>
                </c:pt>
                <c:pt idx="272">
                  <c:v>31.499999999999979</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59.954967659812823</c:v>
                </c:pt>
                <c:pt idx="286">
                  <c:v>70.147631206504457</c:v>
                </c:pt>
                <c:pt idx="287">
                  <c:v>#N/A</c:v>
                </c:pt>
                <c:pt idx="288">
                  <c:v>#N/A</c:v>
                </c:pt>
                <c:pt idx="289">
                  <c:v>#N/A</c:v>
                </c:pt>
                <c:pt idx="290">
                  <c:v>#N/A</c:v>
                </c:pt>
                <c:pt idx="291">
                  <c:v>#N/A</c:v>
                </c:pt>
                <c:pt idx="292">
                  <c:v>30.67086956521737</c:v>
                </c:pt>
                <c:pt idx="293">
                  <c:v>33.041294219804215</c:v>
                </c:pt>
                <c:pt idx="294">
                  <c:v>32.559999999999995</c:v>
                </c:pt>
                <c:pt idx="295">
                  <c:v>#N/A</c:v>
                </c:pt>
                <c:pt idx="296">
                  <c:v>#N/A</c:v>
                </c:pt>
                <c:pt idx="297">
                  <c:v>#N/A</c:v>
                </c:pt>
                <c:pt idx="298">
                  <c:v>#N/A</c:v>
                </c:pt>
                <c:pt idx="299">
                  <c:v>#N/A</c:v>
                </c:pt>
                <c:pt idx="300">
                  <c:v>#N/A</c:v>
                </c:pt>
                <c:pt idx="301">
                  <c:v>#N/A</c:v>
                </c:pt>
                <c:pt idx="302">
                  <c:v>63.999999999999964</c:v>
                </c:pt>
                <c:pt idx="303">
                  <c:v>#N/A</c:v>
                </c:pt>
                <c:pt idx="304">
                  <c:v>#N/A</c:v>
                </c:pt>
                <c:pt idx="305">
                  <c:v>#N/A</c:v>
                </c:pt>
                <c:pt idx="306">
                  <c:v>#N/A</c:v>
                </c:pt>
                <c:pt idx="307">
                  <c:v>#N/A</c:v>
                </c:pt>
                <c:pt idx="308">
                  <c:v>#N/A</c:v>
                </c:pt>
                <c:pt idx="309">
                  <c:v>#N/A</c:v>
                </c:pt>
                <c:pt idx="310">
                  <c:v>#N/A</c:v>
                </c:pt>
                <c:pt idx="311">
                  <c:v>#N/A</c:v>
                </c:pt>
                <c:pt idx="312">
                  <c:v>22.869299422822891</c:v>
                </c:pt>
                <c:pt idx="313">
                  <c:v>24.360701884070593</c:v>
                </c:pt>
                <c:pt idx="314">
                  <c:v>25.90583179983706</c:v>
                </c:pt>
                <c:pt idx="315">
                  <c:v>21.847989214877899</c:v>
                </c:pt>
                <c:pt idx="316">
                  <c:v>21.47402559395265</c:v>
                </c:pt>
                <c:pt idx="317">
                  <c:v>22.91855669688438</c:v>
                </c:pt>
                <c:pt idx="318">
                  <c:v>22.849999999999987</c:v>
                </c:pt>
                <c:pt idx="319">
                  <c:v>24.999999999999989</c:v>
                </c:pt>
                <c:pt idx="320">
                  <c:v>25.609999999999992</c:v>
                </c:pt>
                <c:pt idx="321">
                  <c:v>#N/A</c:v>
                </c:pt>
                <c:pt idx="322">
                  <c:v>31.307688578621146</c:v>
                </c:pt>
                <c:pt idx="323">
                  <c:v>31.667071018228185</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56.299999999999983</c:v>
                </c:pt>
                <c:pt idx="338">
                  <c:v>#N/A</c:v>
                </c:pt>
                <c:pt idx="339">
                  <c:v>#N/A</c:v>
                </c:pt>
                <c:pt idx="340">
                  <c:v>#N/A</c:v>
                </c:pt>
                <c:pt idx="341">
                  <c:v>#N/A</c:v>
                </c:pt>
                <c:pt idx="342">
                  <c:v>41.32387506280287</c:v>
                </c:pt>
                <c:pt idx="343">
                  <c:v>#N/A</c:v>
                </c:pt>
                <c:pt idx="344">
                  <c:v>21.861835493077248</c:v>
                </c:pt>
                <c:pt idx="345">
                  <c:v>#N/A</c:v>
                </c:pt>
                <c:pt idx="346">
                  <c:v>#N/A</c:v>
                </c:pt>
                <c:pt idx="347">
                  <c:v>37.799416455070038</c:v>
                </c:pt>
                <c:pt idx="348">
                  <c:v>#N/A</c:v>
                </c:pt>
                <c:pt idx="349">
                  <c:v>#N/A</c:v>
                </c:pt>
                <c:pt idx="350">
                  <c:v>#N/A</c:v>
                </c:pt>
                <c:pt idx="351">
                  <c:v>22.400262543932332</c:v>
                </c:pt>
                <c:pt idx="352">
                  <c:v>24.899999999999984</c:v>
                </c:pt>
                <c:pt idx="353">
                  <c:v>23.663435930058441</c:v>
                </c:pt>
                <c:pt idx="354">
                  <c:v>#N/A</c:v>
                </c:pt>
                <c:pt idx="355">
                  <c:v>27.499999999999989</c:v>
                </c:pt>
                <c:pt idx="356">
                  <c:v>23.999999999999996</c:v>
                </c:pt>
                <c:pt idx="357">
                  <c:v>26.274017324539958</c:v>
                </c:pt>
                <c:pt idx="358">
                  <c:v>27.237968615419987</c:v>
                </c:pt>
                <c:pt idx="359">
                  <c:v>#N/A</c:v>
                </c:pt>
                <c:pt idx="360">
                  <c:v>26.911635227084208</c:v>
                </c:pt>
                <c:pt idx="361">
                  <c:v>23.699999999999985</c:v>
                </c:pt>
                <c:pt idx="362">
                  <c:v>#N/A</c:v>
                </c:pt>
                <c:pt idx="363">
                  <c:v>#N/A</c:v>
                </c:pt>
                <c:pt idx="364">
                  <c:v>#N/A</c:v>
                </c:pt>
                <c:pt idx="365">
                  <c:v>#N/A</c:v>
                </c:pt>
                <c:pt idx="366">
                  <c:v>33.799999999999976</c:v>
                </c:pt>
                <c:pt idx="367">
                  <c:v>33.799999999999983</c:v>
                </c:pt>
                <c:pt idx="368">
                  <c:v>24.999999999999986</c:v>
                </c:pt>
                <c:pt idx="369">
                  <c:v>33.799999999999983</c:v>
                </c:pt>
                <c:pt idx="370">
                  <c:v>#N/A</c:v>
                </c:pt>
                <c:pt idx="371">
                  <c:v>24.349999999999987</c:v>
                </c:pt>
                <c:pt idx="372">
                  <c:v>#N/A</c:v>
                </c:pt>
                <c:pt idx="373">
                  <c:v>#N/A</c:v>
                </c:pt>
                <c:pt idx="374">
                  <c:v>#N/A</c:v>
                </c:pt>
                <c:pt idx="375">
                  <c:v>#N/A</c:v>
                </c:pt>
                <c:pt idx="376">
                  <c:v>#N/A</c:v>
                </c:pt>
                <c:pt idx="377">
                  <c:v>24.289999999999981</c:v>
                </c:pt>
                <c:pt idx="378">
                  <c:v>31.678187811827417</c:v>
                </c:pt>
                <c:pt idx="379">
                  <c:v>20.499999999999989</c:v>
                </c:pt>
                <c:pt idx="380">
                  <c:v>22.904699064870062</c:v>
                </c:pt>
                <c:pt idx="381">
                  <c:v>#N/A</c:v>
                </c:pt>
                <c:pt idx="382">
                  <c:v>#N/A</c:v>
                </c:pt>
                <c:pt idx="383">
                  <c:v>36.799999999999969</c:v>
                </c:pt>
                <c:pt idx="384">
                  <c:v>#N/A</c:v>
                </c:pt>
                <c:pt idx="385">
                  <c:v>#N/A</c:v>
                </c:pt>
                <c:pt idx="386">
                  <c:v>24.365425710040913</c:v>
                </c:pt>
                <c:pt idx="387">
                  <c:v>#N/A</c:v>
                </c:pt>
                <c:pt idx="388">
                  <c:v>#N/A</c:v>
                </c:pt>
                <c:pt idx="389">
                  <c:v>23.394867663136907</c:v>
                </c:pt>
                <c:pt idx="390">
                  <c:v>20.704147065462731</c:v>
                </c:pt>
                <c:pt idx="391">
                  <c:v>22.400262543932332</c:v>
                </c:pt>
                <c:pt idx="392">
                  <c:v>26.89490505201206</c:v>
                </c:pt>
                <c:pt idx="393">
                  <c:v>24.164272542911316</c:v>
                </c:pt>
                <c:pt idx="394">
                  <c:v>#N/A</c:v>
                </c:pt>
                <c:pt idx="395">
                  <c:v>21.192875551529205</c:v>
                </c:pt>
                <c:pt idx="396">
                  <c:v>32.329999999999984</c:v>
                </c:pt>
                <c:pt idx="397">
                  <c:v>31.499999999999993</c:v>
                </c:pt>
                <c:pt idx="398">
                  <c:v>#N/A</c:v>
                </c:pt>
                <c:pt idx="399">
                  <c:v>#N/A</c:v>
                </c:pt>
                <c:pt idx="400">
                  <c:v>#N/A</c:v>
                </c:pt>
                <c:pt idx="401">
                  <c:v>#N/A</c:v>
                </c:pt>
                <c:pt idx="402">
                  <c:v>26.249999999999979</c:v>
                </c:pt>
                <c:pt idx="403">
                  <c:v>#N/A</c:v>
                </c:pt>
                <c:pt idx="404">
                  <c:v>22.505172277125627</c:v>
                </c:pt>
                <c:pt idx="405">
                  <c:v>#N/A</c:v>
                </c:pt>
                <c:pt idx="406">
                  <c:v>#N/A</c:v>
                </c:pt>
                <c:pt idx="407">
                  <c:v>23.949999999999989</c:v>
                </c:pt>
                <c:pt idx="408">
                  <c:v>25.099999999999991</c:v>
                </c:pt>
                <c:pt idx="409">
                  <c:v>#N/A</c:v>
                </c:pt>
                <c:pt idx="410">
                  <c:v>#N/A</c:v>
                </c:pt>
                <c:pt idx="411">
                  <c:v>#N/A</c:v>
                </c:pt>
                <c:pt idx="412">
                  <c:v>36.805339454115604</c:v>
                </c:pt>
                <c:pt idx="413">
                  <c:v>#N/A</c:v>
                </c:pt>
                <c:pt idx="414">
                  <c:v>29.499999999999993</c:v>
                </c:pt>
                <c:pt idx="415">
                  <c:v>#N/A</c:v>
                </c:pt>
                <c:pt idx="416">
                  <c:v>#N/A</c:v>
                </c:pt>
                <c:pt idx="417">
                  <c:v>#N/A</c:v>
                </c:pt>
                <c:pt idx="418">
                  <c:v>#N/A</c:v>
                </c:pt>
                <c:pt idx="419">
                  <c:v>21.261896107004858</c:v>
                </c:pt>
                <c:pt idx="420">
                  <c:v>15.849999999999994</c:v>
                </c:pt>
                <c:pt idx="421">
                  <c:v>15.599999999999985</c:v>
                </c:pt>
                <c:pt idx="422">
                  <c:v>15.849999999999994</c:v>
                </c:pt>
                <c:pt idx="423">
                  <c:v>15.599999999999996</c:v>
                </c:pt>
                <c:pt idx="424">
                  <c:v>22.999999999999989</c:v>
                </c:pt>
                <c:pt idx="425">
                  <c:v>#N/A</c:v>
                </c:pt>
                <c:pt idx="426">
                  <c:v>#N/A</c:v>
                </c:pt>
                <c:pt idx="427">
                  <c:v>#N/A</c:v>
                </c:pt>
                <c:pt idx="428">
                  <c:v>#N/A</c:v>
                </c:pt>
                <c:pt idx="429">
                  <c:v>#N/A</c:v>
                </c:pt>
                <c:pt idx="430">
                  <c:v>22.999999999999989</c:v>
                </c:pt>
                <c:pt idx="431">
                  <c:v>#N/A</c:v>
                </c:pt>
                <c:pt idx="432">
                  <c:v>#N/A</c:v>
                </c:pt>
                <c:pt idx="433">
                  <c:v>#N/A</c:v>
                </c:pt>
                <c:pt idx="434">
                  <c:v>#N/A</c:v>
                </c:pt>
                <c:pt idx="435">
                  <c:v>#N/A</c:v>
                </c:pt>
                <c:pt idx="436">
                  <c:v>20.595368207426421</c:v>
                </c:pt>
                <c:pt idx="437">
                  <c:v>11.999999999999993</c:v>
                </c:pt>
                <c:pt idx="438">
                  <c:v>#N/A</c:v>
                </c:pt>
                <c:pt idx="439">
                  <c:v>14.349999999999993</c:v>
                </c:pt>
                <c:pt idx="440">
                  <c:v>#N/A</c:v>
                </c:pt>
                <c:pt idx="441">
                  <c:v>#N/A</c:v>
                </c:pt>
                <c:pt idx="442">
                  <c:v>29.949999999999978</c:v>
                </c:pt>
                <c:pt idx="443">
                  <c:v>21.529999999999998</c:v>
                </c:pt>
                <c:pt idx="444">
                  <c:v>#N/A</c:v>
                </c:pt>
                <c:pt idx="445">
                  <c:v>13.449999999999989</c:v>
                </c:pt>
                <c:pt idx="446">
                  <c:v>13.45</c:v>
                </c:pt>
                <c:pt idx="447">
                  <c:v>#N/A</c:v>
                </c:pt>
                <c:pt idx="448">
                  <c:v>#N/A</c:v>
                </c:pt>
                <c:pt idx="449">
                  <c:v>#N/A</c:v>
                </c:pt>
                <c:pt idx="450">
                  <c:v>14.749999999999993</c:v>
                </c:pt>
                <c:pt idx="451">
                  <c:v>#N/A</c:v>
                </c:pt>
                <c:pt idx="452">
                  <c:v>#N/A</c:v>
                </c:pt>
                <c:pt idx="453">
                  <c:v>13.249999999999993</c:v>
                </c:pt>
                <c:pt idx="454">
                  <c:v>#N/A</c:v>
                </c:pt>
                <c:pt idx="455">
                  <c:v>#N/A</c:v>
                </c:pt>
                <c:pt idx="456">
                  <c:v>19.499999999999989</c:v>
                </c:pt>
                <c:pt idx="457">
                  <c:v>#N/A</c:v>
                </c:pt>
                <c:pt idx="458">
                  <c:v>#N/A</c:v>
                </c:pt>
                <c:pt idx="459">
                  <c:v>#N/A</c:v>
                </c:pt>
                <c:pt idx="460">
                  <c:v>#N/A</c:v>
                </c:pt>
                <c:pt idx="461">
                  <c:v>#N/A</c:v>
                </c:pt>
                <c:pt idx="462">
                  <c:v>#N/A</c:v>
                </c:pt>
                <c:pt idx="463">
                  <c:v>#N/A</c:v>
                </c:pt>
                <c:pt idx="464">
                  <c:v>#N/A</c:v>
                </c:pt>
                <c:pt idx="465">
                  <c:v>#N/A</c:v>
                </c:pt>
                <c:pt idx="466">
                  <c:v>#N/A</c:v>
                </c:pt>
                <c:pt idx="467">
                  <c:v>#N/A</c:v>
                </c:pt>
                <c:pt idx="468">
                  <c:v>14.100000000000001</c:v>
                </c:pt>
                <c:pt idx="469">
                  <c:v>13.86999999999999</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11.969999999999995</c:v>
                </c:pt>
                <c:pt idx="485">
                  <c:v>21.739562171228037</c:v>
                </c:pt>
                <c:pt idx="486">
                  <c:v>#N/A</c:v>
                </c:pt>
                <c:pt idx="487">
                  <c:v>#N/A</c:v>
                </c:pt>
                <c:pt idx="488">
                  <c:v>14.209999999999997</c:v>
                </c:pt>
                <c:pt idx="489">
                  <c:v>13.519999999999985</c:v>
                </c:pt>
                <c:pt idx="490">
                  <c:v>16.729999999999993</c:v>
                </c:pt>
                <c:pt idx="491">
                  <c:v>#N/A</c:v>
                </c:pt>
                <c:pt idx="492">
                  <c:v>#N/A</c:v>
                </c:pt>
                <c:pt idx="493">
                  <c:v>16.699999999999989</c:v>
                </c:pt>
                <c:pt idx="494">
                  <c:v>13.249999999999995</c:v>
                </c:pt>
                <c:pt idx="495">
                  <c:v>#N/A</c:v>
                </c:pt>
                <c:pt idx="496">
                  <c:v>#N/A</c:v>
                </c:pt>
                <c:pt idx="497">
                  <c:v>#N/A</c:v>
                </c:pt>
                <c:pt idx="498">
                  <c:v>#N/A</c:v>
                </c:pt>
                <c:pt idx="499">
                  <c:v>28.318027054854927</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16.239999999999984</c:v>
                </c:pt>
                <c:pt idx="513">
                  <c:v>17.459999999999997</c:v>
                </c:pt>
                <c:pt idx="514">
                  <c:v>#N/A</c:v>
                </c:pt>
                <c:pt idx="515">
                  <c:v>17.149999999999991</c:v>
                </c:pt>
                <c:pt idx="516">
                  <c:v>15.629999999999999</c:v>
                </c:pt>
                <c:pt idx="517">
                  <c:v>#N/A</c:v>
                </c:pt>
                <c:pt idx="518">
                  <c:v>#N/A</c:v>
                </c:pt>
                <c:pt idx="519">
                  <c:v>#N/A</c:v>
                </c:pt>
                <c:pt idx="520">
                  <c:v>14</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27.719952473192649</c:v>
                </c:pt>
                <c:pt idx="552">
                  <c:v>#N/A</c:v>
                </c:pt>
                <c:pt idx="553">
                  <c:v>#N/A</c:v>
                </c:pt>
                <c:pt idx="554">
                  <c:v>#N/A</c:v>
                </c:pt>
                <c:pt idx="555">
                  <c:v>41.000000000000014</c:v>
                </c:pt>
                <c:pt idx="556">
                  <c:v>#N/A</c:v>
                </c:pt>
                <c:pt idx="557">
                  <c:v>24.849999999999987</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5-C425-4229-98FB-E28F3FE2FA51}"/>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Plant_Nominal'!$H$26:$H$1000</c:f>
              <c:numCache>
                <c:formatCode>0.00</c:formatCode>
                <c:ptCount val="975"/>
                <c:pt idx="0">
                  <c:v>#N/A</c:v>
                </c:pt>
                <c:pt idx="1">
                  <c:v>#N/A</c:v>
                </c:pt>
                <c:pt idx="2">
                  <c:v>#N/A</c:v>
                </c:pt>
                <c:pt idx="3">
                  <c:v>#N/A</c:v>
                </c:pt>
                <c:pt idx="4">
                  <c:v>#N/A</c:v>
                </c:pt>
                <c:pt idx="5">
                  <c:v>#N/A</c:v>
                </c:pt>
                <c:pt idx="6">
                  <c:v>#N/A</c:v>
                </c:pt>
                <c:pt idx="7">
                  <c:v>#N/A</c:v>
                </c:pt>
                <c:pt idx="8">
                  <c:v>#N/A</c:v>
                </c:pt>
                <c:pt idx="9">
                  <c:v>27.835305022923453</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38.249999999999986</c:v>
                </c:pt>
                <c:pt idx="192">
                  <c:v>42.999999999999964</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41.21999999999997</c:v>
                </c:pt>
                <c:pt idx="245">
                  <c:v>54.249999999999979</c:v>
                </c:pt>
                <c:pt idx="246">
                  <c:v>26.869999999999987</c:v>
                </c:pt>
                <c:pt idx="247">
                  <c:v>27.449999999999989</c:v>
                </c:pt>
                <c:pt idx="248">
                  <c:v>30.279999999999987</c:v>
                </c:pt>
                <c:pt idx="249">
                  <c:v>30.28</c:v>
                </c:pt>
                <c:pt idx="250">
                  <c:v>49.25999999999997</c:v>
                </c:pt>
                <c:pt idx="251">
                  <c:v>25.409999999999989</c:v>
                </c:pt>
                <c:pt idx="252">
                  <c:v>#N/A</c:v>
                </c:pt>
                <c:pt idx="253">
                  <c:v>65.999999999999972</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27.999999999999986</c:v>
                </c:pt>
                <c:pt idx="331">
                  <c:v>24.999999999999989</c:v>
                </c:pt>
                <c:pt idx="332">
                  <c:v>24.999999999999989</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36.249999999999972</c:v>
                </c:pt>
                <c:pt idx="355">
                  <c:v>#N/A</c:v>
                </c:pt>
                <c:pt idx="356">
                  <c:v>#N/A</c:v>
                </c:pt>
                <c:pt idx="357">
                  <c:v>#N/A</c:v>
                </c:pt>
                <c:pt idx="358">
                  <c:v>#N/A</c:v>
                </c:pt>
                <c:pt idx="359">
                  <c:v>#N/A</c:v>
                </c:pt>
                <c:pt idx="360">
                  <c:v>#N/A</c:v>
                </c:pt>
                <c:pt idx="361">
                  <c:v>#N/A</c:v>
                </c:pt>
                <c:pt idx="362">
                  <c:v>34.999999999999979</c:v>
                </c:pt>
                <c:pt idx="363">
                  <c:v>#N/A</c:v>
                </c:pt>
                <c:pt idx="364">
                  <c:v>#N/A</c:v>
                </c:pt>
                <c:pt idx="365">
                  <c:v>#N/A</c:v>
                </c:pt>
                <c:pt idx="366">
                  <c:v>#N/A</c:v>
                </c:pt>
                <c:pt idx="367">
                  <c:v>#N/A</c:v>
                </c:pt>
                <c:pt idx="368">
                  <c:v>#N/A</c:v>
                </c:pt>
                <c:pt idx="369">
                  <c:v>#N/A</c:v>
                </c:pt>
                <c:pt idx="370">
                  <c:v>#N/A</c:v>
                </c:pt>
                <c:pt idx="371">
                  <c:v>#N/A</c:v>
                </c:pt>
                <c:pt idx="372">
                  <c:v>40.557855801051716</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24.999999999999993</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6-C425-4229-98FB-E28F3FE2FA51}"/>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149.49999999999997</c:v>
                </c:pt>
                <c:pt idx="12">
                  <c:v>#N/A</c:v>
                </c:pt>
                <c:pt idx="13">
                  <c:v>#N/A</c:v>
                </c:pt>
                <c:pt idx="14">
                  <c:v>#N/A</c:v>
                </c:pt>
                <c:pt idx="15">
                  <c:v>#N/A</c:v>
                </c:pt>
                <c:pt idx="16">
                  <c:v>43.30065830833351</c:v>
                </c:pt>
                <c:pt idx="17">
                  <c:v>43.300658308333503</c:v>
                </c:pt>
                <c:pt idx="18">
                  <c:v>#N/A</c:v>
                </c:pt>
                <c:pt idx="19">
                  <c:v>#N/A</c:v>
                </c:pt>
                <c:pt idx="20">
                  <c:v>#N/A</c:v>
                </c:pt>
                <c:pt idx="21">
                  <c:v>#N/A</c:v>
                </c:pt>
                <c:pt idx="22">
                  <c:v>#N/A</c:v>
                </c:pt>
                <c:pt idx="23">
                  <c:v>#N/A</c:v>
                </c:pt>
                <c:pt idx="24">
                  <c:v>#N/A</c:v>
                </c:pt>
                <c:pt idx="25">
                  <c:v>#N/A</c:v>
                </c:pt>
                <c:pt idx="26">
                  <c:v>#N/A</c:v>
                </c:pt>
                <c:pt idx="27">
                  <c:v>#N/A</c:v>
                </c:pt>
                <c:pt idx="28">
                  <c:v>43.084417603277231</c:v>
                </c:pt>
                <c:pt idx="29">
                  <c:v>#N/A</c:v>
                </c:pt>
                <c:pt idx="30">
                  <c:v>#N/A</c:v>
                </c:pt>
                <c:pt idx="31">
                  <c:v>#N/A</c:v>
                </c:pt>
                <c:pt idx="32">
                  <c:v>#N/A</c:v>
                </c:pt>
                <c:pt idx="33">
                  <c:v>#N/A</c:v>
                </c:pt>
                <c:pt idx="34">
                  <c:v>#N/A</c:v>
                </c:pt>
                <c:pt idx="35">
                  <c:v>#N/A</c:v>
                </c:pt>
                <c:pt idx="36">
                  <c:v>#N/A</c:v>
                </c:pt>
                <c:pt idx="37">
                  <c:v>#N/A</c:v>
                </c:pt>
                <c:pt idx="38">
                  <c:v>#N/A</c:v>
                </c:pt>
                <c:pt idx="39">
                  <c:v>#N/A</c:v>
                </c:pt>
                <c:pt idx="40">
                  <c:v>39.59999999999998</c:v>
                </c:pt>
                <c:pt idx="41">
                  <c:v>45.940970527916456</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63.999999999999964</c:v>
                </c:pt>
                <c:pt idx="69">
                  <c:v>#N/A</c:v>
                </c:pt>
                <c:pt idx="70">
                  <c:v>58.999999999999986</c:v>
                </c:pt>
                <c:pt idx="71">
                  <c:v>64.999999999999943</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59.238481042264674</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63.999999999999972</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72.82912917587656</c:v>
                </c:pt>
                <c:pt idx="129">
                  <c:v>66.345748464592987</c:v>
                </c:pt>
                <c:pt idx="130">
                  <c:v>90.523152375205143</c:v>
                </c:pt>
                <c:pt idx="131">
                  <c:v>89.79798384639632</c:v>
                </c:pt>
                <c:pt idx="132">
                  <c:v>66.431144747267496</c:v>
                </c:pt>
                <c:pt idx="133">
                  <c:v>#N/A</c:v>
                </c:pt>
                <c:pt idx="134">
                  <c:v>#N/A</c:v>
                </c:pt>
                <c:pt idx="135">
                  <c:v>#N/A</c:v>
                </c:pt>
                <c:pt idx="136">
                  <c:v>72.122411969114253</c:v>
                </c:pt>
                <c:pt idx="137">
                  <c:v>#N/A</c:v>
                </c:pt>
                <c:pt idx="138">
                  <c:v>#N/A</c:v>
                </c:pt>
                <c:pt idx="139">
                  <c:v>#N/A</c:v>
                </c:pt>
                <c:pt idx="140">
                  <c:v>#N/A</c:v>
                </c:pt>
                <c:pt idx="141">
                  <c:v>#N/A</c:v>
                </c:pt>
                <c:pt idx="142">
                  <c:v>#N/A</c:v>
                </c:pt>
                <c:pt idx="143">
                  <c:v>#N/A</c:v>
                </c:pt>
                <c:pt idx="144">
                  <c:v>#N/A</c:v>
                </c:pt>
                <c:pt idx="145">
                  <c:v>71.836484116650112</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91.999999999999972</c:v>
                </c:pt>
                <c:pt idx="160">
                  <c:v>91.999999999999972</c:v>
                </c:pt>
                <c:pt idx="161">
                  <c:v>#N/A</c:v>
                </c:pt>
                <c:pt idx="162">
                  <c:v>#N/A</c:v>
                </c:pt>
                <c:pt idx="163">
                  <c:v>#N/A</c:v>
                </c:pt>
                <c:pt idx="164">
                  <c:v>#N/A</c:v>
                </c:pt>
                <c:pt idx="165">
                  <c:v>#N/A</c:v>
                </c:pt>
                <c:pt idx="166">
                  <c:v>#N/A</c:v>
                </c:pt>
                <c:pt idx="167">
                  <c:v>68.326076034330569</c:v>
                </c:pt>
                <c:pt idx="168">
                  <c:v>#N/A</c:v>
                </c:pt>
                <c:pt idx="169">
                  <c:v>#N/A</c:v>
                </c:pt>
                <c:pt idx="170">
                  <c:v>#N/A</c:v>
                </c:pt>
                <c:pt idx="171">
                  <c:v>#N/A</c:v>
                </c:pt>
                <c:pt idx="172">
                  <c:v>#N/A</c:v>
                </c:pt>
                <c:pt idx="173">
                  <c:v>#N/A</c:v>
                </c:pt>
                <c:pt idx="174">
                  <c:v>#N/A</c:v>
                </c:pt>
                <c:pt idx="175">
                  <c:v>#N/A</c:v>
                </c:pt>
                <c:pt idx="176">
                  <c:v>#N/A</c:v>
                </c:pt>
                <c:pt idx="177">
                  <c:v>#N/A</c:v>
                </c:pt>
                <c:pt idx="178">
                  <c:v>87.227786275861519</c:v>
                </c:pt>
                <c:pt idx="179">
                  <c:v>95.842876278415773</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87.5415532824845</c:v>
                </c:pt>
                <c:pt idx="199">
                  <c:v>#N/A</c:v>
                </c:pt>
                <c:pt idx="200">
                  <c:v>#N/A</c:v>
                </c:pt>
                <c:pt idx="201">
                  <c:v>81.999999999999957</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53.70999999999998</c:v>
                </c:pt>
                <c:pt idx="257">
                  <c:v>#N/A</c:v>
                </c:pt>
                <c:pt idx="258">
                  <c:v>#N/A</c:v>
                </c:pt>
                <c:pt idx="259">
                  <c:v>#N/A</c:v>
                </c:pt>
                <c:pt idx="260">
                  <c:v>#N/A</c:v>
                </c:pt>
                <c:pt idx="261">
                  <c:v>91.25805510079212</c:v>
                </c:pt>
                <c:pt idx="262">
                  <c:v>91.275275115606391</c:v>
                </c:pt>
                <c:pt idx="263">
                  <c:v>#N/A</c:v>
                </c:pt>
                <c:pt idx="264">
                  <c:v>#N/A</c:v>
                </c:pt>
                <c:pt idx="265">
                  <c:v>#N/A</c:v>
                </c:pt>
                <c:pt idx="266">
                  <c:v>#N/A</c:v>
                </c:pt>
                <c:pt idx="267">
                  <c:v>65.339999999999989</c:v>
                </c:pt>
                <c:pt idx="268">
                  <c:v>67.789721371781809</c:v>
                </c:pt>
                <c:pt idx="269">
                  <c:v>#N/A</c:v>
                </c:pt>
                <c:pt idx="270">
                  <c:v>#N/A</c:v>
                </c:pt>
                <c:pt idx="271">
                  <c:v>#N/A</c:v>
                </c:pt>
                <c:pt idx="272">
                  <c:v>#N/A</c:v>
                </c:pt>
                <c:pt idx="273">
                  <c:v>#N/A</c:v>
                </c:pt>
                <c:pt idx="274">
                  <c:v>#N/A</c:v>
                </c:pt>
                <c:pt idx="275">
                  <c:v>#N/A</c:v>
                </c:pt>
                <c:pt idx="276">
                  <c:v>#N/A</c:v>
                </c:pt>
                <c:pt idx="277">
                  <c:v>60.999999999999915</c:v>
                </c:pt>
                <c:pt idx="278">
                  <c:v>#N/A</c:v>
                </c:pt>
                <c:pt idx="279">
                  <c:v>#N/A</c:v>
                </c:pt>
                <c:pt idx="280">
                  <c:v>#N/A</c:v>
                </c:pt>
                <c:pt idx="281">
                  <c:v>#N/A</c:v>
                </c:pt>
                <c:pt idx="282">
                  <c:v>#N/A</c:v>
                </c:pt>
                <c:pt idx="283">
                  <c:v>#N/A</c:v>
                </c:pt>
                <c:pt idx="284">
                  <c:v>#N/A</c:v>
                </c:pt>
                <c:pt idx="285">
                  <c:v>#N/A</c:v>
                </c:pt>
                <c:pt idx="286">
                  <c:v>#N/A</c:v>
                </c:pt>
                <c:pt idx="287">
                  <c:v>#N/A</c:v>
                </c:pt>
                <c:pt idx="288">
                  <c:v>#N/A</c:v>
                </c:pt>
                <c:pt idx="289">
                  <c:v>90.866988001970782</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67.129191765903741</c:v>
                </c:pt>
                <c:pt idx="304">
                  <c:v>54.654463408994488</c:v>
                </c:pt>
                <c:pt idx="305">
                  <c:v>42.759654915780864</c:v>
                </c:pt>
                <c:pt idx="306">
                  <c:v>65.782139378355097</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76.819999999999979</c:v>
                </c:pt>
                <c:pt idx="341">
                  <c:v>79.912360214397253</c:v>
                </c:pt>
                <c:pt idx="342">
                  <c:v>#N/A</c:v>
                </c:pt>
                <c:pt idx="343">
                  <c:v>#N/A</c:v>
                </c:pt>
                <c:pt idx="344">
                  <c:v>#N/A</c:v>
                </c:pt>
                <c:pt idx="345">
                  <c:v>49.535011922718681</c:v>
                </c:pt>
                <c:pt idx="346">
                  <c:v>#N/A</c:v>
                </c:pt>
                <c:pt idx="347">
                  <c:v>#N/A</c:v>
                </c:pt>
                <c:pt idx="348">
                  <c:v>#N/A</c:v>
                </c:pt>
                <c:pt idx="349">
                  <c:v>53.99917498668384</c:v>
                </c:pt>
                <c:pt idx="350">
                  <c:v>52.209194404598669</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40.936309823435096</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33.359999999999971</c:v>
                </c:pt>
                <c:pt idx="401">
                  <c:v>#N/A</c:v>
                </c:pt>
                <c:pt idx="402">
                  <c:v>#N/A</c:v>
                </c:pt>
                <c:pt idx="403">
                  <c:v>#N/A</c:v>
                </c:pt>
                <c:pt idx="404">
                  <c:v>#N/A</c:v>
                </c:pt>
                <c:pt idx="405">
                  <c:v>#N/A</c:v>
                </c:pt>
                <c:pt idx="406">
                  <c:v>48.399984598989704</c:v>
                </c:pt>
                <c:pt idx="407">
                  <c:v>#N/A</c:v>
                </c:pt>
                <c:pt idx="408">
                  <c:v>#N/A</c:v>
                </c:pt>
                <c:pt idx="409">
                  <c:v>#N/A</c:v>
                </c:pt>
                <c:pt idx="410">
                  <c:v>#N/A</c:v>
                </c:pt>
                <c:pt idx="411">
                  <c:v>44.569446561656065</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38.499999999999986</c:v>
                </c:pt>
                <c:pt idx="433">
                  <c:v>39.539865490395371</c:v>
                </c:pt>
                <c:pt idx="434">
                  <c:v>#N/A</c:v>
                </c:pt>
                <c:pt idx="435">
                  <c:v>42.640945196391144</c:v>
                </c:pt>
                <c:pt idx="436">
                  <c:v>#N/A</c:v>
                </c:pt>
                <c:pt idx="437">
                  <c:v>#N/A</c:v>
                </c:pt>
                <c:pt idx="438">
                  <c:v>#N/A</c:v>
                </c:pt>
                <c:pt idx="439">
                  <c:v>#N/A</c:v>
                </c:pt>
                <c:pt idx="440">
                  <c:v>#N/A</c:v>
                </c:pt>
                <c:pt idx="441">
                  <c:v>#N/A</c:v>
                </c:pt>
                <c:pt idx="442">
                  <c:v>#N/A</c:v>
                </c:pt>
                <c:pt idx="443">
                  <c:v>#N/A</c:v>
                </c:pt>
                <c:pt idx="444">
                  <c:v>45.199999999999989</c:v>
                </c:pt>
                <c:pt idx="445">
                  <c:v>#N/A</c:v>
                </c:pt>
                <c:pt idx="446">
                  <c:v>#N/A</c:v>
                </c:pt>
                <c:pt idx="447">
                  <c:v>43.396186828463911</c:v>
                </c:pt>
                <c:pt idx="448">
                  <c:v>#N/A</c:v>
                </c:pt>
                <c:pt idx="449">
                  <c:v>#N/A</c:v>
                </c:pt>
                <c:pt idx="450">
                  <c:v>#N/A</c:v>
                </c:pt>
                <c:pt idx="451">
                  <c:v>#N/A</c:v>
                </c:pt>
                <c:pt idx="452">
                  <c:v>52.314635889085295</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34.149999999999984</c:v>
                </c:pt>
                <c:pt idx="476">
                  <c:v>#N/A</c:v>
                </c:pt>
                <c:pt idx="477">
                  <c:v>#N/A</c:v>
                </c:pt>
                <c:pt idx="478">
                  <c:v>#N/A</c:v>
                </c:pt>
                <c:pt idx="479">
                  <c:v>#N/A</c:v>
                </c:pt>
                <c:pt idx="480">
                  <c:v>#N/A</c:v>
                </c:pt>
                <c:pt idx="481">
                  <c:v>31.655097942930329</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30.399999999999991</c:v>
                </c:pt>
                <c:pt idx="501">
                  <c:v>30.622007312377733</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32.749999999999993</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56.670988540415891</c:v>
                </c:pt>
                <c:pt idx="549">
                  <c:v>#N/A</c:v>
                </c:pt>
                <c:pt idx="550">
                  <c:v>20.049999999999997</c:v>
                </c:pt>
                <c:pt idx="551">
                  <c:v>#N/A</c:v>
                </c:pt>
                <c:pt idx="552">
                  <c:v>#N/A</c:v>
                </c:pt>
                <c:pt idx="553">
                  <c:v>#N/A</c:v>
                </c:pt>
                <c:pt idx="554">
                  <c:v>#N/A</c:v>
                </c:pt>
                <c:pt idx="555">
                  <c:v>#N/A</c:v>
                </c:pt>
                <c:pt idx="556">
                  <c:v>#N/A</c:v>
                </c:pt>
                <c:pt idx="557">
                  <c:v>#N/A</c:v>
                </c:pt>
                <c:pt idx="558">
                  <c:v>#N/A</c:v>
                </c:pt>
                <c:pt idx="559">
                  <c:v>32.059999999999988</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7-C425-4229-98FB-E28F3FE2FA51}"/>
            </c:ext>
          </c:extLst>
        </c:ser>
        <c:ser>
          <c:idx val="6"/>
          <c:order val="6"/>
          <c:tx>
            <c:v> NYISO</c:v>
          </c:tx>
          <c:spPr>
            <a:solidFill>
              <a:schemeClr val="accent5"/>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90.660532629784953</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69.549999999999955</c:v>
                </c:pt>
                <c:pt idx="537">
                  <c:v>70.799999999999969</c:v>
                </c:pt>
                <c:pt idx="538">
                  <c:v>74.959999999999923</c:v>
                </c:pt>
                <c:pt idx="539">
                  <c:v>69.619999999999962</c:v>
                </c:pt>
                <c:pt idx="540">
                  <c:v>67.719999999999942</c:v>
                </c:pt>
                <c:pt idx="541">
                  <c:v>65.61999999999999</c:v>
                </c:pt>
                <c:pt idx="542">
                  <c:v>69.619999999999948</c:v>
                </c:pt>
                <c:pt idx="543">
                  <c:v>66.37</c:v>
                </c:pt>
                <c:pt idx="544">
                  <c:v>67.009999999999948</c:v>
                </c:pt>
                <c:pt idx="545">
                  <c:v>67.269999999999982</c:v>
                </c:pt>
                <c:pt idx="546">
                  <c:v>71.590000000000018</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8-C425-4229-98FB-E28F3FE2FA51}"/>
            </c:ext>
          </c:extLst>
        </c:ser>
        <c:ser>
          <c:idx val="8"/>
          <c:order val="7"/>
          <c:tx>
            <c:v> Southeast</c:v>
          </c:tx>
          <c:spPr>
            <a:solidFill>
              <a:schemeClr val="bg1">
                <a:lumMod val="75000"/>
              </a:schemeClr>
            </a:solidFill>
            <a:ln>
              <a:solidFill>
                <a:schemeClr val="bg1">
                  <a:lumMod val="50000"/>
                </a:schemeClr>
              </a:solidFill>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Plant_Nominal'!$L$26:$L$1000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72.116120162280225</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42.70999999999998</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43.999999999999986</c:v>
                </c:pt>
                <c:pt idx="91">
                  <c:v>#N/A</c:v>
                </c:pt>
                <c:pt idx="92">
                  <c:v>#N/A</c:v>
                </c:pt>
                <c:pt idx="93">
                  <c:v>#N/A</c:v>
                </c:pt>
                <c:pt idx="94">
                  <c:v>#N/A</c:v>
                </c:pt>
                <c:pt idx="95">
                  <c:v>#N/A</c:v>
                </c:pt>
                <c:pt idx="96">
                  <c:v>#N/A</c:v>
                </c:pt>
                <c:pt idx="97">
                  <c:v>44.999999999999979</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70.359171035707632</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32.294506247004961</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53.999999999999972</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21.949999999999985</c:v>
                </c:pt>
                <c:pt idx="473">
                  <c:v>#N/A</c:v>
                </c:pt>
                <c:pt idx="474">
                  <c:v>#N/A</c:v>
                </c:pt>
                <c:pt idx="475">
                  <c:v>#N/A</c:v>
                </c:pt>
                <c:pt idx="476">
                  <c:v>#N/A</c:v>
                </c:pt>
                <c:pt idx="477">
                  <c:v>#N/A</c:v>
                </c:pt>
                <c:pt idx="478">
                  <c:v>#N/A</c:v>
                </c:pt>
                <c:pt idx="479">
                  <c:v>22.199999999999978</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9-C425-4229-98FB-E28F3FE2FA51}"/>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125.99999999999997</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112.75037063281312</c:v>
                </c:pt>
                <c:pt idx="239">
                  <c:v>111.86625941300805</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62.649999999999991</c:v>
                </c:pt>
                <c:pt idx="334">
                  <c:v>51.649999999999991</c:v>
                </c:pt>
                <c:pt idx="335">
                  <c:v>#N/A</c:v>
                </c:pt>
                <c:pt idx="336">
                  <c:v>#N/A</c:v>
                </c:pt>
                <c:pt idx="337">
                  <c:v>#N/A</c:v>
                </c:pt>
                <c:pt idx="338">
                  <c:v>70.999999999999986</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94.999999999999929</c:v>
                </c:pt>
                <c:pt idx="376">
                  <c:v>#N/A</c:v>
                </c:pt>
                <c:pt idx="377">
                  <c:v>#N/A</c:v>
                </c:pt>
                <c:pt idx="378">
                  <c:v>#N/A</c:v>
                </c:pt>
                <c:pt idx="379">
                  <c:v>#N/A</c:v>
                </c:pt>
                <c:pt idx="380">
                  <c:v>#N/A</c:v>
                </c:pt>
                <c:pt idx="381">
                  <c:v>#N/A</c:v>
                </c:pt>
                <c:pt idx="382">
                  <c:v>#N/A</c:v>
                </c:pt>
                <c:pt idx="383">
                  <c:v>#N/A</c:v>
                </c:pt>
                <c:pt idx="384">
                  <c:v>#N/A</c:v>
                </c:pt>
                <c:pt idx="385">
                  <c:v>59</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58.999999999999972</c:v>
                </c:pt>
                <c:pt idx="399">
                  <c:v>56.999999999999972</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56.610780455243635</c:v>
                </c:pt>
                <c:pt idx="429">
                  <c:v>87.999999999999986</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52.499999999999986</c:v>
                </c:pt>
                <c:pt idx="450">
                  <c:v>#N/A</c:v>
                </c:pt>
                <c:pt idx="451">
                  <c:v>#N/A</c:v>
                </c:pt>
                <c:pt idx="452">
                  <c:v>#N/A</c:v>
                </c:pt>
                <c:pt idx="453">
                  <c:v>#N/A</c:v>
                </c:pt>
                <c:pt idx="454">
                  <c:v>49.999999999999979</c:v>
                </c:pt>
                <c:pt idx="455">
                  <c:v>44.354861885325441</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42.638849298489447</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92.999999999999957</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A-C425-4229-98FB-E28F3FE2FA51}"/>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5291"/>
          <c:min val="39814"/>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5554599905781008"/>
          <c:y val="3.2394588740625608E-3"/>
          <c:w val="0.4426049868766404"/>
          <c:h val="0.23007005753068746"/>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036D-4BDA-A4FE-B973DA810DD8}"/>
              </c:ext>
            </c:extLst>
          </c:dPt>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Plant_Nominal'!$D$26:$D$1000</c:f>
              <c:numCache>
                <c:formatCode>0.00</c:formatCode>
                <c:ptCount val="975"/>
                <c:pt idx="0">
                  <c:v>#N/A</c:v>
                </c:pt>
                <c:pt idx="1">
                  <c:v>#N/A</c:v>
                </c:pt>
                <c:pt idx="2">
                  <c:v>#N/A</c:v>
                </c:pt>
                <c:pt idx="3">
                  <c:v>#N/A</c:v>
                </c:pt>
                <c:pt idx="4">
                  <c:v>52.599999999999987</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37.777497544714848</c:v>
                </c:pt>
                <c:pt idx="30">
                  <c:v>#N/A</c:v>
                </c:pt>
                <c:pt idx="31">
                  <c:v>#N/A</c:v>
                </c:pt>
                <c:pt idx="32">
                  <c:v>#N/A</c:v>
                </c:pt>
                <c:pt idx="33">
                  <c:v>#N/A</c:v>
                </c:pt>
                <c:pt idx="34">
                  <c:v>#N/A</c:v>
                </c:pt>
                <c:pt idx="35">
                  <c:v>#N/A</c:v>
                </c:pt>
                <c:pt idx="36">
                  <c:v>#N/A</c:v>
                </c:pt>
                <c:pt idx="37">
                  <c:v>49.149999999999991</c:v>
                </c:pt>
                <c:pt idx="38">
                  <c:v>#N/A</c:v>
                </c:pt>
                <c:pt idx="39">
                  <c:v>#N/A</c:v>
                </c:pt>
                <c:pt idx="40">
                  <c:v>#N/A</c:v>
                </c:pt>
                <c:pt idx="41">
                  <c:v>#N/A</c:v>
                </c:pt>
                <c:pt idx="42">
                  <c:v>#N/A</c:v>
                </c:pt>
                <c:pt idx="43">
                  <c:v>#N/A</c:v>
                </c:pt>
                <c:pt idx="44">
                  <c:v>44.593666571790088</c:v>
                </c:pt>
                <c:pt idx="45">
                  <c:v>#N/A</c:v>
                </c:pt>
                <c:pt idx="46">
                  <c:v>#N/A</c:v>
                </c:pt>
                <c:pt idx="47">
                  <c:v>49.199999999999982</c:v>
                </c:pt>
                <c:pt idx="48">
                  <c:v>#N/A</c:v>
                </c:pt>
                <c:pt idx="49">
                  <c:v>#N/A</c:v>
                </c:pt>
                <c:pt idx="50">
                  <c:v>#N/A</c:v>
                </c:pt>
                <c:pt idx="51">
                  <c:v>51.25985888088136</c:v>
                </c:pt>
                <c:pt idx="52">
                  <c:v>#N/A</c:v>
                </c:pt>
                <c:pt idx="53">
                  <c:v>#N/A</c:v>
                </c:pt>
                <c:pt idx="54">
                  <c:v>#N/A</c:v>
                </c:pt>
                <c:pt idx="55">
                  <c:v>#N/A</c:v>
                </c:pt>
                <c:pt idx="56">
                  <c:v>#N/A</c:v>
                </c:pt>
                <c:pt idx="57">
                  <c:v>#N/A</c:v>
                </c:pt>
                <c:pt idx="58">
                  <c:v>#N/A</c:v>
                </c:pt>
                <c:pt idx="59">
                  <c:v>60.049999999999976</c:v>
                </c:pt>
                <c:pt idx="60">
                  <c:v>62.949999999999989</c:v>
                </c:pt>
                <c:pt idx="61">
                  <c:v>56.619999999999969</c:v>
                </c:pt>
                <c:pt idx="62">
                  <c:v>#N/A</c:v>
                </c:pt>
                <c:pt idx="63">
                  <c:v>57.4</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69.05876303582636</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86.899999999999935</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103.24999999999996</c:v>
                </c:pt>
                <c:pt idx="166">
                  <c:v>100.99999999999994</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117.29999999999998</c:v>
                </c:pt>
                <c:pt idx="182">
                  <c:v>117.29999999999994</c:v>
                </c:pt>
                <c:pt idx="183">
                  <c:v>117.29999999999993</c:v>
                </c:pt>
                <c:pt idx="184">
                  <c:v>117.29999999999994</c:v>
                </c:pt>
                <c:pt idx="185">
                  <c:v>117.29999999999994</c:v>
                </c:pt>
                <c:pt idx="186">
                  <c:v>121.25999999999998</c:v>
                </c:pt>
                <c:pt idx="187">
                  <c:v>125.26999999999995</c:v>
                </c:pt>
                <c:pt idx="188">
                  <c:v>121.25999999999998</c:v>
                </c:pt>
                <c:pt idx="189">
                  <c:v>125.26999999999995</c:v>
                </c:pt>
                <c:pt idx="190">
                  <c:v>#N/A</c:v>
                </c:pt>
                <c:pt idx="191">
                  <c:v>#N/A</c:v>
                </c:pt>
                <c:pt idx="192">
                  <c:v>#N/A</c:v>
                </c:pt>
                <c:pt idx="193">
                  <c:v>#N/A</c:v>
                </c:pt>
                <c:pt idx="194">
                  <c:v>#N/A</c:v>
                </c:pt>
                <c:pt idx="195">
                  <c:v>#N/A</c:v>
                </c:pt>
                <c:pt idx="196">
                  <c:v>#N/A</c:v>
                </c:pt>
                <c:pt idx="197">
                  <c:v>107.12720451932337</c:v>
                </c:pt>
                <c:pt idx="198">
                  <c:v>#N/A</c:v>
                </c:pt>
                <c:pt idx="199">
                  <c:v>#N/A</c:v>
                </c:pt>
                <c:pt idx="200">
                  <c:v>#N/A</c:v>
                </c:pt>
                <c:pt idx="201">
                  <c:v>#N/A</c:v>
                </c:pt>
                <c:pt idx="202">
                  <c:v>#N/A</c:v>
                </c:pt>
                <c:pt idx="203">
                  <c:v>#N/A</c:v>
                </c:pt>
                <c:pt idx="204">
                  <c:v>#N/A</c:v>
                </c:pt>
                <c:pt idx="205">
                  <c:v>#N/A</c:v>
                </c:pt>
                <c:pt idx="206">
                  <c:v>101.99999999999994</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74.434338628867735</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86.899999999999935</c:v>
                </c:pt>
                <c:pt idx="261">
                  <c:v>#N/A</c:v>
                </c:pt>
                <c:pt idx="262">
                  <c:v>#N/A</c:v>
                </c:pt>
                <c:pt idx="263">
                  <c:v>#N/A</c:v>
                </c:pt>
                <c:pt idx="264">
                  <c:v>105</c:v>
                </c:pt>
                <c:pt idx="265">
                  <c:v>#N/A</c:v>
                </c:pt>
                <c:pt idx="266">
                  <c:v>#N/A</c:v>
                </c:pt>
                <c:pt idx="267">
                  <c:v>#N/A</c:v>
                </c:pt>
                <c:pt idx="268">
                  <c:v>#N/A</c:v>
                </c:pt>
                <c:pt idx="269">
                  <c:v>#N/A</c:v>
                </c:pt>
                <c:pt idx="270">
                  <c:v>#N/A</c:v>
                </c:pt>
                <c:pt idx="271">
                  <c:v>#N/A</c:v>
                </c:pt>
                <c:pt idx="272">
                  <c:v>#N/A</c:v>
                </c:pt>
                <c:pt idx="273">
                  <c:v>#N/A</c:v>
                </c:pt>
                <c:pt idx="274">
                  <c:v>117.88487022799035</c:v>
                </c:pt>
                <c:pt idx="275">
                  <c:v>74.161272253844302</c:v>
                </c:pt>
                <c:pt idx="276">
                  <c:v>89.999999999999972</c:v>
                </c:pt>
                <c:pt idx="277">
                  <c:v>#N/A</c:v>
                </c:pt>
                <c:pt idx="278">
                  <c:v>#N/A</c:v>
                </c:pt>
                <c:pt idx="279">
                  <c:v>#N/A</c:v>
                </c:pt>
                <c:pt idx="280">
                  <c:v>#N/A</c:v>
                </c:pt>
                <c:pt idx="281">
                  <c:v>#N/A</c:v>
                </c:pt>
                <c:pt idx="282">
                  <c:v>116.49999999999996</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114.74999999999991</c:v>
                </c:pt>
                <c:pt idx="296">
                  <c:v>115.46999999999993</c:v>
                </c:pt>
                <c:pt idx="297">
                  <c:v>128.8290018251268</c:v>
                </c:pt>
                <c:pt idx="298">
                  <c:v>#N/A</c:v>
                </c:pt>
                <c:pt idx="299">
                  <c:v>#N/A</c:v>
                </c:pt>
                <c:pt idx="300">
                  <c:v>#N/A</c:v>
                </c:pt>
                <c:pt idx="301">
                  <c:v>#N/A</c:v>
                </c:pt>
                <c:pt idx="302">
                  <c:v>#N/A</c:v>
                </c:pt>
                <c:pt idx="303">
                  <c:v>#N/A</c:v>
                </c:pt>
                <c:pt idx="304">
                  <c:v>#N/A</c:v>
                </c:pt>
                <c:pt idx="305">
                  <c:v>#N/A</c:v>
                </c:pt>
                <c:pt idx="306">
                  <c:v>#N/A</c:v>
                </c:pt>
                <c:pt idx="307">
                  <c:v>94.999999999999957</c:v>
                </c:pt>
                <c:pt idx="308">
                  <c:v>82.499999999999957</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71.609999999999985</c:v>
                </c:pt>
                <c:pt idx="375">
                  <c:v>#N/A</c:v>
                </c:pt>
                <c:pt idx="376">
                  <c:v>#N/A</c:v>
                </c:pt>
                <c:pt idx="377">
                  <c:v>#N/A</c:v>
                </c:pt>
                <c:pt idx="378">
                  <c:v>#N/A</c:v>
                </c:pt>
                <c:pt idx="379">
                  <c:v>#N/A</c:v>
                </c:pt>
                <c:pt idx="380">
                  <c:v>#N/A</c:v>
                </c:pt>
                <c:pt idx="381">
                  <c:v>#N/A</c:v>
                </c:pt>
                <c:pt idx="382">
                  <c:v>59.720329500947948</c:v>
                </c:pt>
                <c:pt idx="383">
                  <c:v>#N/A</c:v>
                </c:pt>
                <c:pt idx="384">
                  <c:v>106.61712190206282</c:v>
                </c:pt>
                <c:pt idx="385">
                  <c:v>#N/A</c:v>
                </c:pt>
                <c:pt idx="386">
                  <c:v>#N/A</c:v>
                </c:pt>
                <c:pt idx="387">
                  <c:v>51.88</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58.499999999999972</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41.433515894248913</c:v>
                </c:pt>
                <c:pt idx="462">
                  <c:v>43.849999999999959</c:v>
                </c:pt>
                <c:pt idx="463">
                  <c:v>45.399999999999956</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44.849999999999973</c:v>
                </c:pt>
                <c:pt idx="506">
                  <c:v>45.809999999999995</c:v>
                </c:pt>
                <c:pt idx="507">
                  <c:v>43.879999999999974</c:v>
                </c:pt>
                <c:pt idx="508">
                  <c:v>#N/A</c:v>
                </c:pt>
                <c:pt idx="509">
                  <c:v>#N/A</c:v>
                </c:pt>
                <c:pt idx="510">
                  <c:v>#N/A</c:v>
                </c:pt>
                <c:pt idx="511">
                  <c:v>#N/A</c:v>
                </c:pt>
                <c:pt idx="512">
                  <c:v>#N/A</c:v>
                </c:pt>
                <c:pt idx="513">
                  <c:v>#N/A</c:v>
                </c:pt>
                <c:pt idx="514">
                  <c:v>36.500000000000007</c:v>
                </c:pt>
                <c:pt idx="515">
                  <c:v>#N/A</c:v>
                </c:pt>
                <c:pt idx="516">
                  <c:v>#N/A</c:v>
                </c:pt>
                <c:pt idx="517">
                  <c:v>#N/A</c:v>
                </c:pt>
                <c:pt idx="518">
                  <c:v>37.999999999999979</c:v>
                </c:pt>
                <c:pt idx="519">
                  <c:v>44.249999999999964</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50.826912476566989</c:v>
                </c:pt>
                <c:pt idx="548">
                  <c:v>#N/A</c:v>
                </c:pt>
                <c:pt idx="549">
                  <c:v>#N/A</c:v>
                </c:pt>
                <c:pt idx="550">
                  <c:v>#N/A</c:v>
                </c:pt>
                <c:pt idx="551">
                  <c:v>#N/A</c:v>
                </c:pt>
                <c:pt idx="552">
                  <c:v>#N/A</c:v>
                </c:pt>
                <c:pt idx="553">
                  <c:v>#N/A</c:v>
                </c:pt>
                <c:pt idx="554">
                  <c:v>#N/A</c:v>
                </c:pt>
                <c:pt idx="555">
                  <c:v>#N/A</c:v>
                </c:pt>
                <c:pt idx="556">
                  <c:v>#N/A</c:v>
                </c:pt>
                <c:pt idx="557">
                  <c:v>#N/A</c:v>
                </c:pt>
                <c:pt idx="558">
                  <c:v>43.5</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036D-4BDA-A4FE-B973DA810DD8}"/>
            </c:ext>
          </c:extLst>
        </c:ser>
        <c:ser>
          <c:idx val="0"/>
          <c:order val="1"/>
          <c:tx>
            <c:v> West</c:v>
          </c:tx>
          <c:spPr>
            <a:solidFill>
              <a:srgbClr val="D99694"/>
            </a:solidFill>
            <a:ln w="9525">
              <a:solidFill>
                <a:schemeClr val="accent2">
                  <a:lumMod val="75000"/>
                </a:schemeClr>
              </a:solidFill>
              <a:prstDash val="solid"/>
            </a:ln>
          </c:spPr>
          <c:invertIfNegative val="1"/>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Plant_Nominal'!$E$26:$E$1000</c:f>
              <c:numCache>
                <c:formatCode>0.00</c:formatCode>
                <c:ptCount val="975"/>
                <c:pt idx="0">
                  <c:v>#N/A</c:v>
                </c:pt>
                <c:pt idx="1">
                  <c:v>57.131845304171328</c:v>
                </c:pt>
                <c:pt idx="2">
                  <c:v>#N/A</c:v>
                </c:pt>
                <c:pt idx="3">
                  <c:v>#N/A</c:v>
                </c:pt>
                <c:pt idx="4">
                  <c:v>#N/A</c:v>
                </c:pt>
                <c:pt idx="5">
                  <c:v>#N/A</c:v>
                </c:pt>
                <c:pt idx="6">
                  <c:v>#N/A</c:v>
                </c:pt>
                <c:pt idx="7">
                  <c:v>#N/A</c:v>
                </c:pt>
                <c:pt idx="8">
                  <c:v>#N/A</c:v>
                </c:pt>
                <c:pt idx="9">
                  <c:v>#N/A</c:v>
                </c:pt>
                <c:pt idx="10">
                  <c:v>37.571984080802125</c:v>
                </c:pt>
                <c:pt idx="11">
                  <c:v>#N/A</c:v>
                </c:pt>
                <c:pt idx="12">
                  <c:v>#N/A</c:v>
                </c:pt>
                <c:pt idx="13">
                  <c:v>#N/A</c:v>
                </c:pt>
                <c:pt idx="14">
                  <c:v>40.478265912913592</c:v>
                </c:pt>
                <c:pt idx="15">
                  <c:v>#N/A</c:v>
                </c:pt>
                <c:pt idx="16">
                  <c:v>#N/A</c:v>
                </c:pt>
                <c:pt idx="17">
                  <c:v>#N/A</c:v>
                </c:pt>
                <c:pt idx="18">
                  <c:v>35.47999999999999</c:v>
                </c:pt>
                <c:pt idx="19">
                  <c:v>#N/A</c:v>
                </c:pt>
                <c:pt idx="20">
                  <c:v>65.832702791067462</c:v>
                </c:pt>
                <c:pt idx="21">
                  <c:v>36.766908670860822</c:v>
                </c:pt>
                <c:pt idx="22">
                  <c:v>28.531021574531231</c:v>
                </c:pt>
                <c:pt idx="23">
                  <c:v>#N/A</c:v>
                </c:pt>
                <c:pt idx="24">
                  <c:v>#N/A</c:v>
                </c:pt>
                <c:pt idx="25">
                  <c:v>#N/A</c:v>
                </c:pt>
                <c:pt idx="26">
                  <c:v>#N/A</c:v>
                </c:pt>
                <c:pt idx="27">
                  <c:v>#N/A</c:v>
                </c:pt>
                <c:pt idx="28">
                  <c:v>#N/A</c:v>
                </c:pt>
                <c:pt idx="29">
                  <c:v>#N/A</c:v>
                </c:pt>
                <c:pt idx="30">
                  <c:v>27.249999999999986</c:v>
                </c:pt>
                <c:pt idx="31">
                  <c:v>#N/A</c:v>
                </c:pt>
                <c:pt idx="32">
                  <c:v>#N/A</c:v>
                </c:pt>
                <c:pt idx="33">
                  <c:v>#N/A</c:v>
                </c:pt>
                <c:pt idx="34">
                  <c:v>#N/A</c:v>
                </c:pt>
                <c:pt idx="35">
                  <c:v>#N/A</c:v>
                </c:pt>
                <c:pt idx="36">
                  <c:v>23.130414169992342</c:v>
                </c:pt>
                <c:pt idx="37">
                  <c:v>#N/A</c:v>
                </c:pt>
                <c:pt idx="38">
                  <c:v>#N/A</c:v>
                </c:pt>
                <c:pt idx="39">
                  <c:v>#N/A</c:v>
                </c:pt>
                <c:pt idx="40">
                  <c:v>#N/A</c:v>
                </c:pt>
                <c:pt idx="41">
                  <c:v>#N/A</c:v>
                </c:pt>
                <c:pt idx="42">
                  <c:v>#N/A</c:v>
                </c:pt>
                <c:pt idx="43">
                  <c:v>42.026076195328599</c:v>
                </c:pt>
                <c:pt idx="44">
                  <c:v>#N/A</c:v>
                </c:pt>
                <c:pt idx="45">
                  <c:v>#N/A</c:v>
                </c:pt>
                <c:pt idx="46">
                  <c:v>#N/A</c:v>
                </c:pt>
                <c:pt idx="47">
                  <c:v>#N/A</c:v>
                </c:pt>
                <c:pt idx="48">
                  <c:v>56.678532592746777</c:v>
                </c:pt>
                <c:pt idx="49">
                  <c:v>#N/A</c:v>
                </c:pt>
                <c:pt idx="50">
                  <c:v>45.661468166771066</c:v>
                </c:pt>
                <c:pt idx="51">
                  <c:v>#N/A</c:v>
                </c:pt>
                <c:pt idx="52">
                  <c:v>#N/A</c:v>
                </c:pt>
                <c:pt idx="53">
                  <c:v>#N/A</c:v>
                </c:pt>
                <c:pt idx="54">
                  <c:v>#N/A</c:v>
                </c:pt>
                <c:pt idx="55">
                  <c:v>57.105669565442142</c:v>
                </c:pt>
                <c:pt idx="56">
                  <c:v>#N/A</c:v>
                </c:pt>
                <c:pt idx="57">
                  <c:v>37.789999999999978</c:v>
                </c:pt>
                <c:pt idx="58">
                  <c:v>#N/A</c:v>
                </c:pt>
                <c:pt idx="59">
                  <c:v>#N/A</c:v>
                </c:pt>
                <c:pt idx="60">
                  <c:v>#N/A</c:v>
                </c:pt>
                <c:pt idx="61">
                  <c:v>#N/A</c:v>
                </c:pt>
                <c:pt idx="62">
                  <c:v>57.558717684546089</c:v>
                </c:pt>
                <c:pt idx="63">
                  <c:v>#N/A</c:v>
                </c:pt>
                <c:pt idx="64">
                  <c:v>62.499999999999972</c:v>
                </c:pt>
                <c:pt idx="65">
                  <c:v>#N/A</c:v>
                </c:pt>
                <c:pt idx="66">
                  <c:v>#N/A</c:v>
                </c:pt>
                <c:pt idx="67">
                  <c:v>#N/A</c:v>
                </c:pt>
                <c:pt idx="68">
                  <c:v>#N/A</c:v>
                </c:pt>
                <c:pt idx="69">
                  <c:v>#N/A</c:v>
                </c:pt>
                <c:pt idx="70">
                  <c:v>#N/A</c:v>
                </c:pt>
                <c:pt idx="71">
                  <c:v>#N/A</c:v>
                </c:pt>
                <c:pt idx="72">
                  <c:v>#N/A</c:v>
                </c:pt>
                <c:pt idx="73">
                  <c:v>48.175550715341849</c:v>
                </c:pt>
                <c:pt idx="74">
                  <c:v>46.6840032727726</c:v>
                </c:pt>
                <c:pt idx="75">
                  <c:v>48.749999999999979</c:v>
                </c:pt>
                <c:pt idx="76">
                  <c:v>65.399999999999977</c:v>
                </c:pt>
                <c:pt idx="77">
                  <c:v>58.499999999999972</c:v>
                </c:pt>
                <c:pt idx="78">
                  <c:v>74.999999999999986</c:v>
                </c:pt>
                <c:pt idx="79">
                  <c:v>#N/A</c:v>
                </c:pt>
                <c:pt idx="80">
                  <c:v>#N/A</c:v>
                </c:pt>
                <c:pt idx="81">
                  <c:v>#N/A</c:v>
                </c:pt>
                <c:pt idx="82">
                  <c:v>#N/A</c:v>
                </c:pt>
                <c:pt idx="83">
                  <c:v>#N/A</c:v>
                </c:pt>
                <c:pt idx="84">
                  <c:v>61.274215433782175</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55.504684467165859</c:v>
                </c:pt>
                <c:pt idx="108">
                  <c:v>63.77821271875878</c:v>
                </c:pt>
                <c:pt idx="109">
                  <c:v>46.967829496277595</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76.749999999999957</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90.99005752042514</c:v>
                </c:pt>
                <c:pt idx="142">
                  <c:v>#N/A</c:v>
                </c:pt>
                <c:pt idx="143">
                  <c:v>#N/A</c:v>
                </c:pt>
                <c:pt idx="144">
                  <c:v>#N/A</c:v>
                </c:pt>
                <c:pt idx="145">
                  <c:v>#N/A</c:v>
                </c:pt>
                <c:pt idx="146">
                  <c:v>#N/A</c:v>
                </c:pt>
                <c:pt idx="147">
                  <c:v>#N/A</c:v>
                </c:pt>
                <c:pt idx="148">
                  <c:v>59.334499812487266</c:v>
                </c:pt>
                <c:pt idx="149">
                  <c:v>61.325887023699806</c:v>
                </c:pt>
                <c:pt idx="150">
                  <c:v>65.366526090551815</c:v>
                </c:pt>
                <c:pt idx="151">
                  <c:v>65.36668686874944</c:v>
                </c:pt>
                <c:pt idx="152">
                  <c:v>#N/A</c:v>
                </c:pt>
                <c:pt idx="153">
                  <c:v>85.789999999999935</c:v>
                </c:pt>
                <c:pt idx="154">
                  <c:v>63.799999999999955</c:v>
                </c:pt>
                <c:pt idx="155">
                  <c:v>65.355854381247823</c:v>
                </c:pt>
                <c:pt idx="156">
                  <c:v>71.122504055367429</c:v>
                </c:pt>
                <c:pt idx="157">
                  <c:v>61.71624040234726</c:v>
                </c:pt>
                <c:pt idx="158">
                  <c:v>#N/A</c:v>
                </c:pt>
                <c:pt idx="159">
                  <c:v>#N/A</c:v>
                </c:pt>
                <c:pt idx="160">
                  <c:v>#N/A</c:v>
                </c:pt>
                <c:pt idx="161">
                  <c:v>#N/A</c:v>
                </c:pt>
                <c:pt idx="162">
                  <c:v>71.052553765403488</c:v>
                </c:pt>
                <c:pt idx="163">
                  <c:v>#N/A</c:v>
                </c:pt>
                <c:pt idx="164">
                  <c:v>65.999999999999986</c:v>
                </c:pt>
                <c:pt idx="165">
                  <c:v>#N/A</c:v>
                </c:pt>
                <c:pt idx="166">
                  <c:v>#N/A</c:v>
                </c:pt>
                <c:pt idx="167">
                  <c:v>#N/A</c:v>
                </c:pt>
                <c:pt idx="168">
                  <c:v>#N/A</c:v>
                </c:pt>
                <c:pt idx="169">
                  <c:v>83.853114120161024</c:v>
                </c:pt>
                <c:pt idx="170">
                  <c:v>83.853113944763862</c:v>
                </c:pt>
                <c:pt idx="171">
                  <c:v>83.853113700123231</c:v>
                </c:pt>
                <c:pt idx="172">
                  <c:v>#N/A</c:v>
                </c:pt>
                <c:pt idx="173">
                  <c:v>#N/A</c:v>
                </c:pt>
                <c:pt idx="174">
                  <c:v>108.99285353993861</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72.862678647962483</c:v>
                </c:pt>
                <c:pt idx="191">
                  <c:v>#N/A</c:v>
                </c:pt>
                <c:pt idx="192">
                  <c:v>#N/A</c:v>
                </c:pt>
                <c:pt idx="193">
                  <c:v>#N/A</c:v>
                </c:pt>
                <c:pt idx="194">
                  <c:v>35.470591775562632</c:v>
                </c:pt>
                <c:pt idx="195">
                  <c:v>35.876628777909573</c:v>
                </c:pt>
                <c:pt idx="196">
                  <c:v>#N/A</c:v>
                </c:pt>
                <c:pt idx="197">
                  <c:v>#N/A</c:v>
                </c:pt>
                <c:pt idx="198">
                  <c:v>#N/A</c:v>
                </c:pt>
                <c:pt idx="199">
                  <c:v>87.799999999999969</c:v>
                </c:pt>
                <c:pt idx="200">
                  <c:v>#N/A</c:v>
                </c:pt>
                <c:pt idx="201">
                  <c:v>#N/A</c:v>
                </c:pt>
                <c:pt idx="202">
                  <c:v>#N/A</c:v>
                </c:pt>
                <c:pt idx="203">
                  <c:v>#N/A</c:v>
                </c:pt>
                <c:pt idx="204">
                  <c:v>55.321451418495101</c:v>
                </c:pt>
                <c:pt idx="205">
                  <c:v>106.54427487835629</c:v>
                </c:pt>
                <c:pt idx="206">
                  <c:v>#N/A</c:v>
                </c:pt>
                <c:pt idx="207">
                  <c:v>#N/A</c:v>
                </c:pt>
                <c:pt idx="208">
                  <c:v>#N/A</c:v>
                </c:pt>
                <c:pt idx="209">
                  <c:v>#N/A</c:v>
                </c:pt>
                <c:pt idx="210">
                  <c:v>#N/A</c:v>
                </c:pt>
                <c:pt idx="211">
                  <c:v>84.249999999999915</c:v>
                </c:pt>
                <c:pt idx="212">
                  <c:v>58.999999999999993</c:v>
                </c:pt>
                <c:pt idx="213">
                  <c:v>#N/A</c:v>
                </c:pt>
                <c:pt idx="214">
                  <c:v>#N/A</c:v>
                </c:pt>
                <c:pt idx="215">
                  <c:v>#N/A</c:v>
                </c:pt>
                <c:pt idx="216">
                  <c:v>#N/A</c:v>
                </c:pt>
                <c:pt idx="217">
                  <c:v>#N/A</c:v>
                </c:pt>
                <c:pt idx="218">
                  <c:v>64.899999999999977</c:v>
                </c:pt>
                <c:pt idx="219">
                  <c:v>58.129467150154277</c:v>
                </c:pt>
                <c:pt idx="220">
                  <c:v>58.12841369600946</c:v>
                </c:pt>
                <c:pt idx="221">
                  <c:v>#N/A</c:v>
                </c:pt>
                <c:pt idx="222">
                  <c:v>37.351309717024044</c:v>
                </c:pt>
                <c:pt idx="223">
                  <c:v>60.139999999999986</c:v>
                </c:pt>
                <c:pt idx="224">
                  <c:v>31.746835418876778</c:v>
                </c:pt>
                <c:pt idx="225">
                  <c:v>#N/A</c:v>
                </c:pt>
                <c:pt idx="226">
                  <c:v>#N/A</c:v>
                </c:pt>
                <c:pt idx="227">
                  <c:v>#N/A</c:v>
                </c:pt>
                <c:pt idx="228">
                  <c:v>#N/A</c:v>
                </c:pt>
                <c:pt idx="229">
                  <c:v>#N/A</c:v>
                </c:pt>
                <c:pt idx="230">
                  <c:v>#N/A</c:v>
                </c:pt>
                <c:pt idx="231">
                  <c:v>77.499999999999957</c:v>
                </c:pt>
                <c:pt idx="232">
                  <c:v>98.679021871108503</c:v>
                </c:pt>
                <c:pt idx="233">
                  <c:v>#N/A</c:v>
                </c:pt>
                <c:pt idx="234">
                  <c:v>96.799830290888522</c:v>
                </c:pt>
                <c:pt idx="235">
                  <c:v>#N/A</c:v>
                </c:pt>
                <c:pt idx="236">
                  <c:v>#N/A</c:v>
                </c:pt>
                <c:pt idx="237">
                  <c:v>67.299999999999955</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48.770849059970672</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67.136185213820909</c:v>
                </c:pt>
                <c:pt idx="274">
                  <c:v>#N/A</c:v>
                </c:pt>
                <c:pt idx="275">
                  <c:v>#N/A</c:v>
                </c:pt>
                <c:pt idx="276">
                  <c:v>#N/A</c:v>
                </c:pt>
                <c:pt idx="277">
                  <c:v>#N/A</c:v>
                </c:pt>
                <c:pt idx="278">
                  <c:v>99.689999999999912</c:v>
                </c:pt>
                <c:pt idx="279">
                  <c:v>101.38999999999994</c:v>
                </c:pt>
                <c:pt idx="280">
                  <c:v>101.38999999999994</c:v>
                </c:pt>
                <c:pt idx="281">
                  <c:v>#N/A</c:v>
                </c:pt>
                <c:pt idx="282">
                  <c:v>#N/A</c:v>
                </c:pt>
                <c:pt idx="283">
                  <c:v>#N/A</c:v>
                </c:pt>
                <c:pt idx="284">
                  <c:v>#N/A</c:v>
                </c:pt>
                <c:pt idx="285">
                  <c:v>#N/A</c:v>
                </c:pt>
                <c:pt idx="286">
                  <c:v>#N/A</c:v>
                </c:pt>
                <c:pt idx="287">
                  <c:v>60.804198022100074</c:v>
                </c:pt>
                <c:pt idx="288">
                  <c:v>103.02197439574653</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32.656039037574182</c:v>
                </c:pt>
                <c:pt idx="311">
                  <c:v>31.508893608761518</c:v>
                </c:pt>
                <c:pt idx="312">
                  <c:v>#N/A</c:v>
                </c:pt>
                <c:pt idx="313">
                  <c:v>#N/A</c:v>
                </c:pt>
                <c:pt idx="314">
                  <c:v>#N/A</c:v>
                </c:pt>
                <c:pt idx="315">
                  <c:v>#N/A</c:v>
                </c:pt>
                <c:pt idx="316">
                  <c:v>#N/A</c:v>
                </c:pt>
                <c:pt idx="317">
                  <c:v>#N/A</c:v>
                </c:pt>
                <c:pt idx="318">
                  <c:v>#N/A</c:v>
                </c:pt>
                <c:pt idx="319">
                  <c:v>#N/A</c:v>
                </c:pt>
                <c:pt idx="320">
                  <c:v>#N/A</c:v>
                </c:pt>
                <c:pt idx="321">
                  <c:v>101.78429807543945</c:v>
                </c:pt>
                <c:pt idx="322">
                  <c:v>#N/A</c:v>
                </c:pt>
                <c:pt idx="323">
                  <c:v>#N/A</c:v>
                </c:pt>
                <c:pt idx="324">
                  <c:v>59.999999999999972</c:v>
                </c:pt>
                <c:pt idx="325">
                  <c:v>59.999999999999972</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29.062444939060981</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23.799999999999983</c:v>
                </c:pt>
                <c:pt idx="360">
                  <c:v>#N/A</c:v>
                </c:pt>
                <c:pt idx="361">
                  <c:v>#N/A</c:v>
                </c:pt>
                <c:pt idx="362">
                  <c:v>#N/A</c:v>
                </c:pt>
                <c:pt idx="363">
                  <c:v>33.881012039072004</c:v>
                </c:pt>
                <c:pt idx="364">
                  <c:v>#N/A</c:v>
                </c:pt>
                <c:pt idx="365">
                  <c:v>#N/A</c:v>
                </c:pt>
                <c:pt idx="366">
                  <c:v>#N/A</c:v>
                </c:pt>
                <c:pt idx="367">
                  <c:v>#N/A</c:v>
                </c:pt>
                <c:pt idx="368">
                  <c:v>#N/A</c:v>
                </c:pt>
                <c:pt idx="369">
                  <c:v>#N/A</c:v>
                </c:pt>
                <c:pt idx="370">
                  <c:v>54.46889750836889</c:v>
                </c:pt>
                <c:pt idx="371">
                  <c:v>#N/A</c:v>
                </c:pt>
                <c:pt idx="372">
                  <c:v>#N/A</c:v>
                </c:pt>
                <c:pt idx="373">
                  <c:v>#N/A</c:v>
                </c:pt>
                <c:pt idx="374">
                  <c:v>#N/A</c:v>
                </c:pt>
                <c:pt idx="375">
                  <c:v>#N/A</c:v>
                </c:pt>
                <c:pt idx="376">
                  <c:v>34.439196117634168</c:v>
                </c:pt>
                <c:pt idx="377">
                  <c:v>#N/A</c:v>
                </c:pt>
                <c:pt idx="378">
                  <c:v>#N/A</c:v>
                </c:pt>
                <c:pt idx="379">
                  <c:v>#N/A</c:v>
                </c:pt>
                <c:pt idx="380">
                  <c:v>#N/A</c:v>
                </c:pt>
                <c:pt idx="381">
                  <c:v>33.18029267719384</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68.299999999999955</c:v>
                </c:pt>
                <c:pt idx="402">
                  <c:v>#N/A</c:v>
                </c:pt>
                <c:pt idx="403">
                  <c:v>37.629999999999981</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28.119999999999994</c:v>
                </c:pt>
                <c:pt idx="417">
                  <c:v>27.919999999999991</c:v>
                </c:pt>
                <c:pt idx="418">
                  <c:v>17.479999999999986</c:v>
                </c:pt>
                <c:pt idx="419">
                  <c:v>#N/A</c:v>
                </c:pt>
                <c:pt idx="420">
                  <c:v>#N/A</c:v>
                </c:pt>
                <c:pt idx="421">
                  <c:v>#N/A</c:v>
                </c:pt>
                <c:pt idx="422">
                  <c:v>#N/A</c:v>
                </c:pt>
                <c:pt idx="423">
                  <c:v>#N/A</c:v>
                </c:pt>
                <c:pt idx="424">
                  <c:v>#N/A</c:v>
                </c:pt>
                <c:pt idx="425">
                  <c:v>27.099999999999987</c:v>
                </c:pt>
                <c:pt idx="426">
                  <c:v>#N/A</c:v>
                </c:pt>
                <c:pt idx="427">
                  <c:v>#N/A</c:v>
                </c:pt>
                <c:pt idx="428">
                  <c:v>#N/A</c:v>
                </c:pt>
                <c:pt idx="429">
                  <c:v>#N/A</c:v>
                </c:pt>
                <c:pt idx="430">
                  <c:v>#N/A</c:v>
                </c:pt>
                <c:pt idx="431">
                  <c:v>50.299999999999962</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49.829376268136983</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24</c:v>
                </c:pt>
                <c:pt idx="467">
                  <c:v>#N/A</c:v>
                </c:pt>
                <c:pt idx="468">
                  <c:v>#N/A</c:v>
                </c:pt>
                <c:pt idx="469">
                  <c:v>#N/A</c:v>
                </c:pt>
                <c:pt idx="470">
                  <c:v>#N/A</c:v>
                </c:pt>
                <c:pt idx="471">
                  <c:v>23.247599999999991</c:v>
                </c:pt>
                <c:pt idx="472">
                  <c:v>#N/A</c:v>
                </c:pt>
                <c:pt idx="473">
                  <c:v>10.682526989743549</c:v>
                </c:pt>
                <c:pt idx="474">
                  <c:v>17.29999999999999</c:v>
                </c:pt>
                <c:pt idx="475">
                  <c:v>#N/A</c:v>
                </c:pt>
                <c:pt idx="476">
                  <c:v>40.999999999999979</c:v>
                </c:pt>
                <c:pt idx="477">
                  <c:v>#N/A</c:v>
                </c:pt>
                <c:pt idx="478">
                  <c:v>#N/A</c:v>
                </c:pt>
                <c:pt idx="479">
                  <c:v>#N/A</c:v>
                </c:pt>
                <c:pt idx="480">
                  <c:v>17.999999999999993</c:v>
                </c:pt>
                <c:pt idx="481">
                  <c:v>#N/A</c:v>
                </c:pt>
                <c:pt idx="482">
                  <c:v>15.499999999999998</c:v>
                </c:pt>
                <c:pt idx="483">
                  <c:v>17.7</c:v>
                </c:pt>
                <c:pt idx="484">
                  <c:v>#N/A</c:v>
                </c:pt>
                <c:pt idx="485">
                  <c:v>#N/A</c:v>
                </c:pt>
                <c:pt idx="486">
                  <c:v>#N/A</c:v>
                </c:pt>
                <c:pt idx="487">
                  <c:v>41.879999999999981</c:v>
                </c:pt>
                <c:pt idx="488">
                  <c:v>#N/A</c:v>
                </c:pt>
                <c:pt idx="489">
                  <c:v>#N/A</c:v>
                </c:pt>
                <c:pt idx="490">
                  <c:v>#N/A</c:v>
                </c:pt>
                <c:pt idx="491">
                  <c:v>30.099999999999998</c:v>
                </c:pt>
                <c:pt idx="492">
                  <c:v>42.421067459374576</c:v>
                </c:pt>
                <c:pt idx="493">
                  <c:v>#N/A</c:v>
                </c:pt>
                <c:pt idx="494">
                  <c:v>#N/A</c:v>
                </c:pt>
                <c:pt idx="495">
                  <c:v>#N/A</c:v>
                </c:pt>
                <c:pt idx="496">
                  <c:v>#N/A</c:v>
                </c:pt>
                <c:pt idx="497">
                  <c:v>52.819149208125296</c:v>
                </c:pt>
                <c:pt idx="498">
                  <c:v>#N/A</c:v>
                </c:pt>
                <c:pt idx="499">
                  <c:v>#N/A</c:v>
                </c:pt>
                <c:pt idx="500">
                  <c:v>#N/A</c:v>
                </c:pt>
                <c:pt idx="501">
                  <c:v>#N/A</c:v>
                </c:pt>
                <c:pt idx="502">
                  <c:v>35.289999999999964</c:v>
                </c:pt>
                <c:pt idx="503">
                  <c:v>#N/A</c:v>
                </c:pt>
                <c:pt idx="504">
                  <c:v>27.067791176359819</c:v>
                </c:pt>
                <c:pt idx="505">
                  <c:v>#N/A</c:v>
                </c:pt>
                <c:pt idx="506">
                  <c:v>#N/A</c:v>
                </c:pt>
                <c:pt idx="507">
                  <c:v>#N/A</c:v>
                </c:pt>
                <c:pt idx="508">
                  <c:v>44.51760184099362</c:v>
                </c:pt>
                <c:pt idx="509">
                  <c:v>#N/A</c:v>
                </c:pt>
                <c:pt idx="510">
                  <c:v>14.64999999999999</c:v>
                </c:pt>
                <c:pt idx="511">
                  <c:v>#N/A</c:v>
                </c:pt>
                <c:pt idx="512">
                  <c:v>#N/A</c:v>
                </c:pt>
                <c:pt idx="513">
                  <c:v>#N/A</c:v>
                </c:pt>
                <c:pt idx="514">
                  <c:v>#N/A</c:v>
                </c:pt>
                <c:pt idx="515">
                  <c:v>#N/A</c:v>
                </c:pt>
                <c:pt idx="516">
                  <c:v>#N/A</c:v>
                </c:pt>
                <c:pt idx="517">
                  <c:v>11.499999999999995</c:v>
                </c:pt>
                <c:pt idx="518">
                  <c:v>#N/A</c:v>
                </c:pt>
                <c:pt idx="519">
                  <c:v>#N/A</c:v>
                </c:pt>
                <c:pt idx="520">
                  <c:v>#N/A</c:v>
                </c:pt>
                <c:pt idx="521">
                  <c:v>#N/A</c:v>
                </c:pt>
                <c:pt idx="522">
                  <c:v>#N/A</c:v>
                </c:pt>
                <c:pt idx="523">
                  <c:v>43.129999999999981</c:v>
                </c:pt>
                <c:pt idx="524">
                  <c:v>46.369999999999969</c:v>
                </c:pt>
                <c:pt idx="525">
                  <c:v>44.109999999999992</c:v>
                </c:pt>
                <c:pt idx="526">
                  <c:v>39.999999999999986</c:v>
                </c:pt>
                <c:pt idx="527">
                  <c:v>#N/A</c:v>
                </c:pt>
                <c:pt idx="528">
                  <c:v>#N/A</c:v>
                </c:pt>
                <c:pt idx="529">
                  <c:v>19.199999999999992</c:v>
                </c:pt>
                <c:pt idx="530">
                  <c:v>25.249999999999986</c:v>
                </c:pt>
                <c:pt idx="531">
                  <c:v>#N/A</c:v>
                </c:pt>
                <c:pt idx="532">
                  <c:v>#N/A</c:v>
                </c:pt>
                <c:pt idx="533">
                  <c:v>#N/A</c:v>
                </c:pt>
                <c:pt idx="534">
                  <c:v>#N/A</c:v>
                </c:pt>
                <c:pt idx="535">
                  <c:v>48.857849978864024</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31.579999999999973</c:v>
                </c:pt>
                <c:pt idx="550">
                  <c:v>#N/A</c:v>
                </c:pt>
                <c:pt idx="551">
                  <c:v>#N/A</c:v>
                </c:pt>
                <c:pt idx="552">
                  <c:v>21.159999999999989</c:v>
                </c:pt>
                <c:pt idx="553">
                  <c:v>42.319999999999979</c:v>
                </c:pt>
                <c:pt idx="554">
                  <c:v>#N/A</c:v>
                </c:pt>
                <c:pt idx="555">
                  <c:v>#N/A</c:v>
                </c:pt>
                <c:pt idx="556">
                  <c:v>37.709999999999951</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036D-4BDA-A4FE-B973DA810DD8}"/>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Plant_Nominal'!$F$26:$F$1000</c:f>
              <c:numCache>
                <c:formatCode>0.00</c:formatCode>
                <c:ptCount val="975"/>
                <c:pt idx="0">
                  <c:v>30.092795221349927</c:v>
                </c:pt>
                <c:pt idx="1">
                  <c:v>#N/A</c:v>
                </c:pt>
                <c:pt idx="2">
                  <c:v>34.699999999999989</c:v>
                </c:pt>
                <c:pt idx="3">
                  <c:v>30.967382022000262</c:v>
                </c:pt>
                <c:pt idx="4">
                  <c:v>#N/A</c:v>
                </c:pt>
                <c:pt idx="5">
                  <c:v>42.715695171182468</c:v>
                </c:pt>
                <c:pt idx="6">
                  <c:v>42.388956789160652</c:v>
                </c:pt>
                <c:pt idx="7">
                  <c:v>49.843327771620004</c:v>
                </c:pt>
                <c:pt idx="8">
                  <c:v>46.381224404098383</c:v>
                </c:pt>
                <c:pt idx="9">
                  <c:v>#N/A</c:v>
                </c:pt>
                <c:pt idx="10">
                  <c:v>#N/A</c:v>
                </c:pt>
                <c:pt idx="11">
                  <c:v>#N/A</c:v>
                </c:pt>
                <c:pt idx="12">
                  <c:v>86.807971992777723</c:v>
                </c:pt>
                <c:pt idx="13">
                  <c:v>73.198224593799992</c:v>
                </c:pt>
                <c:pt idx="14">
                  <c:v>#N/A</c:v>
                </c:pt>
                <c:pt idx="15">
                  <c:v>#N/A</c:v>
                </c:pt>
                <c:pt idx="16">
                  <c:v>#N/A</c:v>
                </c:pt>
                <c:pt idx="17">
                  <c:v>#N/A</c:v>
                </c:pt>
                <c:pt idx="18">
                  <c:v>#N/A</c:v>
                </c:pt>
                <c:pt idx="19">
                  <c:v>#N/A</c:v>
                </c:pt>
                <c:pt idx="20">
                  <c:v>#N/A</c:v>
                </c:pt>
                <c:pt idx="21">
                  <c:v>#N/A</c:v>
                </c:pt>
                <c:pt idx="22">
                  <c:v>#N/A</c:v>
                </c:pt>
                <c:pt idx="23">
                  <c:v>24.273739898101212</c:v>
                </c:pt>
                <c:pt idx="24">
                  <c:v>27.499999999999989</c:v>
                </c:pt>
                <c:pt idx="25">
                  <c:v>27.499999999999989</c:v>
                </c:pt>
                <c:pt idx="26">
                  <c:v>27.749999999999982</c:v>
                </c:pt>
                <c:pt idx="27">
                  <c:v>49.651138217016779</c:v>
                </c:pt>
                <c:pt idx="28">
                  <c:v>#N/A</c:v>
                </c:pt>
                <c:pt idx="29">
                  <c:v>#N/A</c:v>
                </c:pt>
                <c:pt idx="30">
                  <c:v>#N/A</c:v>
                </c:pt>
                <c:pt idx="31">
                  <c:v>#N/A</c:v>
                </c:pt>
                <c:pt idx="32">
                  <c:v>#N/A</c:v>
                </c:pt>
                <c:pt idx="33">
                  <c:v>24.741984496878906</c:v>
                </c:pt>
                <c:pt idx="34">
                  <c:v>21.019697910274392</c:v>
                </c:pt>
                <c:pt idx="35">
                  <c:v>29.899999999999984</c:v>
                </c:pt>
                <c:pt idx="36">
                  <c:v>#N/A</c:v>
                </c:pt>
                <c:pt idx="37">
                  <c:v>#N/A</c:v>
                </c:pt>
                <c:pt idx="38">
                  <c:v>25.834657109888852</c:v>
                </c:pt>
                <c:pt idx="39">
                  <c:v>#N/A</c:v>
                </c:pt>
                <c:pt idx="40">
                  <c:v>#N/A</c:v>
                </c:pt>
                <c:pt idx="41">
                  <c:v>#N/A</c:v>
                </c:pt>
                <c:pt idx="42">
                  <c:v>29.749999999999996</c:v>
                </c:pt>
                <c:pt idx="43">
                  <c:v>#N/A</c:v>
                </c:pt>
                <c:pt idx="44">
                  <c:v>#N/A</c:v>
                </c:pt>
                <c:pt idx="45">
                  <c:v>#N/A</c:v>
                </c:pt>
                <c:pt idx="46">
                  <c:v>#N/A</c:v>
                </c:pt>
                <c:pt idx="47">
                  <c:v>#N/A</c:v>
                </c:pt>
                <c:pt idx="48">
                  <c:v>#N/A</c:v>
                </c:pt>
                <c:pt idx="49">
                  <c:v>#N/A</c:v>
                </c:pt>
                <c:pt idx="50">
                  <c:v>#N/A</c:v>
                </c:pt>
                <c:pt idx="51">
                  <c:v>#N/A</c:v>
                </c:pt>
                <c:pt idx="52">
                  <c:v>24.839999999999996</c:v>
                </c:pt>
                <c:pt idx="53">
                  <c:v>#N/A</c:v>
                </c:pt>
                <c:pt idx="54">
                  <c:v>28.306807868841883</c:v>
                </c:pt>
                <c:pt idx="55">
                  <c:v>#N/A</c:v>
                </c:pt>
                <c:pt idx="56">
                  <c:v>#N/A</c:v>
                </c:pt>
                <c:pt idx="57">
                  <c:v>#N/A</c:v>
                </c:pt>
                <c:pt idx="58">
                  <c:v>32.999999999999986</c:v>
                </c:pt>
                <c:pt idx="59">
                  <c:v>#N/A</c:v>
                </c:pt>
                <c:pt idx="60">
                  <c:v>#N/A</c:v>
                </c:pt>
                <c:pt idx="61">
                  <c:v>#N/A</c:v>
                </c:pt>
                <c:pt idx="62">
                  <c:v>#N/A</c:v>
                </c:pt>
                <c:pt idx="63">
                  <c:v>#N/A</c:v>
                </c:pt>
                <c:pt idx="64">
                  <c:v>#N/A</c:v>
                </c:pt>
                <c:pt idx="65">
                  <c:v>40.651293636315287</c:v>
                </c:pt>
                <c:pt idx="66">
                  <c:v>29.499999999999979</c:v>
                </c:pt>
                <c:pt idx="67">
                  <c:v>40.999999999999986</c:v>
                </c:pt>
                <c:pt idx="68">
                  <c:v>#N/A</c:v>
                </c:pt>
                <c:pt idx="69">
                  <c:v>#N/A</c:v>
                </c:pt>
                <c:pt idx="70">
                  <c:v>#N/A</c:v>
                </c:pt>
                <c:pt idx="71">
                  <c:v>#N/A</c:v>
                </c:pt>
                <c:pt idx="72">
                  <c:v>#N/A</c:v>
                </c:pt>
                <c:pt idx="73">
                  <c:v>#N/A</c:v>
                </c:pt>
                <c:pt idx="74">
                  <c:v>#N/A</c:v>
                </c:pt>
                <c:pt idx="75">
                  <c:v>#N/A</c:v>
                </c:pt>
                <c:pt idx="76">
                  <c:v>#N/A</c:v>
                </c:pt>
                <c:pt idx="77">
                  <c:v>#N/A</c:v>
                </c:pt>
                <c:pt idx="78">
                  <c:v>#N/A</c:v>
                </c:pt>
                <c:pt idx="79">
                  <c:v>#N/A</c:v>
                </c:pt>
                <c:pt idx="80">
                  <c:v>63.726937315977807</c:v>
                </c:pt>
                <c:pt idx="81">
                  <c:v>46.280562468424343</c:v>
                </c:pt>
                <c:pt idx="82">
                  <c:v>38.999999999999993</c:v>
                </c:pt>
                <c:pt idx="83">
                  <c:v>44.999999999999979</c:v>
                </c:pt>
                <c:pt idx="84">
                  <c:v>#N/A</c:v>
                </c:pt>
                <c:pt idx="85">
                  <c:v>#N/A</c:v>
                </c:pt>
                <c:pt idx="86">
                  <c:v>39.219999999999963</c:v>
                </c:pt>
                <c:pt idx="87">
                  <c:v>43.999999999999986</c:v>
                </c:pt>
                <c:pt idx="88">
                  <c:v>39.219999999999985</c:v>
                </c:pt>
                <c:pt idx="89">
                  <c:v>#N/A</c:v>
                </c:pt>
                <c:pt idx="90">
                  <c:v>#N/A</c:v>
                </c:pt>
                <c:pt idx="91">
                  <c:v>47.24857985810754</c:v>
                </c:pt>
                <c:pt idx="92">
                  <c:v>58.960925096402818</c:v>
                </c:pt>
                <c:pt idx="93">
                  <c:v>#N/A</c:v>
                </c:pt>
                <c:pt idx="94">
                  <c:v>#N/A</c:v>
                </c:pt>
                <c:pt idx="95">
                  <c:v>#N/A</c:v>
                </c:pt>
                <c:pt idx="96">
                  <c:v>#N/A</c:v>
                </c:pt>
                <c:pt idx="97">
                  <c:v>#N/A</c:v>
                </c:pt>
                <c:pt idx="98">
                  <c:v>56.439131790111183</c:v>
                </c:pt>
                <c:pt idx="99">
                  <c:v>60.212073937500186</c:v>
                </c:pt>
                <c:pt idx="100">
                  <c:v>#N/A</c:v>
                </c:pt>
                <c:pt idx="101">
                  <c:v>67.323032194336093</c:v>
                </c:pt>
                <c:pt idx="102">
                  <c:v>67.323038922016423</c:v>
                </c:pt>
                <c:pt idx="103">
                  <c:v>67.323038922016423</c:v>
                </c:pt>
                <c:pt idx="104">
                  <c:v>74.957163091601501</c:v>
                </c:pt>
                <c:pt idx="105">
                  <c:v>64.417253272136847</c:v>
                </c:pt>
                <c:pt idx="106">
                  <c:v>36.180169571742262</c:v>
                </c:pt>
                <c:pt idx="107">
                  <c:v>#N/A</c:v>
                </c:pt>
                <c:pt idx="108">
                  <c:v>#N/A</c:v>
                </c:pt>
                <c:pt idx="109">
                  <c:v>#N/A</c:v>
                </c:pt>
                <c:pt idx="110">
                  <c:v>51.637228676517644</c:v>
                </c:pt>
                <c:pt idx="111">
                  <c:v>61.118992132262264</c:v>
                </c:pt>
                <c:pt idx="112">
                  <c:v>62.335104413063696</c:v>
                </c:pt>
                <c:pt idx="113">
                  <c:v>54.04614511151695</c:v>
                </c:pt>
                <c:pt idx="114">
                  <c:v>#N/A</c:v>
                </c:pt>
                <c:pt idx="115">
                  <c:v>48.249999999999986</c:v>
                </c:pt>
                <c:pt idx="116">
                  <c:v>44.449999999999982</c:v>
                </c:pt>
                <c:pt idx="117">
                  <c:v>49.949999999999982</c:v>
                </c:pt>
                <c:pt idx="118">
                  <c:v>#N/A</c:v>
                </c:pt>
                <c:pt idx="119">
                  <c:v>#N/A</c:v>
                </c:pt>
                <c:pt idx="120">
                  <c:v>#N/A</c:v>
                </c:pt>
                <c:pt idx="121">
                  <c:v>#N/A</c:v>
                </c:pt>
                <c:pt idx="122">
                  <c:v>#N/A</c:v>
                </c:pt>
                <c:pt idx="123">
                  <c:v>#N/A</c:v>
                </c:pt>
                <c:pt idx="124">
                  <c:v>68.341407116448863</c:v>
                </c:pt>
                <c:pt idx="125">
                  <c:v>#N/A</c:v>
                </c:pt>
                <c:pt idx="126">
                  <c:v>#N/A</c:v>
                </c:pt>
                <c:pt idx="127">
                  <c:v>63.895501186522999</c:v>
                </c:pt>
                <c:pt idx="128">
                  <c:v>#N/A</c:v>
                </c:pt>
                <c:pt idx="129">
                  <c:v>#N/A</c:v>
                </c:pt>
                <c:pt idx="130">
                  <c:v>#N/A</c:v>
                </c:pt>
                <c:pt idx="131">
                  <c:v>#N/A</c:v>
                </c:pt>
                <c:pt idx="132">
                  <c:v>#N/A</c:v>
                </c:pt>
                <c:pt idx="133">
                  <c:v>#N/A</c:v>
                </c:pt>
                <c:pt idx="134">
                  <c:v>#N/A</c:v>
                </c:pt>
                <c:pt idx="135">
                  <c:v>#N/A</c:v>
                </c:pt>
                <c:pt idx="136">
                  <c:v>#N/A</c:v>
                </c:pt>
                <c:pt idx="137">
                  <c:v>54.499999999999986</c:v>
                </c:pt>
                <c:pt idx="138">
                  <c:v>52.029204111852195</c:v>
                </c:pt>
                <c:pt idx="139">
                  <c:v>#N/A</c:v>
                </c:pt>
                <c:pt idx="140">
                  <c:v>#N/A</c:v>
                </c:pt>
                <c:pt idx="141">
                  <c:v>#N/A</c:v>
                </c:pt>
                <c:pt idx="142">
                  <c:v>#N/A</c:v>
                </c:pt>
                <c:pt idx="143">
                  <c:v>53.760105431495113</c:v>
                </c:pt>
                <c:pt idx="144">
                  <c:v>54.483284297840306</c:v>
                </c:pt>
                <c:pt idx="145">
                  <c:v>#N/A</c:v>
                </c:pt>
                <c:pt idx="146">
                  <c:v>78.470303545304816</c:v>
                </c:pt>
                <c:pt idx="147">
                  <c:v>57</c:v>
                </c:pt>
                <c:pt idx="148">
                  <c:v>#N/A</c:v>
                </c:pt>
                <c:pt idx="149">
                  <c:v>#N/A</c:v>
                </c:pt>
                <c:pt idx="150">
                  <c:v>#N/A</c:v>
                </c:pt>
                <c:pt idx="151">
                  <c:v>#N/A</c:v>
                </c:pt>
                <c:pt idx="152">
                  <c:v>53.950428129023472</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44.651495280003147</c:v>
                </c:pt>
                <c:pt idx="169">
                  <c:v>#N/A</c:v>
                </c:pt>
                <c:pt idx="170">
                  <c:v>#N/A</c:v>
                </c:pt>
                <c:pt idx="171">
                  <c:v>#N/A</c:v>
                </c:pt>
                <c:pt idx="172">
                  <c:v>#N/A</c:v>
                </c:pt>
                <c:pt idx="173">
                  <c:v>43.838713823563069</c:v>
                </c:pt>
                <c:pt idx="174">
                  <c:v>#N/A</c:v>
                </c:pt>
                <c:pt idx="175">
                  <c:v>#N/A</c:v>
                </c:pt>
                <c:pt idx="176">
                  <c:v>#N/A</c:v>
                </c:pt>
                <c:pt idx="177">
                  <c:v>72.993308894525114</c:v>
                </c:pt>
                <c:pt idx="178">
                  <c:v>#N/A</c:v>
                </c:pt>
                <c:pt idx="179">
                  <c:v>#N/A</c:v>
                </c:pt>
                <c:pt idx="180">
                  <c:v>65.999999999999972</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59.899999999999956</c:v>
                </c:pt>
                <c:pt idx="194">
                  <c:v>#N/A</c:v>
                </c:pt>
                <c:pt idx="195">
                  <c:v>#N/A</c:v>
                </c:pt>
                <c:pt idx="196">
                  <c:v>#N/A</c:v>
                </c:pt>
                <c:pt idx="197">
                  <c:v>#N/A</c:v>
                </c:pt>
                <c:pt idx="198">
                  <c:v>#N/A</c:v>
                </c:pt>
                <c:pt idx="199">
                  <c:v>#N/A</c:v>
                </c:pt>
                <c:pt idx="200">
                  <c:v>#N/A</c:v>
                </c:pt>
                <c:pt idx="201">
                  <c:v>#N/A</c:v>
                </c:pt>
                <c:pt idx="202">
                  <c:v>56.754374454370989</c:v>
                </c:pt>
                <c:pt idx="203">
                  <c:v>95.600243290906477</c:v>
                </c:pt>
                <c:pt idx="204">
                  <c:v>#N/A</c:v>
                </c:pt>
                <c:pt idx="205">
                  <c:v>#N/A</c:v>
                </c:pt>
                <c:pt idx="206">
                  <c:v>#N/A</c:v>
                </c:pt>
                <c:pt idx="207">
                  <c:v>#N/A</c:v>
                </c:pt>
                <c:pt idx="208">
                  <c:v>#N/A</c:v>
                </c:pt>
                <c:pt idx="209">
                  <c:v>#N/A</c:v>
                </c:pt>
                <c:pt idx="210">
                  <c:v>#N/A</c:v>
                </c:pt>
                <c:pt idx="211">
                  <c:v>#N/A</c:v>
                </c:pt>
                <c:pt idx="212">
                  <c:v>#N/A</c:v>
                </c:pt>
                <c:pt idx="213">
                  <c:v>54.57460701370114</c:v>
                </c:pt>
                <c:pt idx="214">
                  <c:v>57</c:v>
                </c:pt>
                <c:pt idx="215">
                  <c:v>61.249999999999993</c:v>
                </c:pt>
                <c:pt idx="216">
                  <c:v>68.999999999999972</c:v>
                </c:pt>
                <c:pt idx="217">
                  <c:v>72.998959793892197</c:v>
                </c:pt>
                <c:pt idx="218">
                  <c:v>#N/A</c:v>
                </c:pt>
                <c:pt idx="219">
                  <c:v>#N/A</c:v>
                </c:pt>
                <c:pt idx="220">
                  <c:v>#N/A</c:v>
                </c:pt>
                <c:pt idx="221">
                  <c:v>#N/A</c:v>
                </c:pt>
                <c:pt idx="222">
                  <c:v>#N/A</c:v>
                </c:pt>
                <c:pt idx="223">
                  <c:v>#N/A</c:v>
                </c:pt>
                <c:pt idx="224">
                  <c:v>#N/A</c:v>
                </c:pt>
                <c:pt idx="225">
                  <c:v>38</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79.181012945934285</c:v>
                </c:pt>
                <c:pt idx="241">
                  <c:v>114.9999999999999</c:v>
                </c:pt>
                <c:pt idx="242">
                  <c:v>44.650351234525957</c:v>
                </c:pt>
                <c:pt idx="243">
                  <c:v>77.499999999999972</c:v>
                </c:pt>
                <c:pt idx="244">
                  <c:v>#N/A</c:v>
                </c:pt>
                <c:pt idx="245">
                  <c:v>#N/A</c:v>
                </c:pt>
                <c:pt idx="246">
                  <c:v>#N/A</c:v>
                </c:pt>
                <c:pt idx="247">
                  <c:v>#N/A</c:v>
                </c:pt>
                <c:pt idx="248">
                  <c:v>#N/A</c:v>
                </c:pt>
                <c:pt idx="249">
                  <c:v>#N/A</c:v>
                </c:pt>
                <c:pt idx="250">
                  <c:v>#N/A</c:v>
                </c:pt>
                <c:pt idx="251">
                  <c:v>#N/A</c:v>
                </c:pt>
                <c:pt idx="252">
                  <c:v>#N/A</c:v>
                </c:pt>
                <c:pt idx="253">
                  <c:v>#N/A</c:v>
                </c:pt>
                <c:pt idx="254">
                  <c:v>32.999999999999993</c:v>
                </c:pt>
                <c:pt idx="255">
                  <c:v>30.999999999999989</c:v>
                </c:pt>
                <c:pt idx="256">
                  <c:v>#N/A</c:v>
                </c:pt>
                <c:pt idx="257">
                  <c:v>#N/A</c:v>
                </c:pt>
                <c:pt idx="258">
                  <c:v>#N/A</c:v>
                </c:pt>
                <c:pt idx="259">
                  <c:v>#N/A</c:v>
                </c:pt>
                <c:pt idx="260">
                  <c:v>#N/A</c:v>
                </c:pt>
                <c:pt idx="261">
                  <c:v>#N/A</c:v>
                </c:pt>
                <c:pt idx="262">
                  <c:v>#N/A</c:v>
                </c:pt>
                <c:pt idx="263">
                  <c:v>#N/A</c:v>
                </c:pt>
                <c:pt idx="264">
                  <c:v>#N/A</c:v>
                </c:pt>
                <c:pt idx="265">
                  <c:v>44.003744784654906</c:v>
                </c:pt>
                <c:pt idx="266">
                  <c:v>44.00374478465492</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50.149999999999984</c:v>
                </c:pt>
                <c:pt idx="282">
                  <c:v>#N/A</c:v>
                </c:pt>
                <c:pt idx="283">
                  <c:v>91.42999999999995</c:v>
                </c:pt>
                <c:pt idx="284">
                  <c:v>55.650842022661408</c:v>
                </c:pt>
                <c:pt idx="285">
                  <c:v>#N/A</c:v>
                </c:pt>
                <c:pt idx="286">
                  <c:v>#N/A</c:v>
                </c:pt>
                <c:pt idx="287">
                  <c:v>#N/A</c:v>
                </c:pt>
                <c:pt idx="288">
                  <c:v>#N/A</c:v>
                </c:pt>
                <c:pt idx="289">
                  <c:v>#N/A</c:v>
                </c:pt>
                <c:pt idx="290">
                  <c:v>39.136941133000732</c:v>
                </c:pt>
                <c:pt idx="291">
                  <c:v>31.552623901153318</c:v>
                </c:pt>
                <c:pt idx="292">
                  <c:v>#N/A</c:v>
                </c:pt>
                <c:pt idx="293">
                  <c:v>#N/A</c:v>
                </c:pt>
                <c:pt idx="294">
                  <c:v>#N/A</c:v>
                </c:pt>
                <c:pt idx="295">
                  <c:v>#N/A</c:v>
                </c:pt>
                <c:pt idx="296">
                  <c:v>#N/A</c:v>
                </c:pt>
                <c:pt idx="297">
                  <c:v>#N/A</c:v>
                </c:pt>
                <c:pt idx="298">
                  <c:v>122.18299251739865</c:v>
                </c:pt>
                <c:pt idx="299">
                  <c:v>78.50712191043857</c:v>
                </c:pt>
                <c:pt idx="300">
                  <c:v>114.99999999999994</c:v>
                </c:pt>
                <c:pt idx="301">
                  <c:v>67.999999999999986</c:v>
                </c:pt>
                <c:pt idx="302">
                  <c:v>#N/A</c:v>
                </c:pt>
                <c:pt idx="303">
                  <c:v>#N/A</c:v>
                </c:pt>
                <c:pt idx="304">
                  <c:v>#N/A</c:v>
                </c:pt>
                <c:pt idx="305">
                  <c:v>#N/A</c:v>
                </c:pt>
                <c:pt idx="306">
                  <c:v>#N/A</c:v>
                </c:pt>
                <c:pt idx="307">
                  <c:v>#N/A</c:v>
                </c:pt>
                <c:pt idx="308">
                  <c:v>#N/A</c:v>
                </c:pt>
                <c:pt idx="309">
                  <c:v>67.499999999999972</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49.249999999999957</c:v>
                </c:pt>
                <c:pt idx="327">
                  <c:v>93.085630222442759</c:v>
                </c:pt>
                <c:pt idx="328">
                  <c:v>49.249999999999964</c:v>
                </c:pt>
                <c:pt idx="329">
                  <c:v>31.789828310522275</c:v>
                </c:pt>
                <c:pt idx="330">
                  <c:v>#N/A</c:v>
                </c:pt>
                <c:pt idx="331">
                  <c:v>#N/A</c:v>
                </c:pt>
                <c:pt idx="332">
                  <c:v>#N/A</c:v>
                </c:pt>
                <c:pt idx="333">
                  <c:v>#N/A</c:v>
                </c:pt>
                <c:pt idx="334">
                  <c:v>#N/A</c:v>
                </c:pt>
                <c:pt idx="335">
                  <c:v>68.977142883476773</c:v>
                </c:pt>
                <c:pt idx="336">
                  <c:v>68.999999999999972</c:v>
                </c:pt>
                <c:pt idx="337">
                  <c:v>#N/A</c:v>
                </c:pt>
                <c:pt idx="338">
                  <c:v>#N/A</c:v>
                </c:pt>
                <c:pt idx="339">
                  <c:v>46.908990674098902</c:v>
                </c:pt>
                <c:pt idx="340">
                  <c:v>#N/A</c:v>
                </c:pt>
                <c:pt idx="341">
                  <c:v>#N/A</c:v>
                </c:pt>
                <c:pt idx="342">
                  <c:v>#N/A</c:v>
                </c:pt>
                <c:pt idx="343">
                  <c:v>#N/A</c:v>
                </c:pt>
                <c:pt idx="344">
                  <c:v>#N/A</c:v>
                </c:pt>
                <c:pt idx="345">
                  <c:v>#N/A</c:v>
                </c:pt>
                <c:pt idx="346">
                  <c:v>54.056426572876141</c:v>
                </c:pt>
                <c:pt idx="347">
                  <c:v>#N/A</c:v>
                </c:pt>
                <c:pt idx="348">
                  <c:v>41.477470678082561</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52.999999999999972</c:v>
                </c:pt>
                <c:pt idx="366">
                  <c:v>#N/A</c:v>
                </c:pt>
                <c:pt idx="367">
                  <c:v>#N/A</c:v>
                </c:pt>
                <c:pt idx="368">
                  <c:v>#N/A</c:v>
                </c:pt>
                <c:pt idx="369">
                  <c:v>#N/A</c:v>
                </c:pt>
                <c:pt idx="370">
                  <c:v>#N/A</c:v>
                </c:pt>
                <c:pt idx="371">
                  <c:v>#N/A</c:v>
                </c:pt>
                <c:pt idx="372">
                  <c:v>#N/A</c:v>
                </c:pt>
                <c:pt idx="373">
                  <c:v>42.999999999999986</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22.227957869641941</c:v>
                </c:pt>
                <c:pt idx="389">
                  <c:v>#N/A</c:v>
                </c:pt>
                <c:pt idx="390">
                  <c:v>#N/A</c:v>
                </c:pt>
                <c:pt idx="391">
                  <c:v>#N/A</c:v>
                </c:pt>
                <c:pt idx="392">
                  <c:v>#N/A</c:v>
                </c:pt>
                <c:pt idx="393">
                  <c:v>#N/A</c:v>
                </c:pt>
                <c:pt idx="394">
                  <c:v>35.749999999999986</c:v>
                </c:pt>
                <c:pt idx="395">
                  <c:v>#N/A</c:v>
                </c:pt>
                <c:pt idx="396">
                  <c:v>#N/A</c:v>
                </c:pt>
                <c:pt idx="397">
                  <c:v>#N/A</c:v>
                </c:pt>
                <c:pt idx="398">
                  <c:v>#N/A</c:v>
                </c:pt>
                <c:pt idx="399">
                  <c:v>#N/A</c:v>
                </c:pt>
                <c:pt idx="400">
                  <c:v>#N/A</c:v>
                </c:pt>
                <c:pt idx="401">
                  <c:v>#N/A</c:v>
                </c:pt>
                <c:pt idx="402">
                  <c:v>#N/A</c:v>
                </c:pt>
                <c:pt idx="403">
                  <c:v>#N/A</c:v>
                </c:pt>
                <c:pt idx="404">
                  <c:v>#N/A</c:v>
                </c:pt>
                <c:pt idx="405">
                  <c:v>26.991768317662522</c:v>
                </c:pt>
                <c:pt idx="406">
                  <c:v>#N/A</c:v>
                </c:pt>
                <c:pt idx="407">
                  <c:v>#N/A</c:v>
                </c:pt>
                <c:pt idx="408">
                  <c:v>#N/A</c:v>
                </c:pt>
                <c:pt idx="409">
                  <c:v>45.749999999999979</c:v>
                </c:pt>
                <c:pt idx="410">
                  <c:v>25.325214644236112</c:v>
                </c:pt>
                <c:pt idx="411">
                  <c:v>#N/A</c:v>
                </c:pt>
                <c:pt idx="412">
                  <c:v>#N/A</c:v>
                </c:pt>
                <c:pt idx="413">
                  <c:v>#N/A</c:v>
                </c:pt>
                <c:pt idx="414">
                  <c:v>#N/A</c:v>
                </c:pt>
                <c:pt idx="415">
                  <c:v>54.152447835647081</c:v>
                </c:pt>
                <c:pt idx="416">
                  <c:v>#N/A</c:v>
                </c:pt>
                <c:pt idx="417">
                  <c:v>#N/A</c:v>
                </c:pt>
                <c:pt idx="418">
                  <c:v>#N/A</c:v>
                </c:pt>
                <c:pt idx="419">
                  <c:v>#N/A</c:v>
                </c:pt>
                <c:pt idx="420">
                  <c:v>#N/A</c:v>
                </c:pt>
                <c:pt idx="421">
                  <c:v>#N/A</c:v>
                </c:pt>
                <c:pt idx="422">
                  <c:v>#N/A</c:v>
                </c:pt>
                <c:pt idx="423">
                  <c:v>#N/A</c:v>
                </c:pt>
                <c:pt idx="424">
                  <c:v>#N/A</c:v>
                </c:pt>
                <c:pt idx="425">
                  <c:v>#N/A</c:v>
                </c:pt>
                <c:pt idx="426">
                  <c:v>35.999999999999972</c:v>
                </c:pt>
                <c:pt idx="427">
                  <c:v>#N/A</c:v>
                </c:pt>
                <c:pt idx="428">
                  <c:v>#N/A</c:v>
                </c:pt>
                <c:pt idx="429">
                  <c:v>#N/A</c:v>
                </c:pt>
                <c:pt idx="430">
                  <c:v>#N/A</c:v>
                </c:pt>
                <c:pt idx="431">
                  <c:v>#N/A</c:v>
                </c:pt>
                <c:pt idx="432">
                  <c:v>#N/A</c:v>
                </c:pt>
                <c:pt idx="433">
                  <c:v>#N/A</c:v>
                </c:pt>
                <c:pt idx="434">
                  <c:v>39.642762409714614</c:v>
                </c:pt>
                <c:pt idx="435">
                  <c:v>#N/A</c:v>
                </c:pt>
                <c:pt idx="436">
                  <c:v>#N/A</c:v>
                </c:pt>
                <c:pt idx="437">
                  <c:v>#N/A</c:v>
                </c:pt>
                <c:pt idx="438">
                  <c:v>25.285442833023865</c:v>
                </c:pt>
                <c:pt idx="439">
                  <c:v>#N/A</c:v>
                </c:pt>
                <c:pt idx="440">
                  <c:v>26.499999999999972</c:v>
                </c:pt>
                <c:pt idx="441">
                  <c:v>#N/A</c:v>
                </c:pt>
                <c:pt idx="442">
                  <c:v>#N/A</c:v>
                </c:pt>
                <c:pt idx="443">
                  <c:v>#N/A</c:v>
                </c:pt>
                <c:pt idx="444">
                  <c:v>#N/A</c:v>
                </c:pt>
                <c:pt idx="445">
                  <c:v>#N/A</c:v>
                </c:pt>
                <c:pt idx="446">
                  <c:v>#N/A</c:v>
                </c:pt>
                <c:pt idx="447">
                  <c:v>#N/A</c:v>
                </c:pt>
                <c:pt idx="448">
                  <c:v>#N/A</c:v>
                </c:pt>
                <c:pt idx="449">
                  <c:v>#N/A</c:v>
                </c:pt>
                <c:pt idx="450">
                  <c:v>#N/A</c:v>
                </c:pt>
                <c:pt idx="451">
                  <c:v>22.499999999999989</c:v>
                </c:pt>
                <c:pt idx="452">
                  <c:v>#N/A</c:v>
                </c:pt>
                <c:pt idx="453">
                  <c:v>#N/A</c:v>
                </c:pt>
                <c:pt idx="454">
                  <c:v>#N/A</c:v>
                </c:pt>
                <c:pt idx="455">
                  <c:v>#N/A</c:v>
                </c:pt>
                <c:pt idx="456">
                  <c:v>#N/A</c:v>
                </c:pt>
                <c:pt idx="457">
                  <c:v>16.732345615769574</c:v>
                </c:pt>
                <c:pt idx="458">
                  <c:v>21.78</c:v>
                </c:pt>
                <c:pt idx="459">
                  <c:v>21.000000000000007</c:v>
                </c:pt>
                <c:pt idx="460">
                  <c:v>18.983025137781574</c:v>
                </c:pt>
                <c:pt idx="461">
                  <c:v>#N/A</c:v>
                </c:pt>
                <c:pt idx="462">
                  <c:v>#N/A</c:v>
                </c:pt>
                <c:pt idx="463">
                  <c:v>#N/A</c:v>
                </c:pt>
                <c:pt idx="464">
                  <c:v>46.043028708536646</c:v>
                </c:pt>
                <c:pt idx="465">
                  <c:v>41.041842934614571</c:v>
                </c:pt>
                <c:pt idx="466">
                  <c:v>#N/A</c:v>
                </c:pt>
                <c:pt idx="467">
                  <c:v>28.094919912215154</c:v>
                </c:pt>
                <c:pt idx="468">
                  <c:v>#N/A</c:v>
                </c:pt>
                <c:pt idx="469">
                  <c:v>#N/A</c:v>
                </c:pt>
                <c:pt idx="470">
                  <c:v>33.129999999999981</c:v>
                </c:pt>
                <c:pt idx="471">
                  <c:v>#N/A</c:v>
                </c:pt>
                <c:pt idx="472">
                  <c:v>#N/A</c:v>
                </c:pt>
                <c:pt idx="473">
                  <c:v>#N/A</c:v>
                </c:pt>
                <c:pt idx="474">
                  <c:v>#N/A</c:v>
                </c:pt>
                <c:pt idx="475">
                  <c:v>#N/A</c:v>
                </c:pt>
                <c:pt idx="476">
                  <c:v>#N/A</c:v>
                </c:pt>
                <c:pt idx="477">
                  <c:v>23.134714674745712</c:v>
                </c:pt>
                <c:pt idx="478">
                  <c:v>18.569999999999997</c:v>
                </c:pt>
                <c:pt idx="479">
                  <c:v>#N/A</c:v>
                </c:pt>
                <c:pt idx="480">
                  <c:v>#N/A</c:v>
                </c:pt>
                <c:pt idx="481">
                  <c:v>#N/A</c:v>
                </c:pt>
                <c:pt idx="482">
                  <c:v>#N/A</c:v>
                </c:pt>
                <c:pt idx="483">
                  <c:v>#N/A</c:v>
                </c:pt>
                <c:pt idx="484">
                  <c:v>#N/A</c:v>
                </c:pt>
                <c:pt idx="485">
                  <c:v>#N/A</c:v>
                </c:pt>
                <c:pt idx="486">
                  <c:v>31.86999999999999</c:v>
                </c:pt>
                <c:pt idx="487">
                  <c:v>#N/A</c:v>
                </c:pt>
                <c:pt idx="488">
                  <c:v>#N/A</c:v>
                </c:pt>
                <c:pt idx="489">
                  <c:v>#N/A</c:v>
                </c:pt>
                <c:pt idx="490">
                  <c:v>#N/A</c:v>
                </c:pt>
                <c:pt idx="491">
                  <c:v>#N/A</c:v>
                </c:pt>
                <c:pt idx="492">
                  <c:v>#N/A</c:v>
                </c:pt>
                <c:pt idx="493">
                  <c:v>#N/A</c:v>
                </c:pt>
                <c:pt idx="494">
                  <c:v>#N/A</c:v>
                </c:pt>
                <c:pt idx="495">
                  <c:v>19.509999999999984</c:v>
                </c:pt>
                <c:pt idx="496">
                  <c:v>#N/A</c:v>
                </c:pt>
                <c:pt idx="497">
                  <c:v>#N/A</c:v>
                </c:pt>
                <c:pt idx="498">
                  <c:v>25.999999999999989</c:v>
                </c:pt>
                <c:pt idx="499">
                  <c:v>#N/A</c:v>
                </c:pt>
                <c:pt idx="500">
                  <c:v>#N/A</c:v>
                </c:pt>
                <c:pt idx="501">
                  <c:v>#N/A</c:v>
                </c:pt>
                <c:pt idx="502">
                  <c:v>#N/A</c:v>
                </c:pt>
                <c:pt idx="503">
                  <c:v>25.499999999999989</c:v>
                </c:pt>
                <c:pt idx="504">
                  <c:v>#N/A</c:v>
                </c:pt>
                <c:pt idx="505">
                  <c:v>#N/A</c:v>
                </c:pt>
                <c:pt idx="506">
                  <c:v>#N/A</c:v>
                </c:pt>
                <c:pt idx="507">
                  <c:v>#N/A</c:v>
                </c:pt>
                <c:pt idx="508">
                  <c:v>#N/A</c:v>
                </c:pt>
                <c:pt idx="509">
                  <c:v>24.879999999999995</c:v>
                </c:pt>
                <c:pt idx="510">
                  <c:v>#N/A</c:v>
                </c:pt>
                <c:pt idx="511">
                  <c:v>22.999999999999993</c:v>
                </c:pt>
                <c:pt idx="512">
                  <c:v>#N/A</c:v>
                </c:pt>
                <c:pt idx="513">
                  <c:v>#N/A</c:v>
                </c:pt>
                <c:pt idx="514">
                  <c:v>#N/A</c:v>
                </c:pt>
                <c:pt idx="515">
                  <c:v>#N/A</c:v>
                </c:pt>
                <c:pt idx="516">
                  <c:v>#N/A</c:v>
                </c:pt>
                <c:pt idx="517">
                  <c:v>#N/A</c:v>
                </c:pt>
                <c:pt idx="518">
                  <c:v>#N/A</c:v>
                </c:pt>
                <c:pt idx="519">
                  <c:v>#N/A</c:v>
                </c:pt>
                <c:pt idx="520">
                  <c:v>#N/A</c:v>
                </c:pt>
                <c:pt idx="521">
                  <c:v>30.249999999999982</c:v>
                </c:pt>
                <c:pt idx="522">
                  <c:v>#N/A</c:v>
                </c:pt>
                <c:pt idx="523">
                  <c:v>#N/A</c:v>
                </c:pt>
                <c:pt idx="524">
                  <c:v>#N/A</c:v>
                </c:pt>
                <c:pt idx="525">
                  <c:v>#N/A</c:v>
                </c:pt>
                <c:pt idx="526">
                  <c:v>#N/A</c:v>
                </c:pt>
                <c:pt idx="527">
                  <c:v>26.989999999999991</c:v>
                </c:pt>
                <c:pt idx="528">
                  <c:v>#N/A</c:v>
                </c:pt>
                <c:pt idx="529">
                  <c:v>#N/A</c:v>
                </c:pt>
                <c:pt idx="530">
                  <c:v>#N/A</c:v>
                </c:pt>
                <c:pt idx="531">
                  <c:v>29.949999999999978</c:v>
                </c:pt>
                <c:pt idx="532">
                  <c:v>25.489997991591348</c:v>
                </c:pt>
                <c:pt idx="533">
                  <c:v>20.699999999999985</c:v>
                </c:pt>
                <c:pt idx="534">
                  <c:v>24.258286316823966</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38.499999999999979</c:v>
                </c:pt>
                <c:pt idx="555">
                  <c:v>#N/A</c:v>
                </c:pt>
                <c:pt idx="556">
                  <c:v>#N/A</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036D-4BDA-A4FE-B973DA810DD8}"/>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Plant_Nominal'!$G$26:$G$1000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24.999999999999993</c:v>
                </c:pt>
                <c:pt idx="16">
                  <c:v>#N/A</c:v>
                </c:pt>
                <c:pt idx="17">
                  <c:v>#N/A</c:v>
                </c:pt>
                <c:pt idx="18">
                  <c:v>#N/A</c:v>
                </c:pt>
                <c:pt idx="19">
                  <c:v>24.824875265365861</c:v>
                </c:pt>
                <c:pt idx="20">
                  <c:v>#N/A</c:v>
                </c:pt>
                <c:pt idx="21">
                  <c:v>#N/A</c:v>
                </c:pt>
                <c:pt idx="22">
                  <c:v>#N/A</c:v>
                </c:pt>
                <c:pt idx="23">
                  <c:v>#N/A</c:v>
                </c:pt>
                <c:pt idx="24">
                  <c:v>#N/A</c:v>
                </c:pt>
                <c:pt idx="25">
                  <c:v>#N/A</c:v>
                </c:pt>
                <c:pt idx="26">
                  <c:v>#N/A</c:v>
                </c:pt>
                <c:pt idx="27">
                  <c:v>#N/A</c:v>
                </c:pt>
                <c:pt idx="28">
                  <c:v>#N/A</c:v>
                </c:pt>
                <c:pt idx="29">
                  <c:v>#N/A</c:v>
                </c:pt>
                <c:pt idx="30">
                  <c:v>#N/A</c:v>
                </c:pt>
                <c:pt idx="31">
                  <c:v>24.679999999999996</c:v>
                </c:pt>
                <c:pt idx="32">
                  <c:v>18.383233240779703</c:v>
                </c:pt>
                <c:pt idx="33">
                  <c:v>#N/A</c:v>
                </c:pt>
                <c:pt idx="34">
                  <c:v>#N/A</c:v>
                </c:pt>
                <c:pt idx="35">
                  <c:v>#N/A</c:v>
                </c:pt>
                <c:pt idx="36">
                  <c:v>#N/A</c:v>
                </c:pt>
                <c:pt idx="37">
                  <c:v>#N/A</c:v>
                </c:pt>
                <c:pt idx="38">
                  <c:v>#N/A</c:v>
                </c:pt>
                <c:pt idx="39">
                  <c:v>23.796610268696114</c:v>
                </c:pt>
                <c:pt idx="40">
                  <c:v>#N/A</c:v>
                </c:pt>
                <c:pt idx="41">
                  <c:v>#N/A</c:v>
                </c:pt>
                <c:pt idx="42">
                  <c:v>#N/A</c:v>
                </c:pt>
                <c:pt idx="43">
                  <c:v>#N/A</c:v>
                </c:pt>
                <c:pt idx="44">
                  <c:v>#N/A</c:v>
                </c:pt>
                <c:pt idx="45">
                  <c:v>#N/A</c:v>
                </c:pt>
                <c:pt idx="46">
                  <c:v>28.74832603801519</c:v>
                </c:pt>
                <c:pt idx="47">
                  <c:v>#N/A</c:v>
                </c:pt>
                <c:pt idx="48">
                  <c:v>#N/A</c:v>
                </c:pt>
                <c:pt idx="49">
                  <c:v>25.509214798667141</c:v>
                </c:pt>
                <c:pt idx="50">
                  <c:v>#N/A</c:v>
                </c:pt>
                <c:pt idx="51">
                  <c:v>#N/A</c:v>
                </c:pt>
                <c:pt idx="52">
                  <c:v>#N/A</c:v>
                </c:pt>
                <c:pt idx="53">
                  <c:v>29.238512466005936</c:v>
                </c:pt>
                <c:pt idx="54">
                  <c:v>#N/A</c:v>
                </c:pt>
                <c:pt idx="55">
                  <c:v>#N/A</c:v>
                </c:pt>
                <c:pt idx="56">
                  <c:v>27.537897242304066</c:v>
                </c:pt>
                <c:pt idx="57">
                  <c:v>#N/A</c:v>
                </c:pt>
                <c:pt idx="58">
                  <c:v>#N/A</c:v>
                </c:pt>
                <c:pt idx="59">
                  <c:v>#N/A</c:v>
                </c:pt>
                <c:pt idx="60">
                  <c:v>#N/A</c:v>
                </c:pt>
                <c:pt idx="61">
                  <c:v>#N/A</c:v>
                </c:pt>
                <c:pt idx="62">
                  <c:v>#N/A</c:v>
                </c:pt>
                <c:pt idx="63">
                  <c:v>#N/A</c:v>
                </c:pt>
                <c:pt idx="64">
                  <c:v>#N/A</c:v>
                </c:pt>
                <c:pt idx="65">
                  <c:v>#N/A</c:v>
                </c:pt>
                <c:pt idx="66">
                  <c:v>#N/A</c:v>
                </c:pt>
                <c:pt idx="67">
                  <c:v>#N/A</c:v>
                </c:pt>
                <c:pt idx="68">
                  <c:v>#N/A</c:v>
                </c:pt>
                <c:pt idx="69">
                  <c:v>36.8880473152104</c:v>
                </c:pt>
                <c:pt idx="70">
                  <c:v>#N/A</c:v>
                </c:pt>
                <c:pt idx="71">
                  <c:v>#N/A</c:v>
                </c:pt>
                <c:pt idx="72">
                  <c:v>#N/A</c:v>
                </c:pt>
                <c:pt idx="73">
                  <c:v>#N/A</c:v>
                </c:pt>
                <c:pt idx="74">
                  <c:v>#N/A</c:v>
                </c:pt>
                <c:pt idx="75">
                  <c:v>#N/A</c:v>
                </c:pt>
                <c:pt idx="76">
                  <c:v>#N/A</c:v>
                </c:pt>
                <c:pt idx="77">
                  <c:v>#N/A</c:v>
                </c:pt>
                <c:pt idx="78">
                  <c:v>#N/A</c:v>
                </c:pt>
                <c:pt idx="79">
                  <c:v>52.502953648415961</c:v>
                </c:pt>
                <c:pt idx="80">
                  <c:v>#N/A</c:v>
                </c:pt>
                <c:pt idx="81">
                  <c:v>#N/A</c:v>
                </c:pt>
                <c:pt idx="82">
                  <c:v>#N/A</c:v>
                </c:pt>
                <c:pt idx="83">
                  <c:v>#N/A</c:v>
                </c:pt>
                <c:pt idx="84">
                  <c:v>#N/A</c:v>
                </c:pt>
                <c:pt idx="85">
                  <c:v>#N/A</c:v>
                </c:pt>
                <c:pt idx="86">
                  <c:v>#N/A</c:v>
                </c:pt>
                <c:pt idx="87">
                  <c:v>#N/A</c:v>
                </c:pt>
                <c:pt idx="88">
                  <c:v>#N/A</c:v>
                </c:pt>
                <c:pt idx="89">
                  <c:v>28.83709590763138</c:v>
                </c:pt>
                <c:pt idx="90">
                  <c:v>#N/A</c:v>
                </c:pt>
                <c:pt idx="91">
                  <c:v>#N/A</c:v>
                </c:pt>
                <c:pt idx="92">
                  <c:v>#N/A</c:v>
                </c:pt>
                <c:pt idx="93">
                  <c:v>42.399999999999977</c:v>
                </c:pt>
                <c:pt idx="94">
                  <c:v>43.799999999999983</c:v>
                </c:pt>
                <c:pt idx="95">
                  <c:v>43.2</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38.999999999999979</c:v>
                </c:pt>
                <c:pt idx="119">
                  <c:v>45.499999999999979</c:v>
                </c:pt>
                <c:pt idx="120">
                  <c:v>43.399999999999984</c:v>
                </c:pt>
                <c:pt idx="121">
                  <c:v>43.399999999999984</c:v>
                </c:pt>
                <c:pt idx="122">
                  <c:v>44.999999999999979</c:v>
                </c:pt>
                <c:pt idx="123">
                  <c:v>44.449999999999989</c:v>
                </c:pt>
                <c:pt idx="124">
                  <c:v>#N/A</c:v>
                </c:pt>
                <c:pt idx="125">
                  <c:v>#N/A</c:v>
                </c:pt>
                <c:pt idx="126">
                  <c:v>58.04528038006729</c:v>
                </c:pt>
                <c:pt idx="127">
                  <c:v>#N/A</c:v>
                </c:pt>
                <c:pt idx="128">
                  <c:v>#N/A</c:v>
                </c:pt>
                <c:pt idx="129">
                  <c:v>#N/A</c:v>
                </c:pt>
                <c:pt idx="130">
                  <c:v>#N/A</c:v>
                </c:pt>
                <c:pt idx="131">
                  <c:v>#N/A</c:v>
                </c:pt>
                <c:pt idx="132">
                  <c:v>#N/A</c:v>
                </c:pt>
                <c:pt idx="133">
                  <c:v>56.089925736649761</c:v>
                </c:pt>
                <c:pt idx="134">
                  <c:v>48.850506418142793</c:v>
                </c:pt>
                <c:pt idx="135">
                  <c:v>#N/A</c:v>
                </c:pt>
                <c:pt idx="136">
                  <c:v>#N/A</c:v>
                </c:pt>
                <c:pt idx="137">
                  <c:v>#N/A</c:v>
                </c:pt>
                <c:pt idx="138">
                  <c:v>#N/A</c:v>
                </c:pt>
                <c:pt idx="139">
                  <c:v>50.238329459996869</c:v>
                </c:pt>
                <c:pt idx="140">
                  <c:v>60.510712451806747</c:v>
                </c:pt>
                <c:pt idx="141">
                  <c:v>#N/A</c:v>
                </c:pt>
                <c:pt idx="142">
                  <c:v>40.449999999999974</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63.768638499262678</c:v>
                </c:pt>
                <c:pt idx="159">
                  <c:v>#N/A</c:v>
                </c:pt>
                <c:pt idx="160">
                  <c:v>#N/A</c:v>
                </c:pt>
                <c:pt idx="161">
                  <c:v>51.817110237480065</c:v>
                </c:pt>
                <c:pt idx="162">
                  <c:v>#N/A</c:v>
                </c:pt>
                <c:pt idx="163">
                  <c:v>#N/A</c:v>
                </c:pt>
                <c:pt idx="164">
                  <c:v>#N/A</c:v>
                </c:pt>
                <c:pt idx="165">
                  <c:v>#N/A</c:v>
                </c:pt>
                <c:pt idx="166">
                  <c:v>#N/A</c:v>
                </c:pt>
                <c:pt idx="167">
                  <c:v>#N/A</c:v>
                </c:pt>
                <c:pt idx="168">
                  <c:v>#N/A</c:v>
                </c:pt>
                <c:pt idx="169">
                  <c:v>#N/A</c:v>
                </c:pt>
                <c:pt idx="170">
                  <c:v>#N/A</c:v>
                </c:pt>
                <c:pt idx="171">
                  <c:v>#N/A</c:v>
                </c:pt>
                <c:pt idx="172">
                  <c:v>46.499999999999957</c:v>
                </c:pt>
                <c:pt idx="173">
                  <c:v>#N/A</c:v>
                </c:pt>
                <c:pt idx="174">
                  <c:v>#N/A</c:v>
                </c:pt>
                <c:pt idx="175">
                  <c:v>52.735387995094747</c:v>
                </c:pt>
                <c:pt idx="176">
                  <c:v>50.521249229779336</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30.679999999999978</c:v>
                </c:pt>
                <c:pt idx="197">
                  <c:v>#N/A</c:v>
                </c:pt>
                <c:pt idx="198">
                  <c:v>#N/A</c:v>
                </c:pt>
                <c:pt idx="199">
                  <c:v>#N/A</c:v>
                </c:pt>
                <c:pt idx="200">
                  <c:v>32.999999999999986</c:v>
                </c:pt>
                <c:pt idx="201">
                  <c:v>#N/A</c:v>
                </c:pt>
                <c:pt idx="202">
                  <c:v>#N/A</c:v>
                </c:pt>
                <c:pt idx="203">
                  <c:v>#N/A</c:v>
                </c:pt>
                <c:pt idx="204">
                  <c:v>#N/A</c:v>
                </c:pt>
                <c:pt idx="205">
                  <c:v>#N/A</c:v>
                </c:pt>
                <c:pt idx="206">
                  <c:v>#N/A</c:v>
                </c:pt>
                <c:pt idx="207">
                  <c:v>45.013236737331617</c:v>
                </c:pt>
                <c:pt idx="208">
                  <c:v>47.234192384384286</c:v>
                </c:pt>
                <c:pt idx="209">
                  <c:v>34.499999999999986</c:v>
                </c:pt>
                <c:pt idx="210">
                  <c:v>37.499999999999986</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31.5</c:v>
                </c:pt>
                <c:pt idx="227">
                  <c:v>#N/A</c:v>
                </c:pt>
                <c:pt idx="228">
                  <c:v>27.649999999999991</c:v>
                </c:pt>
                <c:pt idx="229">
                  <c:v>29.469999999999978</c:v>
                </c:pt>
                <c:pt idx="230">
                  <c:v>45.068739283336221</c:v>
                </c:pt>
                <c:pt idx="231">
                  <c:v>#N/A</c:v>
                </c:pt>
                <c:pt idx="232">
                  <c:v>#N/A</c:v>
                </c:pt>
                <c:pt idx="233">
                  <c:v>28.254813366468603</c:v>
                </c:pt>
                <c:pt idx="234">
                  <c:v>#N/A</c:v>
                </c:pt>
                <c:pt idx="235">
                  <c:v>28.999999999999986</c:v>
                </c:pt>
                <c:pt idx="236">
                  <c:v>31.499999999999993</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37.369999999999983</c:v>
                </c:pt>
                <c:pt idx="253">
                  <c:v>#N/A</c:v>
                </c:pt>
                <c:pt idx="254">
                  <c:v>#N/A</c:v>
                </c:pt>
                <c:pt idx="255">
                  <c:v>#N/A</c:v>
                </c:pt>
                <c:pt idx="256">
                  <c:v>#N/A</c:v>
                </c:pt>
                <c:pt idx="257">
                  <c:v>#N/A</c:v>
                </c:pt>
                <c:pt idx="258">
                  <c:v>#N/A</c:v>
                </c:pt>
                <c:pt idx="259">
                  <c:v>26.899999999999981</c:v>
                </c:pt>
                <c:pt idx="260">
                  <c:v>#N/A</c:v>
                </c:pt>
                <c:pt idx="261">
                  <c:v>#N/A</c:v>
                </c:pt>
                <c:pt idx="262">
                  <c:v>#N/A</c:v>
                </c:pt>
                <c:pt idx="263">
                  <c:v>38.590792794919416</c:v>
                </c:pt>
                <c:pt idx="264">
                  <c:v>#N/A</c:v>
                </c:pt>
                <c:pt idx="265">
                  <c:v>#N/A</c:v>
                </c:pt>
                <c:pt idx="266">
                  <c:v>#N/A</c:v>
                </c:pt>
                <c:pt idx="267">
                  <c:v>#N/A</c:v>
                </c:pt>
                <c:pt idx="268">
                  <c:v>#N/A</c:v>
                </c:pt>
                <c:pt idx="269">
                  <c:v>35.939999999999976</c:v>
                </c:pt>
                <c:pt idx="270">
                  <c:v>29.499999999999964</c:v>
                </c:pt>
                <c:pt idx="271">
                  <c:v>31.999999999999982</c:v>
                </c:pt>
                <c:pt idx="272">
                  <c:v>31.499999999999979</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59.954967659812823</c:v>
                </c:pt>
                <c:pt idx="286">
                  <c:v>70.147631206504457</c:v>
                </c:pt>
                <c:pt idx="287">
                  <c:v>#N/A</c:v>
                </c:pt>
                <c:pt idx="288">
                  <c:v>#N/A</c:v>
                </c:pt>
                <c:pt idx="289">
                  <c:v>#N/A</c:v>
                </c:pt>
                <c:pt idx="290">
                  <c:v>#N/A</c:v>
                </c:pt>
                <c:pt idx="291">
                  <c:v>#N/A</c:v>
                </c:pt>
                <c:pt idx="292">
                  <c:v>30.67086956521737</c:v>
                </c:pt>
                <c:pt idx="293">
                  <c:v>33.041294219804215</c:v>
                </c:pt>
                <c:pt idx="294">
                  <c:v>32.559999999999995</c:v>
                </c:pt>
                <c:pt idx="295">
                  <c:v>#N/A</c:v>
                </c:pt>
                <c:pt idx="296">
                  <c:v>#N/A</c:v>
                </c:pt>
                <c:pt idx="297">
                  <c:v>#N/A</c:v>
                </c:pt>
                <c:pt idx="298">
                  <c:v>#N/A</c:v>
                </c:pt>
                <c:pt idx="299">
                  <c:v>#N/A</c:v>
                </c:pt>
                <c:pt idx="300">
                  <c:v>#N/A</c:v>
                </c:pt>
                <c:pt idx="301">
                  <c:v>#N/A</c:v>
                </c:pt>
                <c:pt idx="302">
                  <c:v>63.999999999999964</c:v>
                </c:pt>
                <c:pt idx="303">
                  <c:v>#N/A</c:v>
                </c:pt>
                <c:pt idx="304">
                  <c:v>#N/A</c:v>
                </c:pt>
                <c:pt idx="305">
                  <c:v>#N/A</c:v>
                </c:pt>
                <c:pt idx="306">
                  <c:v>#N/A</c:v>
                </c:pt>
                <c:pt idx="307">
                  <c:v>#N/A</c:v>
                </c:pt>
                <c:pt idx="308">
                  <c:v>#N/A</c:v>
                </c:pt>
                <c:pt idx="309">
                  <c:v>#N/A</c:v>
                </c:pt>
                <c:pt idx="310">
                  <c:v>#N/A</c:v>
                </c:pt>
                <c:pt idx="311">
                  <c:v>#N/A</c:v>
                </c:pt>
                <c:pt idx="312">
                  <c:v>22.869299422822891</c:v>
                </c:pt>
                <c:pt idx="313">
                  <c:v>24.360701884070593</c:v>
                </c:pt>
                <c:pt idx="314">
                  <c:v>25.90583179983706</c:v>
                </c:pt>
                <c:pt idx="315">
                  <c:v>21.847989214877899</c:v>
                </c:pt>
                <c:pt idx="316">
                  <c:v>21.47402559395265</c:v>
                </c:pt>
                <c:pt idx="317">
                  <c:v>22.91855669688438</c:v>
                </c:pt>
                <c:pt idx="318">
                  <c:v>22.849999999999987</c:v>
                </c:pt>
                <c:pt idx="319">
                  <c:v>24.999999999999989</c:v>
                </c:pt>
                <c:pt idx="320">
                  <c:v>25.609999999999992</c:v>
                </c:pt>
                <c:pt idx="321">
                  <c:v>#N/A</c:v>
                </c:pt>
                <c:pt idx="322">
                  <c:v>31.307688578621146</c:v>
                </c:pt>
                <c:pt idx="323">
                  <c:v>31.667071018228185</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56.299999999999983</c:v>
                </c:pt>
                <c:pt idx="338">
                  <c:v>#N/A</c:v>
                </c:pt>
                <c:pt idx="339">
                  <c:v>#N/A</c:v>
                </c:pt>
                <c:pt idx="340">
                  <c:v>#N/A</c:v>
                </c:pt>
                <c:pt idx="341">
                  <c:v>#N/A</c:v>
                </c:pt>
                <c:pt idx="342">
                  <c:v>41.32387506280287</c:v>
                </c:pt>
                <c:pt idx="343">
                  <c:v>#N/A</c:v>
                </c:pt>
                <c:pt idx="344">
                  <c:v>21.861835493077248</c:v>
                </c:pt>
                <c:pt idx="345">
                  <c:v>#N/A</c:v>
                </c:pt>
                <c:pt idx="346">
                  <c:v>#N/A</c:v>
                </c:pt>
                <c:pt idx="347">
                  <c:v>37.799416455070038</c:v>
                </c:pt>
                <c:pt idx="348">
                  <c:v>#N/A</c:v>
                </c:pt>
                <c:pt idx="349">
                  <c:v>#N/A</c:v>
                </c:pt>
                <c:pt idx="350">
                  <c:v>#N/A</c:v>
                </c:pt>
                <c:pt idx="351">
                  <c:v>22.400262543932332</c:v>
                </c:pt>
                <c:pt idx="352">
                  <c:v>24.899999999999984</c:v>
                </c:pt>
                <c:pt idx="353">
                  <c:v>23.663435930058441</c:v>
                </c:pt>
                <c:pt idx="354">
                  <c:v>#N/A</c:v>
                </c:pt>
                <c:pt idx="355">
                  <c:v>27.499999999999989</c:v>
                </c:pt>
                <c:pt idx="356">
                  <c:v>23.999999999999996</c:v>
                </c:pt>
                <c:pt idx="357">
                  <c:v>26.274017324539958</c:v>
                </c:pt>
                <c:pt idx="358">
                  <c:v>27.237968615419987</c:v>
                </c:pt>
                <c:pt idx="359">
                  <c:v>#N/A</c:v>
                </c:pt>
                <c:pt idx="360">
                  <c:v>26.911635227084208</c:v>
                </c:pt>
                <c:pt idx="361">
                  <c:v>23.699999999999985</c:v>
                </c:pt>
                <c:pt idx="362">
                  <c:v>#N/A</c:v>
                </c:pt>
                <c:pt idx="363">
                  <c:v>#N/A</c:v>
                </c:pt>
                <c:pt idx="364">
                  <c:v>#N/A</c:v>
                </c:pt>
                <c:pt idx="365">
                  <c:v>#N/A</c:v>
                </c:pt>
                <c:pt idx="366">
                  <c:v>33.799999999999976</c:v>
                </c:pt>
                <c:pt idx="367">
                  <c:v>33.799999999999983</c:v>
                </c:pt>
                <c:pt idx="368">
                  <c:v>24.999999999999986</c:v>
                </c:pt>
                <c:pt idx="369">
                  <c:v>33.799999999999983</c:v>
                </c:pt>
                <c:pt idx="370">
                  <c:v>#N/A</c:v>
                </c:pt>
                <c:pt idx="371">
                  <c:v>24.349999999999987</c:v>
                </c:pt>
                <c:pt idx="372">
                  <c:v>#N/A</c:v>
                </c:pt>
                <c:pt idx="373">
                  <c:v>#N/A</c:v>
                </c:pt>
                <c:pt idx="374">
                  <c:v>#N/A</c:v>
                </c:pt>
                <c:pt idx="375">
                  <c:v>#N/A</c:v>
                </c:pt>
                <c:pt idx="376">
                  <c:v>#N/A</c:v>
                </c:pt>
                <c:pt idx="377">
                  <c:v>24.289999999999981</c:v>
                </c:pt>
                <c:pt idx="378">
                  <c:v>31.678187811827417</c:v>
                </c:pt>
                <c:pt idx="379">
                  <c:v>20.499999999999989</c:v>
                </c:pt>
                <c:pt idx="380">
                  <c:v>22.904699064870062</c:v>
                </c:pt>
                <c:pt idx="381">
                  <c:v>#N/A</c:v>
                </c:pt>
                <c:pt idx="382">
                  <c:v>#N/A</c:v>
                </c:pt>
                <c:pt idx="383">
                  <c:v>36.799999999999969</c:v>
                </c:pt>
                <c:pt idx="384">
                  <c:v>#N/A</c:v>
                </c:pt>
                <c:pt idx="385">
                  <c:v>#N/A</c:v>
                </c:pt>
                <c:pt idx="386">
                  <c:v>24.365425710040913</c:v>
                </c:pt>
                <c:pt idx="387">
                  <c:v>#N/A</c:v>
                </c:pt>
                <c:pt idx="388">
                  <c:v>#N/A</c:v>
                </c:pt>
                <c:pt idx="389">
                  <c:v>23.394867663136907</c:v>
                </c:pt>
                <c:pt idx="390">
                  <c:v>20.704147065462731</c:v>
                </c:pt>
                <c:pt idx="391">
                  <c:v>22.400262543932332</c:v>
                </c:pt>
                <c:pt idx="392">
                  <c:v>26.89490505201206</c:v>
                </c:pt>
                <c:pt idx="393">
                  <c:v>24.164272542911316</c:v>
                </c:pt>
                <c:pt idx="394">
                  <c:v>#N/A</c:v>
                </c:pt>
                <c:pt idx="395">
                  <c:v>21.192875551529205</c:v>
                </c:pt>
                <c:pt idx="396">
                  <c:v>32.329999999999984</c:v>
                </c:pt>
                <c:pt idx="397">
                  <c:v>31.499999999999993</c:v>
                </c:pt>
                <c:pt idx="398">
                  <c:v>#N/A</c:v>
                </c:pt>
                <c:pt idx="399">
                  <c:v>#N/A</c:v>
                </c:pt>
                <c:pt idx="400">
                  <c:v>#N/A</c:v>
                </c:pt>
                <c:pt idx="401">
                  <c:v>#N/A</c:v>
                </c:pt>
                <c:pt idx="402">
                  <c:v>26.249999999999979</c:v>
                </c:pt>
                <c:pt idx="403">
                  <c:v>#N/A</c:v>
                </c:pt>
                <c:pt idx="404">
                  <c:v>22.505172277125627</c:v>
                </c:pt>
                <c:pt idx="405">
                  <c:v>#N/A</c:v>
                </c:pt>
                <c:pt idx="406">
                  <c:v>#N/A</c:v>
                </c:pt>
                <c:pt idx="407">
                  <c:v>23.949999999999989</c:v>
                </c:pt>
                <c:pt idx="408">
                  <c:v>25.099999999999991</c:v>
                </c:pt>
                <c:pt idx="409">
                  <c:v>#N/A</c:v>
                </c:pt>
                <c:pt idx="410">
                  <c:v>#N/A</c:v>
                </c:pt>
                <c:pt idx="411">
                  <c:v>#N/A</c:v>
                </c:pt>
                <c:pt idx="412">
                  <c:v>36.805339454115604</c:v>
                </c:pt>
                <c:pt idx="413">
                  <c:v>#N/A</c:v>
                </c:pt>
                <c:pt idx="414">
                  <c:v>29.499999999999993</c:v>
                </c:pt>
                <c:pt idx="415">
                  <c:v>#N/A</c:v>
                </c:pt>
                <c:pt idx="416">
                  <c:v>#N/A</c:v>
                </c:pt>
                <c:pt idx="417">
                  <c:v>#N/A</c:v>
                </c:pt>
                <c:pt idx="418">
                  <c:v>#N/A</c:v>
                </c:pt>
                <c:pt idx="419">
                  <c:v>21.261896107004858</c:v>
                </c:pt>
                <c:pt idx="420">
                  <c:v>15.849999999999994</c:v>
                </c:pt>
                <c:pt idx="421">
                  <c:v>15.599999999999985</c:v>
                </c:pt>
                <c:pt idx="422">
                  <c:v>15.849999999999994</c:v>
                </c:pt>
                <c:pt idx="423">
                  <c:v>15.599999999999996</c:v>
                </c:pt>
                <c:pt idx="424">
                  <c:v>22.999999999999989</c:v>
                </c:pt>
                <c:pt idx="425">
                  <c:v>#N/A</c:v>
                </c:pt>
                <c:pt idx="426">
                  <c:v>#N/A</c:v>
                </c:pt>
                <c:pt idx="427">
                  <c:v>#N/A</c:v>
                </c:pt>
                <c:pt idx="428">
                  <c:v>#N/A</c:v>
                </c:pt>
                <c:pt idx="429">
                  <c:v>#N/A</c:v>
                </c:pt>
                <c:pt idx="430">
                  <c:v>22.999999999999989</c:v>
                </c:pt>
                <c:pt idx="431">
                  <c:v>#N/A</c:v>
                </c:pt>
                <c:pt idx="432">
                  <c:v>#N/A</c:v>
                </c:pt>
                <c:pt idx="433">
                  <c:v>#N/A</c:v>
                </c:pt>
                <c:pt idx="434">
                  <c:v>#N/A</c:v>
                </c:pt>
                <c:pt idx="435">
                  <c:v>#N/A</c:v>
                </c:pt>
                <c:pt idx="436">
                  <c:v>20.595368207426421</c:v>
                </c:pt>
                <c:pt idx="437">
                  <c:v>11.999999999999993</c:v>
                </c:pt>
                <c:pt idx="438">
                  <c:v>#N/A</c:v>
                </c:pt>
                <c:pt idx="439">
                  <c:v>14.349999999999993</c:v>
                </c:pt>
                <c:pt idx="440">
                  <c:v>#N/A</c:v>
                </c:pt>
                <c:pt idx="441">
                  <c:v>#N/A</c:v>
                </c:pt>
                <c:pt idx="442">
                  <c:v>29.949999999999978</c:v>
                </c:pt>
                <c:pt idx="443">
                  <c:v>21.529999999999998</c:v>
                </c:pt>
                <c:pt idx="444">
                  <c:v>#N/A</c:v>
                </c:pt>
                <c:pt idx="445">
                  <c:v>13.449999999999989</c:v>
                </c:pt>
                <c:pt idx="446">
                  <c:v>13.45</c:v>
                </c:pt>
                <c:pt idx="447">
                  <c:v>#N/A</c:v>
                </c:pt>
                <c:pt idx="448">
                  <c:v>#N/A</c:v>
                </c:pt>
                <c:pt idx="449">
                  <c:v>#N/A</c:v>
                </c:pt>
                <c:pt idx="450">
                  <c:v>14.749999999999993</c:v>
                </c:pt>
                <c:pt idx="451">
                  <c:v>#N/A</c:v>
                </c:pt>
                <c:pt idx="452">
                  <c:v>#N/A</c:v>
                </c:pt>
                <c:pt idx="453">
                  <c:v>13.249999999999993</c:v>
                </c:pt>
                <c:pt idx="454">
                  <c:v>#N/A</c:v>
                </c:pt>
                <c:pt idx="455">
                  <c:v>#N/A</c:v>
                </c:pt>
                <c:pt idx="456">
                  <c:v>19.499999999999989</c:v>
                </c:pt>
                <c:pt idx="457">
                  <c:v>#N/A</c:v>
                </c:pt>
                <c:pt idx="458">
                  <c:v>#N/A</c:v>
                </c:pt>
                <c:pt idx="459">
                  <c:v>#N/A</c:v>
                </c:pt>
                <c:pt idx="460">
                  <c:v>#N/A</c:v>
                </c:pt>
                <c:pt idx="461">
                  <c:v>#N/A</c:v>
                </c:pt>
                <c:pt idx="462">
                  <c:v>#N/A</c:v>
                </c:pt>
                <c:pt idx="463">
                  <c:v>#N/A</c:v>
                </c:pt>
                <c:pt idx="464">
                  <c:v>#N/A</c:v>
                </c:pt>
                <c:pt idx="465">
                  <c:v>#N/A</c:v>
                </c:pt>
                <c:pt idx="466">
                  <c:v>#N/A</c:v>
                </c:pt>
                <c:pt idx="467">
                  <c:v>#N/A</c:v>
                </c:pt>
                <c:pt idx="468">
                  <c:v>14.100000000000001</c:v>
                </c:pt>
                <c:pt idx="469">
                  <c:v>13.86999999999999</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11.969999999999995</c:v>
                </c:pt>
                <c:pt idx="485">
                  <c:v>21.739562171228037</c:v>
                </c:pt>
                <c:pt idx="486">
                  <c:v>#N/A</c:v>
                </c:pt>
                <c:pt idx="487">
                  <c:v>#N/A</c:v>
                </c:pt>
                <c:pt idx="488">
                  <c:v>14.209999999999997</c:v>
                </c:pt>
                <c:pt idx="489">
                  <c:v>13.519999999999985</c:v>
                </c:pt>
                <c:pt idx="490">
                  <c:v>16.729999999999993</c:v>
                </c:pt>
                <c:pt idx="491">
                  <c:v>#N/A</c:v>
                </c:pt>
                <c:pt idx="492">
                  <c:v>#N/A</c:v>
                </c:pt>
                <c:pt idx="493">
                  <c:v>16.699999999999989</c:v>
                </c:pt>
                <c:pt idx="494">
                  <c:v>13.249999999999995</c:v>
                </c:pt>
                <c:pt idx="495">
                  <c:v>#N/A</c:v>
                </c:pt>
                <c:pt idx="496">
                  <c:v>#N/A</c:v>
                </c:pt>
                <c:pt idx="497">
                  <c:v>#N/A</c:v>
                </c:pt>
                <c:pt idx="498">
                  <c:v>#N/A</c:v>
                </c:pt>
                <c:pt idx="499">
                  <c:v>28.318027054854927</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16.239999999999984</c:v>
                </c:pt>
                <c:pt idx="513">
                  <c:v>17.459999999999997</c:v>
                </c:pt>
                <c:pt idx="514">
                  <c:v>#N/A</c:v>
                </c:pt>
                <c:pt idx="515">
                  <c:v>17.149999999999991</c:v>
                </c:pt>
                <c:pt idx="516">
                  <c:v>15.629999999999999</c:v>
                </c:pt>
                <c:pt idx="517">
                  <c:v>#N/A</c:v>
                </c:pt>
                <c:pt idx="518">
                  <c:v>#N/A</c:v>
                </c:pt>
                <c:pt idx="519">
                  <c:v>#N/A</c:v>
                </c:pt>
                <c:pt idx="520">
                  <c:v>14</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27.719952473192649</c:v>
                </c:pt>
                <c:pt idx="552">
                  <c:v>#N/A</c:v>
                </c:pt>
                <c:pt idx="553">
                  <c:v>#N/A</c:v>
                </c:pt>
                <c:pt idx="554">
                  <c:v>#N/A</c:v>
                </c:pt>
                <c:pt idx="555">
                  <c:v>41.000000000000014</c:v>
                </c:pt>
                <c:pt idx="556">
                  <c:v>#N/A</c:v>
                </c:pt>
                <c:pt idx="557">
                  <c:v>24.849999999999987</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5-036D-4BDA-A4FE-B973DA810DD8}"/>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Plant_Nominal'!$H$26:$H$1000</c:f>
              <c:numCache>
                <c:formatCode>0.00</c:formatCode>
                <c:ptCount val="975"/>
                <c:pt idx="0">
                  <c:v>#N/A</c:v>
                </c:pt>
                <c:pt idx="1">
                  <c:v>#N/A</c:v>
                </c:pt>
                <c:pt idx="2">
                  <c:v>#N/A</c:v>
                </c:pt>
                <c:pt idx="3">
                  <c:v>#N/A</c:v>
                </c:pt>
                <c:pt idx="4">
                  <c:v>#N/A</c:v>
                </c:pt>
                <c:pt idx="5">
                  <c:v>#N/A</c:v>
                </c:pt>
                <c:pt idx="6">
                  <c:v>#N/A</c:v>
                </c:pt>
                <c:pt idx="7">
                  <c:v>#N/A</c:v>
                </c:pt>
                <c:pt idx="8">
                  <c:v>#N/A</c:v>
                </c:pt>
                <c:pt idx="9">
                  <c:v>27.835305022923453</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38.249999999999986</c:v>
                </c:pt>
                <c:pt idx="192">
                  <c:v>42.999999999999964</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41.21999999999997</c:v>
                </c:pt>
                <c:pt idx="245">
                  <c:v>54.249999999999979</c:v>
                </c:pt>
                <c:pt idx="246">
                  <c:v>26.869999999999987</c:v>
                </c:pt>
                <c:pt idx="247">
                  <c:v>27.449999999999989</c:v>
                </c:pt>
                <c:pt idx="248">
                  <c:v>30.279999999999987</c:v>
                </c:pt>
                <c:pt idx="249">
                  <c:v>30.28</c:v>
                </c:pt>
                <c:pt idx="250">
                  <c:v>49.25999999999997</c:v>
                </c:pt>
                <c:pt idx="251">
                  <c:v>25.409999999999989</c:v>
                </c:pt>
                <c:pt idx="252">
                  <c:v>#N/A</c:v>
                </c:pt>
                <c:pt idx="253">
                  <c:v>65.999999999999972</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27.999999999999986</c:v>
                </c:pt>
                <c:pt idx="331">
                  <c:v>24.999999999999989</c:v>
                </c:pt>
                <c:pt idx="332">
                  <c:v>24.999999999999989</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36.249999999999972</c:v>
                </c:pt>
                <c:pt idx="355">
                  <c:v>#N/A</c:v>
                </c:pt>
                <c:pt idx="356">
                  <c:v>#N/A</c:v>
                </c:pt>
                <c:pt idx="357">
                  <c:v>#N/A</c:v>
                </c:pt>
                <c:pt idx="358">
                  <c:v>#N/A</c:v>
                </c:pt>
                <c:pt idx="359">
                  <c:v>#N/A</c:v>
                </c:pt>
                <c:pt idx="360">
                  <c:v>#N/A</c:v>
                </c:pt>
                <c:pt idx="361">
                  <c:v>#N/A</c:v>
                </c:pt>
                <c:pt idx="362">
                  <c:v>34.999999999999979</c:v>
                </c:pt>
                <c:pt idx="363">
                  <c:v>#N/A</c:v>
                </c:pt>
                <c:pt idx="364">
                  <c:v>#N/A</c:v>
                </c:pt>
                <c:pt idx="365">
                  <c:v>#N/A</c:v>
                </c:pt>
                <c:pt idx="366">
                  <c:v>#N/A</c:v>
                </c:pt>
                <c:pt idx="367">
                  <c:v>#N/A</c:v>
                </c:pt>
                <c:pt idx="368">
                  <c:v>#N/A</c:v>
                </c:pt>
                <c:pt idx="369">
                  <c:v>#N/A</c:v>
                </c:pt>
                <c:pt idx="370">
                  <c:v>#N/A</c:v>
                </c:pt>
                <c:pt idx="371">
                  <c:v>#N/A</c:v>
                </c:pt>
                <c:pt idx="372">
                  <c:v>40.557855801051716</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24.999999999999993</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6-036D-4BDA-A4FE-B973DA810DD8}"/>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149.49999999999997</c:v>
                </c:pt>
                <c:pt idx="12">
                  <c:v>#N/A</c:v>
                </c:pt>
                <c:pt idx="13">
                  <c:v>#N/A</c:v>
                </c:pt>
                <c:pt idx="14">
                  <c:v>#N/A</c:v>
                </c:pt>
                <c:pt idx="15">
                  <c:v>#N/A</c:v>
                </c:pt>
                <c:pt idx="16">
                  <c:v>43.30065830833351</c:v>
                </c:pt>
                <c:pt idx="17">
                  <c:v>43.300658308333503</c:v>
                </c:pt>
                <c:pt idx="18">
                  <c:v>#N/A</c:v>
                </c:pt>
                <c:pt idx="19">
                  <c:v>#N/A</c:v>
                </c:pt>
                <c:pt idx="20">
                  <c:v>#N/A</c:v>
                </c:pt>
                <c:pt idx="21">
                  <c:v>#N/A</c:v>
                </c:pt>
                <c:pt idx="22">
                  <c:v>#N/A</c:v>
                </c:pt>
                <c:pt idx="23">
                  <c:v>#N/A</c:v>
                </c:pt>
                <c:pt idx="24">
                  <c:v>#N/A</c:v>
                </c:pt>
                <c:pt idx="25">
                  <c:v>#N/A</c:v>
                </c:pt>
                <c:pt idx="26">
                  <c:v>#N/A</c:v>
                </c:pt>
                <c:pt idx="27">
                  <c:v>#N/A</c:v>
                </c:pt>
                <c:pt idx="28">
                  <c:v>43.084417603277231</c:v>
                </c:pt>
                <c:pt idx="29">
                  <c:v>#N/A</c:v>
                </c:pt>
                <c:pt idx="30">
                  <c:v>#N/A</c:v>
                </c:pt>
                <c:pt idx="31">
                  <c:v>#N/A</c:v>
                </c:pt>
                <c:pt idx="32">
                  <c:v>#N/A</c:v>
                </c:pt>
                <c:pt idx="33">
                  <c:v>#N/A</c:v>
                </c:pt>
                <c:pt idx="34">
                  <c:v>#N/A</c:v>
                </c:pt>
                <c:pt idx="35">
                  <c:v>#N/A</c:v>
                </c:pt>
                <c:pt idx="36">
                  <c:v>#N/A</c:v>
                </c:pt>
                <c:pt idx="37">
                  <c:v>#N/A</c:v>
                </c:pt>
                <c:pt idx="38">
                  <c:v>#N/A</c:v>
                </c:pt>
                <c:pt idx="39">
                  <c:v>#N/A</c:v>
                </c:pt>
                <c:pt idx="40">
                  <c:v>39.59999999999998</c:v>
                </c:pt>
                <c:pt idx="41">
                  <c:v>45.940970527916456</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63.999999999999964</c:v>
                </c:pt>
                <c:pt idx="69">
                  <c:v>#N/A</c:v>
                </c:pt>
                <c:pt idx="70">
                  <c:v>58.999999999999986</c:v>
                </c:pt>
                <c:pt idx="71">
                  <c:v>64.999999999999943</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59.238481042264674</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63.999999999999972</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72.82912917587656</c:v>
                </c:pt>
                <c:pt idx="129">
                  <c:v>66.345748464592987</c:v>
                </c:pt>
                <c:pt idx="130">
                  <c:v>90.523152375205143</c:v>
                </c:pt>
                <c:pt idx="131">
                  <c:v>89.79798384639632</c:v>
                </c:pt>
                <c:pt idx="132">
                  <c:v>66.431144747267496</c:v>
                </c:pt>
                <c:pt idx="133">
                  <c:v>#N/A</c:v>
                </c:pt>
                <c:pt idx="134">
                  <c:v>#N/A</c:v>
                </c:pt>
                <c:pt idx="135">
                  <c:v>#N/A</c:v>
                </c:pt>
                <c:pt idx="136">
                  <c:v>72.122411969114253</c:v>
                </c:pt>
                <c:pt idx="137">
                  <c:v>#N/A</c:v>
                </c:pt>
                <c:pt idx="138">
                  <c:v>#N/A</c:v>
                </c:pt>
                <c:pt idx="139">
                  <c:v>#N/A</c:v>
                </c:pt>
                <c:pt idx="140">
                  <c:v>#N/A</c:v>
                </c:pt>
                <c:pt idx="141">
                  <c:v>#N/A</c:v>
                </c:pt>
                <c:pt idx="142">
                  <c:v>#N/A</c:v>
                </c:pt>
                <c:pt idx="143">
                  <c:v>#N/A</c:v>
                </c:pt>
                <c:pt idx="144">
                  <c:v>#N/A</c:v>
                </c:pt>
                <c:pt idx="145">
                  <c:v>71.836484116650112</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91.999999999999972</c:v>
                </c:pt>
                <c:pt idx="160">
                  <c:v>91.999999999999972</c:v>
                </c:pt>
                <c:pt idx="161">
                  <c:v>#N/A</c:v>
                </c:pt>
                <c:pt idx="162">
                  <c:v>#N/A</c:v>
                </c:pt>
                <c:pt idx="163">
                  <c:v>#N/A</c:v>
                </c:pt>
                <c:pt idx="164">
                  <c:v>#N/A</c:v>
                </c:pt>
                <c:pt idx="165">
                  <c:v>#N/A</c:v>
                </c:pt>
                <c:pt idx="166">
                  <c:v>#N/A</c:v>
                </c:pt>
                <c:pt idx="167">
                  <c:v>68.326076034330569</c:v>
                </c:pt>
                <c:pt idx="168">
                  <c:v>#N/A</c:v>
                </c:pt>
                <c:pt idx="169">
                  <c:v>#N/A</c:v>
                </c:pt>
                <c:pt idx="170">
                  <c:v>#N/A</c:v>
                </c:pt>
                <c:pt idx="171">
                  <c:v>#N/A</c:v>
                </c:pt>
                <c:pt idx="172">
                  <c:v>#N/A</c:v>
                </c:pt>
                <c:pt idx="173">
                  <c:v>#N/A</c:v>
                </c:pt>
                <c:pt idx="174">
                  <c:v>#N/A</c:v>
                </c:pt>
                <c:pt idx="175">
                  <c:v>#N/A</c:v>
                </c:pt>
                <c:pt idx="176">
                  <c:v>#N/A</c:v>
                </c:pt>
                <c:pt idx="177">
                  <c:v>#N/A</c:v>
                </c:pt>
                <c:pt idx="178">
                  <c:v>87.227786275861519</c:v>
                </c:pt>
                <c:pt idx="179">
                  <c:v>95.842876278415773</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87.5415532824845</c:v>
                </c:pt>
                <c:pt idx="199">
                  <c:v>#N/A</c:v>
                </c:pt>
                <c:pt idx="200">
                  <c:v>#N/A</c:v>
                </c:pt>
                <c:pt idx="201">
                  <c:v>81.999999999999957</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53.70999999999998</c:v>
                </c:pt>
                <c:pt idx="257">
                  <c:v>#N/A</c:v>
                </c:pt>
                <c:pt idx="258">
                  <c:v>#N/A</c:v>
                </c:pt>
                <c:pt idx="259">
                  <c:v>#N/A</c:v>
                </c:pt>
                <c:pt idx="260">
                  <c:v>#N/A</c:v>
                </c:pt>
                <c:pt idx="261">
                  <c:v>91.25805510079212</c:v>
                </c:pt>
                <c:pt idx="262">
                  <c:v>91.275275115606391</c:v>
                </c:pt>
                <c:pt idx="263">
                  <c:v>#N/A</c:v>
                </c:pt>
                <c:pt idx="264">
                  <c:v>#N/A</c:v>
                </c:pt>
                <c:pt idx="265">
                  <c:v>#N/A</c:v>
                </c:pt>
                <c:pt idx="266">
                  <c:v>#N/A</c:v>
                </c:pt>
                <c:pt idx="267">
                  <c:v>65.339999999999989</c:v>
                </c:pt>
                <c:pt idx="268">
                  <c:v>67.789721371781809</c:v>
                </c:pt>
                <c:pt idx="269">
                  <c:v>#N/A</c:v>
                </c:pt>
                <c:pt idx="270">
                  <c:v>#N/A</c:v>
                </c:pt>
                <c:pt idx="271">
                  <c:v>#N/A</c:v>
                </c:pt>
                <c:pt idx="272">
                  <c:v>#N/A</c:v>
                </c:pt>
                <c:pt idx="273">
                  <c:v>#N/A</c:v>
                </c:pt>
                <c:pt idx="274">
                  <c:v>#N/A</c:v>
                </c:pt>
                <c:pt idx="275">
                  <c:v>#N/A</c:v>
                </c:pt>
                <c:pt idx="276">
                  <c:v>#N/A</c:v>
                </c:pt>
                <c:pt idx="277">
                  <c:v>60.999999999999915</c:v>
                </c:pt>
                <c:pt idx="278">
                  <c:v>#N/A</c:v>
                </c:pt>
                <c:pt idx="279">
                  <c:v>#N/A</c:v>
                </c:pt>
                <c:pt idx="280">
                  <c:v>#N/A</c:v>
                </c:pt>
                <c:pt idx="281">
                  <c:v>#N/A</c:v>
                </c:pt>
                <c:pt idx="282">
                  <c:v>#N/A</c:v>
                </c:pt>
                <c:pt idx="283">
                  <c:v>#N/A</c:v>
                </c:pt>
                <c:pt idx="284">
                  <c:v>#N/A</c:v>
                </c:pt>
                <c:pt idx="285">
                  <c:v>#N/A</c:v>
                </c:pt>
                <c:pt idx="286">
                  <c:v>#N/A</c:v>
                </c:pt>
                <c:pt idx="287">
                  <c:v>#N/A</c:v>
                </c:pt>
                <c:pt idx="288">
                  <c:v>#N/A</c:v>
                </c:pt>
                <c:pt idx="289">
                  <c:v>90.866988001970782</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67.129191765903741</c:v>
                </c:pt>
                <c:pt idx="304">
                  <c:v>54.654463408994488</c:v>
                </c:pt>
                <c:pt idx="305">
                  <c:v>42.759654915780864</c:v>
                </c:pt>
                <c:pt idx="306">
                  <c:v>65.782139378355097</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76.819999999999979</c:v>
                </c:pt>
                <c:pt idx="341">
                  <c:v>79.912360214397253</c:v>
                </c:pt>
                <c:pt idx="342">
                  <c:v>#N/A</c:v>
                </c:pt>
                <c:pt idx="343">
                  <c:v>#N/A</c:v>
                </c:pt>
                <c:pt idx="344">
                  <c:v>#N/A</c:v>
                </c:pt>
                <c:pt idx="345">
                  <c:v>49.535011922718681</c:v>
                </c:pt>
                <c:pt idx="346">
                  <c:v>#N/A</c:v>
                </c:pt>
                <c:pt idx="347">
                  <c:v>#N/A</c:v>
                </c:pt>
                <c:pt idx="348">
                  <c:v>#N/A</c:v>
                </c:pt>
                <c:pt idx="349">
                  <c:v>53.99917498668384</c:v>
                </c:pt>
                <c:pt idx="350">
                  <c:v>52.209194404598669</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40.936309823435096</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33.359999999999971</c:v>
                </c:pt>
                <c:pt idx="401">
                  <c:v>#N/A</c:v>
                </c:pt>
                <c:pt idx="402">
                  <c:v>#N/A</c:v>
                </c:pt>
                <c:pt idx="403">
                  <c:v>#N/A</c:v>
                </c:pt>
                <c:pt idx="404">
                  <c:v>#N/A</c:v>
                </c:pt>
                <c:pt idx="405">
                  <c:v>#N/A</c:v>
                </c:pt>
                <c:pt idx="406">
                  <c:v>48.399984598989704</c:v>
                </c:pt>
                <c:pt idx="407">
                  <c:v>#N/A</c:v>
                </c:pt>
                <c:pt idx="408">
                  <c:v>#N/A</c:v>
                </c:pt>
                <c:pt idx="409">
                  <c:v>#N/A</c:v>
                </c:pt>
                <c:pt idx="410">
                  <c:v>#N/A</c:v>
                </c:pt>
                <c:pt idx="411">
                  <c:v>44.569446561656065</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38.499999999999986</c:v>
                </c:pt>
                <c:pt idx="433">
                  <c:v>39.539865490395371</c:v>
                </c:pt>
                <c:pt idx="434">
                  <c:v>#N/A</c:v>
                </c:pt>
                <c:pt idx="435">
                  <c:v>42.640945196391144</c:v>
                </c:pt>
                <c:pt idx="436">
                  <c:v>#N/A</c:v>
                </c:pt>
                <c:pt idx="437">
                  <c:v>#N/A</c:v>
                </c:pt>
                <c:pt idx="438">
                  <c:v>#N/A</c:v>
                </c:pt>
                <c:pt idx="439">
                  <c:v>#N/A</c:v>
                </c:pt>
                <c:pt idx="440">
                  <c:v>#N/A</c:v>
                </c:pt>
                <c:pt idx="441">
                  <c:v>#N/A</c:v>
                </c:pt>
                <c:pt idx="442">
                  <c:v>#N/A</c:v>
                </c:pt>
                <c:pt idx="443">
                  <c:v>#N/A</c:v>
                </c:pt>
                <c:pt idx="444">
                  <c:v>45.199999999999989</c:v>
                </c:pt>
                <c:pt idx="445">
                  <c:v>#N/A</c:v>
                </c:pt>
                <c:pt idx="446">
                  <c:v>#N/A</c:v>
                </c:pt>
                <c:pt idx="447">
                  <c:v>43.396186828463911</c:v>
                </c:pt>
                <c:pt idx="448">
                  <c:v>#N/A</c:v>
                </c:pt>
                <c:pt idx="449">
                  <c:v>#N/A</c:v>
                </c:pt>
                <c:pt idx="450">
                  <c:v>#N/A</c:v>
                </c:pt>
                <c:pt idx="451">
                  <c:v>#N/A</c:v>
                </c:pt>
                <c:pt idx="452">
                  <c:v>52.314635889085295</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34.149999999999984</c:v>
                </c:pt>
                <c:pt idx="476">
                  <c:v>#N/A</c:v>
                </c:pt>
                <c:pt idx="477">
                  <c:v>#N/A</c:v>
                </c:pt>
                <c:pt idx="478">
                  <c:v>#N/A</c:v>
                </c:pt>
                <c:pt idx="479">
                  <c:v>#N/A</c:v>
                </c:pt>
                <c:pt idx="480">
                  <c:v>#N/A</c:v>
                </c:pt>
                <c:pt idx="481">
                  <c:v>31.655097942930329</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30.399999999999991</c:v>
                </c:pt>
                <c:pt idx="501">
                  <c:v>30.622007312377733</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32.749999999999993</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56.670988540415891</c:v>
                </c:pt>
                <c:pt idx="549">
                  <c:v>#N/A</c:v>
                </c:pt>
                <c:pt idx="550">
                  <c:v>20.049999999999997</c:v>
                </c:pt>
                <c:pt idx="551">
                  <c:v>#N/A</c:v>
                </c:pt>
                <c:pt idx="552">
                  <c:v>#N/A</c:v>
                </c:pt>
                <c:pt idx="553">
                  <c:v>#N/A</c:v>
                </c:pt>
                <c:pt idx="554">
                  <c:v>#N/A</c:v>
                </c:pt>
                <c:pt idx="555">
                  <c:v>#N/A</c:v>
                </c:pt>
                <c:pt idx="556">
                  <c:v>#N/A</c:v>
                </c:pt>
                <c:pt idx="557">
                  <c:v>#N/A</c:v>
                </c:pt>
                <c:pt idx="558">
                  <c:v>#N/A</c:v>
                </c:pt>
                <c:pt idx="559">
                  <c:v>32.059999999999988</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7-036D-4BDA-A4FE-B973DA810DD8}"/>
            </c:ext>
          </c:extLst>
        </c:ser>
        <c:ser>
          <c:idx val="6"/>
          <c:order val="6"/>
          <c:tx>
            <c:v> NYISO</c:v>
          </c:tx>
          <c:spPr>
            <a:solidFill>
              <a:schemeClr val="accent5"/>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90.660532629784953</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69.549999999999955</c:v>
                </c:pt>
                <c:pt idx="537">
                  <c:v>70.799999999999969</c:v>
                </c:pt>
                <c:pt idx="538">
                  <c:v>74.959999999999923</c:v>
                </c:pt>
                <c:pt idx="539">
                  <c:v>69.619999999999962</c:v>
                </c:pt>
                <c:pt idx="540">
                  <c:v>67.719999999999942</c:v>
                </c:pt>
                <c:pt idx="541">
                  <c:v>65.61999999999999</c:v>
                </c:pt>
                <c:pt idx="542">
                  <c:v>69.619999999999948</c:v>
                </c:pt>
                <c:pt idx="543">
                  <c:v>66.37</c:v>
                </c:pt>
                <c:pt idx="544">
                  <c:v>67.009999999999948</c:v>
                </c:pt>
                <c:pt idx="545">
                  <c:v>67.269999999999982</c:v>
                </c:pt>
                <c:pt idx="546">
                  <c:v>71.590000000000018</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8-036D-4BDA-A4FE-B973DA810DD8}"/>
            </c:ext>
          </c:extLst>
        </c:ser>
        <c:ser>
          <c:idx val="8"/>
          <c:order val="7"/>
          <c:tx>
            <c:v> Southeast</c:v>
          </c:tx>
          <c:spPr>
            <a:solidFill>
              <a:schemeClr val="bg1">
                <a:lumMod val="75000"/>
              </a:schemeClr>
            </a:solidFill>
            <a:ln>
              <a:solidFill>
                <a:schemeClr val="bg1">
                  <a:lumMod val="50000"/>
                </a:schemeClr>
              </a:solidFill>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Plant_Nominal'!$L$26:$L$1000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72.116120162280225</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42.70999999999998</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43.999999999999986</c:v>
                </c:pt>
                <c:pt idx="91">
                  <c:v>#N/A</c:v>
                </c:pt>
                <c:pt idx="92">
                  <c:v>#N/A</c:v>
                </c:pt>
                <c:pt idx="93">
                  <c:v>#N/A</c:v>
                </c:pt>
                <c:pt idx="94">
                  <c:v>#N/A</c:v>
                </c:pt>
                <c:pt idx="95">
                  <c:v>#N/A</c:v>
                </c:pt>
                <c:pt idx="96">
                  <c:v>#N/A</c:v>
                </c:pt>
                <c:pt idx="97">
                  <c:v>44.999999999999979</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70.359171035707632</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32.294506247004961</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53.999999999999972</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21.949999999999985</c:v>
                </c:pt>
                <c:pt idx="473">
                  <c:v>#N/A</c:v>
                </c:pt>
                <c:pt idx="474">
                  <c:v>#N/A</c:v>
                </c:pt>
                <c:pt idx="475">
                  <c:v>#N/A</c:v>
                </c:pt>
                <c:pt idx="476">
                  <c:v>#N/A</c:v>
                </c:pt>
                <c:pt idx="477">
                  <c:v>#N/A</c:v>
                </c:pt>
                <c:pt idx="478">
                  <c:v>#N/A</c:v>
                </c:pt>
                <c:pt idx="479">
                  <c:v>22.199999999999978</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9-036D-4BDA-A4FE-B973DA810DD8}"/>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125.99999999999997</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112.75037063281312</c:v>
                </c:pt>
                <c:pt idx="239">
                  <c:v>111.86625941300805</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62.649999999999991</c:v>
                </c:pt>
                <c:pt idx="334">
                  <c:v>51.649999999999991</c:v>
                </c:pt>
                <c:pt idx="335">
                  <c:v>#N/A</c:v>
                </c:pt>
                <c:pt idx="336">
                  <c:v>#N/A</c:v>
                </c:pt>
                <c:pt idx="337">
                  <c:v>#N/A</c:v>
                </c:pt>
                <c:pt idx="338">
                  <c:v>70.999999999999986</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94.999999999999929</c:v>
                </c:pt>
                <c:pt idx="376">
                  <c:v>#N/A</c:v>
                </c:pt>
                <c:pt idx="377">
                  <c:v>#N/A</c:v>
                </c:pt>
                <c:pt idx="378">
                  <c:v>#N/A</c:v>
                </c:pt>
                <c:pt idx="379">
                  <c:v>#N/A</c:v>
                </c:pt>
                <c:pt idx="380">
                  <c:v>#N/A</c:v>
                </c:pt>
                <c:pt idx="381">
                  <c:v>#N/A</c:v>
                </c:pt>
                <c:pt idx="382">
                  <c:v>#N/A</c:v>
                </c:pt>
                <c:pt idx="383">
                  <c:v>#N/A</c:v>
                </c:pt>
                <c:pt idx="384">
                  <c:v>#N/A</c:v>
                </c:pt>
                <c:pt idx="385">
                  <c:v>59</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58.999999999999972</c:v>
                </c:pt>
                <c:pt idx="399">
                  <c:v>56.999999999999972</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56.610780455243635</c:v>
                </c:pt>
                <c:pt idx="429">
                  <c:v>87.999999999999986</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52.499999999999986</c:v>
                </c:pt>
                <c:pt idx="450">
                  <c:v>#N/A</c:v>
                </c:pt>
                <c:pt idx="451">
                  <c:v>#N/A</c:v>
                </c:pt>
                <c:pt idx="452">
                  <c:v>#N/A</c:v>
                </c:pt>
                <c:pt idx="453">
                  <c:v>#N/A</c:v>
                </c:pt>
                <c:pt idx="454">
                  <c:v>49.999999999999979</c:v>
                </c:pt>
                <c:pt idx="455">
                  <c:v>44.354861885325441</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42.638849298489447</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92.999999999999957</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A-036D-4BDA-A4FE-B973DA810DD8}"/>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5291"/>
          <c:min val="35065"/>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732"/>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54879282359441917"/>
          <c:y val="3.3961379827521558E-2"/>
          <c:w val="0.43216345489708524"/>
          <c:h val="0.18745993444367842"/>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AFAC-47AC-B60F-3F569E784E4D}"/>
              </c:ext>
            </c:extLst>
          </c:dPt>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Plant_Nominal'!$D$26:$D$1000</c:f>
              <c:numCache>
                <c:formatCode>0.00</c:formatCode>
                <c:ptCount val="975"/>
                <c:pt idx="0">
                  <c:v>#N/A</c:v>
                </c:pt>
                <c:pt idx="1">
                  <c:v>#N/A</c:v>
                </c:pt>
                <c:pt idx="2">
                  <c:v>#N/A</c:v>
                </c:pt>
                <c:pt idx="3">
                  <c:v>#N/A</c:v>
                </c:pt>
                <c:pt idx="4">
                  <c:v>52.599999999999987</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37.777497544714848</c:v>
                </c:pt>
                <c:pt idx="30">
                  <c:v>#N/A</c:v>
                </c:pt>
                <c:pt idx="31">
                  <c:v>#N/A</c:v>
                </c:pt>
                <c:pt idx="32">
                  <c:v>#N/A</c:v>
                </c:pt>
                <c:pt idx="33">
                  <c:v>#N/A</c:v>
                </c:pt>
                <c:pt idx="34">
                  <c:v>#N/A</c:v>
                </c:pt>
                <c:pt idx="35">
                  <c:v>#N/A</c:v>
                </c:pt>
                <c:pt idx="36">
                  <c:v>#N/A</c:v>
                </c:pt>
                <c:pt idx="37">
                  <c:v>49.149999999999991</c:v>
                </c:pt>
                <c:pt idx="38">
                  <c:v>#N/A</c:v>
                </c:pt>
                <c:pt idx="39">
                  <c:v>#N/A</c:v>
                </c:pt>
                <c:pt idx="40">
                  <c:v>#N/A</c:v>
                </c:pt>
                <c:pt idx="41">
                  <c:v>#N/A</c:v>
                </c:pt>
                <c:pt idx="42">
                  <c:v>#N/A</c:v>
                </c:pt>
                <c:pt idx="43">
                  <c:v>#N/A</c:v>
                </c:pt>
                <c:pt idx="44">
                  <c:v>44.593666571790088</c:v>
                </c:pt>
                <c:pt idx="45">
                  <c:v>#N/A</c:v>
                </c:pt>
                <c:pt idx="46">
                  <c:v>#N/A</c:v>
                </c:pt>
                <c:pt idx="47">
                  <c:v>49.199999999999982</c:v>
                </c:pt>
                <c:pt idx="48">
                  <c:v>#N/A</c:v>
                </c:pt>
                <c:pt idx="49">
                  <c:v>#N/A</c:v>
                </c:pt>
                <c:pt idx="50">
                  <c:v>#N/A</c:v>
                </c:pt>
                <c:pt idx="51">
                  <c:v>51.25985888088136</c:v>
                </c:pt>
                <c:pt idx="52">
                  <c:v>#N/A</c:v>
                </c:pt>
                <c:pt idx="53">
                  <c:v>#N/A</c:v>
                </c:pt>
                <c:pt idx="54">
                  <c:v>#N/A</c:v>
                </c:pt>
                <c:pt idx="55">
                  <c:v>#N/A</c:v>
                </c:pt>
                <c:pt idx="56">
                  <c:v>#N/A</c:v>
                </c:pt>
                <c:pt idx="57">
                  <c:v>#N/A</c:v>
                </c:pt>
                <c:pt idx="58">
                  <c:v>#N/A</c:v>
                </c:pt>
                <c:pt idx="59">
                  <c:v>60.049999999999976</c:v>
                </c:pt>
                <c:pt idx="60">
                  <c:v>62.949999999999989</c:v>
                </c:pt>
                <c:pt idx="61">
                  <c:v>56.619999999999969</c:v>
                </c:pt>
                <c:pt idx="62">
                  <c:v>#N/A</c:v>
                </c:pt>
                <c:pt idx="63">
                  <c:v>57.4</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69.05876303582636</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86.899999999999935</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103.24999999999996</c:v>
                </c:pt>
                <c:pt idx="166">
                  <c:v>100.99999999999994</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117.29999999999998</c:v>
                </c:pt>
                <c:pt idx="182">
                  <c:v>117.29999999999994</c:v>
                </c:pt>
                <c:pt idx="183">
                  <c:v>117.29999999999993</c:v>
                </c:pt>
                <c:pt idx="184">
                  <c:v>117.29999999999994</c:v>
                </c:pt>
                <c:pt idx="185">
                  <c:v>117.29999999999994</c:v>
                </c:pt>
                <c:pt idx="186">
                  <c:v>121.25999999999998</c:v>
                </c:pt>
                <c:pt idx="187">
                  <c:v>125.26999999999995</c:v>
                </c:pt>
                <c:pt idx="188">
                  <c:v>121.25999999999998</c:v>
                </c:pt>
                <c:pt idx="189">
                  <c:v>125.26999999999995</c:v>
                </c:pt>
                <c:pt idx="190">
                  <c:v>#N/A</c:v>
                </c:pt>
                <c:pt idx="191">
                  <c:v>#N/A</c:v>
                </c:pt>
                <c:pt idx="192">
                  <c:v>#N/A</c:v>
                </c:pt>
                <c:pt idx="193">
                  <c:v>#N/A</c:v>
                </c:pt>
                <c:pt idx="194">
                  <c:v>#N/A</c:v>
                </c:pt>
                <c:pt idx="195">
                  <c:v>#N/A</c:v>
                </c:pt>
                <c:pt idx="196">
                  <c:v>#N/A</c:v>
                </c:pt>
                <c:pt idx="197">
                  <c:v>107.12720451932337</c:v>
                </c:pt>
                <c:pt idx="198">
                  <c:v>#N/A</c:v>
                </c:pt>
                <c:pt idx="199">
                  <c:v>#N/A</c:v>
                </c:pt>
                <c:pt idx="200">
                  <c:v>#N/A</c:v>
                </c:pt>
                <c:pt idx="201">
                  <c:v>#N/A</c:v>
                </c:pt>
                <c:pt idx="202">
                  <c:v>#N/A</c:v>
                </c:pt>
                <c:pt idx="203">
                  <c:v>#N/A</c:v>
                </c:pt>
                <c:pt idx="204">
                  <c:v>#N/A</c:v>
                </c:pt>
                <c:pt idx="205">
                  <c:v>#N/A</c:v>
                </c:pt>
                <c:pt idx="206">
                  <c:v>101.99999999999994</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74.434338628867735</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86.899999999999935</c:v>
                </c:pt>
                <c:pt idx="261">
                  <c:v>#N/A</c:v>
                </c:pt>
                <c:pt idx="262">
                  <c:v>#N/A</c:v>
                </c:pt>
                <c:pt idx="263">
                  <c:v>#N/A</c:v>
                </c:pt>
                <c:pt idx="264">
                  <c:v>105</c:v>
                </c:pt>
                <c:pt idx="265">
                  <c:v>#N/A</c:v>
                </c:pt>
                <c:pt idx="266">
                  <c:v>#N/A</c:v>
                </c:pt>
                <c:pt idx="267">
                  <c:v>#N/A</c:v>
                </c:pt>
                <c:pt idx="268">
                  <c:v>#N/A</c:v>
                </c:pt>
                <c:pt idx="269">
                  <c:v>#N/A</c:v>
                </c:pt>
                <c:pt idx="270">
                  <c:v>#N/A</c:v>
                </c:pt>
                <c:pt idx="271">
                  <c:v>#N/A</c:v>
                </c:pt>
                <c:pt idx="272">
                  <c:v>#N/A</c:v>
                </c:pt>
                <c:pt idx="273">
                  <c:v>#N/A</c:v>
                </c:pt>
                <c:pt idx="274">
                  <c:v>117.88487022799035</c:v>
                </c:pt>
                <c:pt idx="275">
                  <c:v>74.161272253844302</c:v>
                </c:pt>
                <c:pt idx="276">
                  <c:v>89.999999999999972</c:v>
                </c:pt>
                <c:pt idx="277">
                  <c:v>#N/A</c:v>
                </c:pt>
                <c:pt idx="278">
                  <c:v>#N/A</c:v>
                </c:pt>
                <c:pt idx="279">
                  <c:v>#N/A</c:v>
                </c:pt>
                <c:pt idx="280">
                  <c:v>#N/A</c:v>
                </c:pt>
                <c:pt idx="281">
                  <c:v>#N/A</c:v>
                </c:pt>
                <c:pt idx="282">
                  <c:v>116.49999999999996</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114.74999999999991</c:v>
                </c:pt>
                <c:pt idx="296">
                  <c:v>115.46999999999993</c:v>
                </c:pt>
                <c:pt idx="297">
                  <c:v>128.8290018251268</c:v>
                </c:pt>
                <c:pt idx="298">
                  <c:v>#N/A</c:v>
                </c:pt>
                <c:pt idx="299">
                  <c:v>#N/A</c:v>
                </c:pt>
                <c:pt idx="300">
                  <c:v>#N/A</c:v>
                </c:pt>
                <c:pt idx="301">
                  <c:v>#N/A</c:v>
                </c:pt>
                <c:pt idx="302">
                  <c:v>#N/A</c:v>
                </c:pt>
                <c:pt idx="303">
                  <c:v>#N/A</c:v>
                </c:pt>
                <c:pt idx="304">
                  <c:v>#N/A</c:v>
                </c:pt>
                <c:pt idx="305">
                  <c:v>#N/A</c:v>
                </c:pt>
                <c:pt idx="306">
                  <c:v>#N/A</c:v>
                </c:pt>
                <c:pt idx="307">
                  <c:v>94.999999999999957</c:v>
                </c:pt>
                <c:pt idx="308">
                  <c:v>82.499999999999957</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71.609999999999985</c:v>
                </c:pt>
                <c:pt idx="375">
                  <c:v>#N/A</c:v>
                </c:pt>
                <c:pt idx="376">
                  <c:v>#N/A</c:v>
                </c:pt>
                <c:pt idx="377">
                  <c:v>#N/A</c:v>
                </c:pt>
                <c:pt idx="378">
                  <c:v>#N/A</c:v>
                </c:pt>
                <c:pt idx="379">
                  <c:v>#N/A</c:v>
                </c:pt>
                <c:pt idx="380">
                  <c:v>#N/A</c:v>
                </c:pt>
                <c:pt idx="381">
                  <c:v>#N/A</c:v>
                </c:pt>
                <c:pt idx="382">
                  <c:v>59.720329500947948</c:v>
                </c:pt>
                <c:pt idx="383">
                  <c:v>#N/A</c:v>
                </c:pt>
                <c:pt idx="384">
                  <c:v>106.61712190206282</c:v>
                </c:pt>
                <c:pt idx="385">
                  <c:v>#N/A</c:v>
                </c:pt>
                <c:pt idx="386">
                  <c:v>#N/A</c:v>
                </c:pt>
                <c:pt idx="387">
                  <c:v>51.88</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58.499999999999972</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41.433515894248913</c:v>
                </c:pt>
                <c:pt idx="462">
                  <c:v>43.849999999999959</c:v>
                </c:pt>
                <c:pt idx="463">
                  <c:v>45.399999999999956</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44.849999999999973</c:v>
                </c:pt>
                <c:pt idx="506">
                  <c:v>45.809999999999995</c:v>
                </c:pt>
                <c:pt idx="507">
                  <c:v>43.879999999999974</c:v>
                </c:pt>
                <c:pt idx="508">
                  <c:v>#N/A</c:v>
                </c:pt>
                <c:pt idx="509">
                  <c:v>#N/A</c:v>
                </c:pt>
                <c:pt idx="510">
                  <c:v>#N/A</c:v>
                </c:pt>
                <c:pt idx="511">
                  <c:v>#N/A</c:v>
                </c:pt>
                <c:pt idx="512">
                  <c:v>#N/A</c:v>
                </c:pt>
                <c:pt idx="513">
                  <c:v>#N/A</c:v>
                </c:pt>
                <c:pt idx="514">
                  <c:v>36.500000000000007</c:v>
                </c:pt>
                <c:pt idx="515">
                  <c:v>#N/A</c:v>
                </c:pt>
                <c:pt idx="516">
                  <c:v>#N/A</c:v>
                </c:pt>
                <c:pt idx="517">
                  <c:v>#N/A</c:v>
                </c:pt>
                <c:pt idx="518">
                  <c:v>37.999999999999979</c:v>
                </c:pt>
                <c:pt idx="519">
                  <c:v>44.249999999999964</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50.826912476566989</c:v>
                </c:pt>
                <c:pt idx="548">
                  <c:v>#N/A</c:v>
                </c:pt>
                <c:pt idx="549">
                  <c:v>#N/A</c:v>
                </c:pt>
                <c:pt idx="550">
                  <c:v>#N/A</c:v>
                </c:pt>
                <c:pt idx="551">
                  <c:v>#N/A</c:v>
                </c:pt>
                <c:pt idx="552">
                  <c:v>#N/A</c:v>
                </c:pt>
                <c:pt idx="553">
                  <c:v>#N/A</c:v>
                </c:pt>
                <c:pt idx="554">
                  <c:v>#N/A</c:v>
                </c:pt>
                <c:pt idx="555">
                  <c:v>#N/A</c:v>
                </c:pt>
                <c:pt idx="556">
                  <c:v>#N/A</c:v>
                </c:pt>
                <c:pt idx="557">
                  <c:v>#N/A</c:v>
                </c:pt>
                <c:pt idx="558">
                  <c:v>43.5</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AFAC-47AC-B60F-3F569E784E4D}"/>
            </c:ext>
          </c:extLst>
        </c:ser>
        <c:ser>
          <c:idx val="0"/>
          <c:order val="1"/>
          <c:tx>
            <c:v> West</c:v>
          </c:tx>
          <c:spPr>
            <a:solidFill>
              <a:srgbClr val="D99694"/>
            </a:solidFill>
            <a:ln w="9525">
              <a:solidFill>
                <a:schemeClr val="accent2">
                  <a:lumMod val="75000"/>
                </a:schemeClr>
              </a:solidFill>
              <a:prstDash val="solid"/>
            </a:ln>
          </c:spPr>
          <c:invertIfNegative val="1"/>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Plant_Nominal'!$E$26:$E$1000</c:f>
              <c:numCache>
                <c:formatCode>0.00</c:formatCode>
                <c:ptCount val="975"/>
                <c:pt idx="0">
                  <c:v>#N/A</c:v>
                </c:pt>
                <c:pt idx="1">
                  <c:v>57.131845304171328</c:v>
                </c:pt>
                <c:pt idx="2">
                  <c:v>#N/A</c:v>
                </c:pt>
                <c:pt idx="3">
                  <c:v>#N/A</c:v>
                </c:pt>
                <c:pt idx="4">
                  <c:v>#N/A</c:v>
                </c:pt>
                <c:pt idx="5">
                  <c:v>#N/A</c:v>
                </c:pt>
                <c:pt idx="6">
                  <c:v>#N/A</c:v>
                </c:pt>
                <c:pt idx="7">
                  <c:v>#N/A</c:v>
                </c:pt>
                <c:pt idx="8">
                  <c:v>#N/A</c:v>
                </c:pt>
                <c:pt idx="9">
                  <c:v>#N/A</c:v>
                </c:pt>
                <c:pt idx="10">
                  <c:v>37.571984080802125</c:v>
                </c:pt>
                <c:pt idx="11">
                  <c:v>#N/A</c:v>
                </c:pt>
                <c:pt idx="12">
                  <c:v>#N/A</c:v>
                </c:pt>
                <c:pt idx="13">
                  <c:v>#N/A</c:v>
                </c:pt>
                <c:pt idx="14">
                  <c:v>40.478265912913592</c:v>
                </c:pt>
                <c:pt idx="15">
                  <c:v>#N/A</c:v>
                </c:pt>
                <c:pt idx="16">
                  <c:v>#N/A</c:v>
                </c:pt>
                <c:pt idx="17">
                  <c:v>#N/A</c:v>
                </c:pt>
                <c:pt idx="18">
                  <c:v>35.47999999999999</c:v>
                </c:pt>
                <c:pt idx="19">
                  <c:v>#N/A</c:v>
                </c:pt>
                <c:pt idx="20">
                  <c:v>65.832702791067462</c:v>
                </c:pt>
                <c:pt idx="21">
                  <c:v>36.766908670860822</c:v>
                </c:pt>
                <c:pt idx="22">
                  <c:v>28.531021574531231</c:v>
                </c:pt>
                <c:pt idx="23">
                  <c:v>#N/A</c:v>
                </c:pt>
                <c:pt idx="24">
                  <c:v>#N/A</c:v>
                </c:pt>
                <c:pt idx="25">
                  <c:v>#N/A</c:v>
                </c:pt>
                <c:pt idx="26">
                  <c:v>#N/A</c:v>
                </c:pt>
                <c:pt idx="27">
                  <c:v>#N/A</c:v>
                </c:pt>
                <c:pt idx="28">
                  <c:v>#N/A</c:v>
                </c:pt>
                <c:pt idx="29">
                  <c:v>#N/A</c:v>
                </c:pt>
                <c:pt idx="30">
                  <c:v>27.249999999999986</c:v>
                </c:pt>
                <c:pt idx="31">
                  <c:v>#N/A</c:v>
                </c:pt>
                <c:pt idx="32">
                  <c:v>#N/A</c:v>
                </c:pt>
                <c:pt idx="33">
                  <c:v>#N/A</c:v>
                </c:pt>
                <c:pt idx="34">
                  <c:v>#N/A</c:v>
                </c:pt>
                <c:pt idx="35">
                  <c:v>#N/A</c:v>
                </c:pt>
                <c:pt idx="36">
                  <c:v>23.130414169992342</c:v>
                </c:pt>
                <c:pt idx="37">
                  <c:v>#N/A</c:v>
                </c:pt>
                <c:pt idx="38">
                  <c:v>#N/A</c:v>
                </c:pt>
                <c:pt idx="39">
                  <c:v>#N/A</c:v>
                </c:pt>
                <c:pt idx="40">
                  <c:v>#N/A</c:v>
                </c:pt>
                <c:pt idx="41">
                  <c:v>#N/A</c:v>
                </c:pt>
                <c:pt idx="42">
                  <c:v>#N/A</c:v>
                </c:pt>
                <c:pt idx="43">
                  <c:v>42.026076195328599</c:v>
                </c:pt>
                <c:pt idx="44">
                  <c:v>#N/A</c:v>
                </c:pt>
                <c:pt idx="45">
                  <c:v>#N/A</c:v>
                </c:pt>
                <c:pt idx="46">
                  <c:v>#N/A</c:v>
                </c:pt>
                <c:pt idx="47">
                  <c:v>#N/A</c:v>
                </c:pt>
                <c:pt idx="48">
                  <c:v>56.678532592746777</c:v>
                </c:pt>
                <c:pt idx="49">
                  <c:v>#N/A</c:v>
                </c:pt>
                <c:pt idx="50">
                  <c:v>45.661468166771066</c:v>
                </c:pt>
                <c:pt idx="51">
                  <c:v>#N/A</c:v>
                </c:pt>
                <c:pt idx="52">
                  <c:v>#N/A</c:v>
                </c:pt>
                <c:pt idx="53">
                  <c:v>#N/A</c:v>
                </c:pt>
                <c:pt idx="54">
                  <c:v>#N/A</c:v>
                </c:pt>
                <c:pt idx="55">
                  <c:v>57.105669565442142</c:v>
                </c:pt>
                <c:pt idx="56">
                  <c:v>#N/A</c:v>
                </c:pt>
                <c:pt idx="57">
                  <c:v>37.789999999999978</c:v>
                </c:pt>
                <c:pt idx="58">
                  <c:v>#N/A</c:v>
                </c:pt>
                <c:pt idx="59">
                  <c:v>#N/A</c:v>
                </c:pt>
                <c:pt idx="60">
                  <c:v>#N/A</c:v>
                </c:pt>
                <c:pt idx="61">
                  <c:v>#N/A</c:v>
                </c:pt>
                <c:pt idx="62">
                  <c:v>57.558717684546089</c:v>
                </c:pt>
                <c:pt idx="63">
                  <c:v>#N/A</c:v>
                </c:pt>
                <c:pt idx="64">
                  <c:v>62.499999999999972</c:v>
                </c:pt>
                <c:pt idx="65">
                  <c:v>#N/A</c:v>
                </c:pt>
                <c:pt idx="66">
                  <c:v>#N/A</c:v>
                </c:pt>
                <c:pt idx="67">
                  <c:v>#N/A</c:v>
                </c:pt>
                <c:pt idx="68">
                  <c:v>#N/A</c:v>
                </c:pt>
                <c:pt idx="69">
                  <c:v>#N/A</c:v>
                </c:pt>
                <c:pt idx="70">
                  <c:v>#N/A</c:v>
                </c:pt>
                <c:pt idx="71">
                  <c:v>#N/A</c:v>
                </c:pt>
                <c:pt idx="72">
                  <c:v>#N/A</c:v>
                </c:pt>
                <c:pt idx="73">
                  <c:v>48.175550715341849</c:v>
                </c:pt>
                <c:pt idx="74">
                  <c:v>46.6840032727726</c:v>
                </c:pt>
                <c:pt idx="75">
                  <c:v>48.749999999999979</c:v>
                </c:pt>
                <c:pt idx="76">
                  <c:v>65.399999999999977</c:v>
                </c:pt>
                <c:pt idx="77">
                  <c:v>58.499999999999972</c:v>
                </c:pt>
                <c:pt idx="78">
                  <c:v>74.999999999999986</c:v>
                </c:pt>
                <c:pt idx="79">
                  <c:v>#N/A</c:v>
                </c:pt>
                <c:pt idx="80">
                  <c:v>#N/A</c:v>
                </c:pt>
                <c:pt idx="81">
                  <c:v>#N/A</c:v>
                </c:pt>
                <c:pt idx="82">
                  <c:v>#N/A</c:v>
                </c:pt>
                <c:pt idx="83">
                  <c:v>#N/A</c:v>
                </c:pt>
                <c:pt idx="84">
                  <c:v>61.274215433782175</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55.504684467165859</c:v>
                </c:pt>
                <c:pt idx="108">
                  <c:v>63.77821271875878</c:v>
                </c:pt>
                <c:pt idx="109">
                  <c:v>46.967829496277595</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76.749999999999957</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90.99005752042514</c:v>
                </c:pt>
                <c:pt idx="142">
                  <c:v>#N/A</c:v>
                </c:pt>
                <c:pt idx="143">
                  <c:v>#N/A</c:v>
                </c:pt>
                <c:pt idx="144">
                  <c:v>#N/A</c:v>
                </c:pt>
                <c:pt idx="145">
                  <c:v>#N/A</c:v>
                </c:pt>
                <c:pt idx="146">
                  <c:v>#N/A</c:v>
                </c:pt>
                <c:pt idx="147">
                  <c:v>#N/A</c:v>
                </c:pt>
                <c:pt idx="148">
                  <c:v>59.334499812487266</c:v>
                </c:pt>
                <c:pt idx="149">
                  <c:v>61.325887023699806</c:v>
                </c:pt>
                <c:pt idx="150">
                  <c:v>65.366526090551815</c:v>
                </c:pt>
                <c:pt idx="151">
                  <c:v>65.36668686874944</c:v>
                </c:pt>
                <c:pt idx="152">
                  <c:v>#N/A</c:v>
                </c:pt>
                <c:pt idx="153">
                  <c:v>85.789999999999935</c:v>
                </c:pt>
                <c:pt idx="154">
                  <c:v>63.799999999999955</c:v>
                </c:pt>
                <c:pt idx="155">
                  <c:v>65.355854381247823</c:v>
                </c:pt>
                <c:pt idx="156">
                  <c:v>71.122504055367429</c:v>
                </c:pt>
                <c:pt idx="157">
                  <c:v>61.71624040234726</c:v>
                </c:pt>
                <c:pt idx="158">
                  <c:v>#N/A</c:v>
                </c:pt>
                <c:pt idx="159">
                  <c:v>#N/A</c:v>
                </c:pt>
                <c:pt idx="160">
                  <c:v>#N/A</c:v>
                </c:pt>
                <c:pt idx="161">
                  <c:v>#N/A</c:v>
                </c:pt>
                <c:pt idx="162">
                  <c:v>71.052553765403488</c:v>
                </c:pt>
                <c:pt idx="163">
                  <c:v>#N/A</c:v>
                </c:pt>
                <c:pt idx="164">
                  <c:v>65.999999999999986</c:v>
                </c:pt>
                <c:pt idx="165">
                  <c:v>#N/A</c:v>
                </c:pt>
                <c:pt idx="166">
                  <c:v>#N/A</c:v>
                </c:pt>
                <c:pt idx="167">
                  <c:v>#N/A</c:v>
                </c:pt>
                <c:pt idx="168">
                  <c:v>#N/A</c:v>
                </c:pt>
                <c:pt idx="169">
                  <c:v>83.853114120161024</c:v>
                </c:pt>
                <c:pt idx="170">
                  <c:v>83.853113944763862</c:v>
                </c:pt>
                <c:pt idx="171">
                  <c:v>83.853113700123231</c:v>
                </c:pt>
                <c:pt idx="172">
                  <c:v>#N/A</c:v>
                </c:pt>
                <c:pt idx="173">
                  <c:v>#N/A</c:v>
                </c:pt>
                <c:pt idx="174">
                  <c:v>108.99285353993861</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72.862678647962483</c:v>
                </c:pt>
                <c:pt idx="191">
                  <c:v>#N/A</c:v>
                </c:pt>
                <c:pt idx="192">
                  <c:v>#N/A</c:v>
                </c:pt>
                <c:pt idx="193">
                  <c:v>#N/A</c:v>
                </c:pt>
                <c:pt idx="194">
                  <c:v>35.470591775562632</c:v>
                </c:pt>
                <c:pt idx="195">
                  <c:v>35.876628777909573</c:v>
                </c:pt>
                <c:pt idx="196">
                  <c:v>#N/A</c:v>
                </c:pt>
                <c:pt idx="197">
                  <c:v>#N/A</c:v>
                </c:pt>
                <c:pt idx="198">
                  <c:v>#N/A</c:v>
                </c:pt>
                <c:pt idx="199">
                  <c:v>87.799999999999969</c:v>
                </c:pt>
                <c:pt idx="200">
                  <c:v>#N/A</c:v>
                </c:pt>
                <c:pt idx="201">
                  <c:v>#N/A</c:v>
                </c:pt>
                <c:pt idx="202">
                  <c:v>#N/A</c:v>
                </c:pt>
                <c:pt idx="203">
                  <c:v>#N/A</c:v>
                </c:pt>
                <c:pt idx="204">
                  <c:v>55.321451418495101</c:v>
                </c:pt>
                <c:pt idx="205">
                  <c:v>106.54427487835629</c:v>
                </c:pt>
                <c:pt idx="206">
                  <c:v>#N/A</c:v>
                </c:pt>
                <c:pt idx="207">
                  <c:v>#N/A</c:v>
                </c:pt>
                <c:pt idx="208">
                  <c:v>#N/A</c:v>
                </c:pt>
                <c:pt idx="209">
                  <c:v>#N/A</c:v>
                </c:pt>
                <c:pt idx="210">
                  <c:v>#N/A</c:v>
                </c:pt>
                <c:pt idx="211">
                  <c:v>84.249999999999915</c:v>
                </c:pt>
                <c:pt idx="212">
                  <c:v>58.999999999999993</c:v>
                </c:pt>
                <c:pt idx="213">
                  <c:v>#N/A</c:v>
                </c:pt>
                <c:pt idx="214">
                  <c:v>#N/A</c:v>
                </c:pt>
                <c:pt idx="215">
                  <c:v>#N/A</c:v>
                </c:pt>
                <c:pt idx="216">
                  <c:v>#N/A</c:v>
                </c:pt>
                <c:pt idx="217">
                  <c:v>#N/A</c:v>
                </c:pt>
                <c:pt idx="218">
                  <c:v>64.899999999999977</c:v>
                </c:pt>
                <c:pt idx="219">
                  <c:v>58.129467150154277</c:v>
                </c:pt>
                <c:pt idx="220">
                  <c:v>58.12841369600946</c:v>
                </c:pt>
                <c:pt idx="221">
                  <c:v>#N/A</c:v>
                </c:pt>
                <c:pt idx="222">
                  <c:v>37.351309717024044</c:v>
                </c:pt>
                <c:pt idx="223">
                  <c:v>60.139999999999986</c:v>
                </c:pt>
                <c:pt idx="224">
                  <c:v>31.746835418876778</c:v>
                </c:pt>
                <c:pt idx="225">
                  <c:v>#N/A</c:v>
                </c:pt>
                <c:pt idx="226">
                  <c:v>#N/A</c:v>
                </c:pt>
                <c:pt idx="227">
                  <c:v>#N/A</c:v>
                </c:pt>
                <c:pt idx="228">
                  <c:v>#N/A</c:v>
                </c:pt>
                <c:pt idx="229">
                  <c:v>#N/A</c:v>
                </c:pt>
                <c:pt idx="230">
                  <c:v>#N/A</c:v>
                </c:pt>
                <c:pt idx="231">
                  <c:v>77.499999999999957</c:v>
                </c:pt>
                <c:pt idx="232">
                  <c:v>98.679021871108503</c:v>
                </c:pt>
                <c:pt idx="233">
                  <c:v>#N/A</c:v>
                </c:pt>
                <c:pt idx="234">
                  <c:v>96.799830290888522</c:v>
                </c:pt>
                <c:pt idx="235">
                  <c:v>#N/A</c:v>
                </c:pt>
                <c:pt idx="236">
                  <c:v>#N/A</c:v>
                </c:pt>
                <c:pt idx="237">
                  <c:v>67.299999999999955</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48.770849059970672</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67.136185213820909</c:v>
                </c:pt>
                <c:pt idx="274">
                  <c:v>#N/A</c:v>
                </c:pt>
                <c:pt idx="275">
                  <c:v>#N/A</c:v>
                </c:pt>
                <c:pt idx="276">
                  <c:v>#N/A</c:v>
                </c:pt>
                <c:pt idx="277">
                  <c:v>#N/A</c:v>
                </c:pt>
                <c:pt idx="278">
                  <c:v>99.689999999999912</c:v>
                </c:pt>
                <c:pt idx="279">
                  <c:v>101.38999999999994</c:v>
                </c:pt>
                <c:pt idx="280">
                  <c:v>101.38999999999994</c:v>
                </c:pt>
                <c:pt idx="281">
                  <c:v>#N/A</c:v>
                </c:pt>
                <c:pt idx="282">
                  <c:v>#N/A</c:v>
                </c:pt>
                <c:pt idx="283">
                  <c:v>#N/A</c:v>
                </c:pt>
                <c:pt idx="284">
                  <c:v>#N/A</c:v>
                </c:pt>
                <c:pt idx="285">
                  <c:v>#N/A</c:v>
                </c:pt>
                <c:pt idx="286">
                  <c:v>#N/A</c:v>
                </c:pt>
                <c:pt idx="287">
                  <c:v>60.804198022100074</c:v>
                </c:pt>
                <c:pt idx="288">
                  <c:v>103.02197439574653</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32.656039037574182</c:v>
                </c:pt>
                <c:pt idx="311">
                  <c:v>31.508893608761518</c:v>
                </c:pt>
                <c:pt idx="312">
                  <c:v>#N/A</c:v>
                </c:pt>
                <c:pt idx="313">
                  <c:v>#N/A</c:v>
                </c:pt>
                <c:pt idx="314">
                  <c:v>#N/A</c:v>
                </c:pt>
                <c:pt idx="315">
                  <c:v>#N/A</c:v>
                </c:pt>
                <c:pt idx="316">
                  <c:v>#N/A</c:v>
                </c:pt>
                <c:pt idx="317">
                  <c:v>#N/A</c:v>
                </c:pt>
                <c:pt idx="318">
                  <c:v>#N/A</c:v>
                </c:pt>
                <c:pt idx="319">
                  <c:v>#N/A</c:v>
                </c:pt>
                <c:pt idx="320">
                  <c:v>#N/A</c:v>
                </c:pt>
                <c:pt idx="321">
                  <c:v>101.78429807543945</c:v>
                </c:pt>
                <c:pt idx="322">
                  <c:v>#N/A</c:v>
                </c:pt>
                <c:pt idx="323">
                  <c:v>#N/A</c:v>
                </c:pt>
                <c:pt idx="324">
                  <c:v>59.999999999999972</c:v>
                </c:pt>
                <c:pt idx="325">
                  <c:v>59.999999999999972</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29.062444939060981</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23.799999999999983</c:v>
                </c:pt>
                <c:pt idx="360">
                  <c:v>#N/A</c:v>
                </c:pt>
                <c:pt idx="361">
                  <c:v>#N/A</c:v>
                </c:pt>
                <c:pt idx="362">
                  <c:v>#N/A</c:v>
                </c:pt>
                <c:pt idx="363">
                  <c:v>33.881012039072004</c:v>
                </c:pt>
                <c:pt idx="364">
                  <c:v>#N/A</c:v>
                </c:pt>
                <c:pt idx="365">
                  <c:v>#N/A</c:v>
                </c:pt>
                <c:pt idx="366">
                  <c:v>#N/A</c:v>
                </c:pt>
                <c:pt idx="367">
                  <c:v>#N/A</c:v>
                </c:pt>
                <c:pt idx="368">
                  <c:v>#N/A</c:v>
                </c:pt>
                <c:pt idx="369">
                  <c:v>#N/A</c:v>
                </c:pt>
                <c:pt idx="370">
                  <c:v>54.46889750836889</c:v>
                </c:pt>
                <c:pt idx="371">
                  <c:v>#N/A</c:v>
                </c:pt>
                <c:pt idx="372">
                  <c:v>#N/A</c:v>
                </c:pt>
                <c:pt idx="373">
                  <c:v>#N/A</c:v>
                </c:pt>
                <c:pt idx="374">
                  <c:v>#N/A</c:v>
                </c:pt>
                <c:pt idx="375">
                  <c:v>#N/A</c:v>
                </c:pt>
                <c:pt idx="376">
                  <c:v>34.439196117634168</c:v>
                </c:pt>
                <c:pt idx="377">
                  <c:v>#N/A</c:v>
                </c:pt>
                <c:pt idx="378">
                  <c:v>#N/A</c:v>
                </c:pt>
                <c:pt idx="379">
                  <c:v>#N/A</c:v>
                </c:pt>
                <c:pt idx="380">
                  <c:v>#N/A</c:v>
                </c:pt>
                <c:pt idx="381">
                  <c:v>33.18029267719384</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68.299999999999955</c:v>
                </c:pt>
                <c:pt idx="402">
                  <c:v>#N/A</c:v>
                </c:pt>
                <c:pt idx="403">
                  <c:v>37.629999999999981</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28.119999999999994</c:v>
                </c:pt>
                <c:pt idx="417">
                  <c:v>27.919999999999991</c:v>
                </c:pt>
                <c:pt idx="418">
                  <c:v>17.479999999999986</c:v>
                </c:pt>
                <c:pt idx="419">
                  <c:v>#N/A</c:v>
                </c:pt>
                <c:pt idx="420">
                  <c:v>#N/A</c:v>
                </c:pt>
                <c:pt idx="421">
                  <c:v>#N/A</c:v>
                </c:pt>
                <c:pt idx="422">
                  <c:v>#N/A</c:v>
                </c:pt>
                <c:pt idx="423">
                  <c:v>#N/A</c:v>
                </c:pt>
                <c:pt idx="424">
                  <c:v>#N/A</c:v>
                </c:pt>
                <c:pt idx="425">
                  <c:v>27.099999999999987</c:v>
                </c:pt>
                <c:pt idx="426">
                  <c:v>#N/A</c:v>
                </c:pt>
                <c:pt idx="427">
                  <c:v>#N/A</c:v>
                </c:pt>
                <c:pt idx="428">
                  <c:v>#N/A</c:v>
                </c:pt>
                <c:pt idx="429">
                  <c:v>#N/A</c:v>
                </c:pt>
                <c:pt idx="430">
                  <c:v>#N/A</c:v>
                </c:pt>
                <c:pt idx="431">
                  <c:v>50.299999999999962</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49.829376268136983</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24</c:v>
                </c:pt>
                <c:pt idx="467">
                  <c:v>#N/A</c:v>
                </c:pt>
                <c:pt idx="468">
                  <c:v>#N/A</c:v>
                </c:pt>
                <c:pt idx="469">
                  <c:v>#N/A</c:v>
                </c:pt>
                <c:pt idx="470">
                  <c:v>#N/A</c:v>
                </c:pt>
                <c:pt idx="471">
                  <c:v>23.247599999999991</c:v>
                </c:pt>
                <c:pt idx="472">
                  <c:v>#N/A</c:v>
                </c:pt>
                <c:pt idx="473">
                  <c:v>10.682526989743549</c:v>
                </c:pt>
                <c:pt idx="474">
                  <c:v>17.29999999999999</c:v>
                </c:pt>
                <c:pt idx="475">
                  <c:v>#N/A</c:v>
                </c:pt>
                <c:pt idx="476">
                  <c:v>40.999999999999979</c:v>
                </c:pt>
                <c:pt idx="477">
                  <c:v>#N/A</c:v>
                </c:pt>
                <c:pt idx="478">
                  <c:v>#N/A</c:v>
                </c:pt>
                <c:pt idx="479">
                  <c:v>#N/A</c:v>
                </c:pt>
                <c:pt idx="480">
                  <c:v>17.999999999999993</c:v>
                </c:pt>
                <c:pt idx="481">
                  <c:v>#N/A</c:v>
                </c:pt>
                <c:pt idx="482">
                  <c:v>15.499999999999998</c:v>
                </c:pt>
                <c:pt idx="483">
                  <c:v>17.7</c:v>
                </c:pt>
                <c:pt idx="484">
                  <c:v>#N/A</c:v>
                </c:pt>
                <c:pt idx="485">
                  <c:v>#N/A</c:v>
                </c:pt>
                <c:pt idx="486">
                  <c:v>#N/A</c:v>
                </c:pt>
                <c:pt idx="487">
                  <c:v>41.879999999999981</c:v>
                </c:pt>
                <c:pt idx="488">
                  <c:v>#N/A</c:v>
                </c:pt>
                <c:pt idx="489">
                  <c:v>#N/A</c:v>
                </c:pt>
                <c:pt idx="490">
                  <c:v>#N/A</c:v>
                </c:pt>
                <c:pt idx="491">
                  <c:v>30.099999999999998</c:v>
                </c:pt>
                <c:pt idx="492">
                  <c:v>42.421067459374576</c:v>
                </c:pt>
                <c:pt idx="493">
                  <c:v>#N/A</c:v>
                </c:pt>
                <c:pt idx="494">
                  <c:v>#N/A</c:v>
                </c:pt>
                <c:pt idx="495">
                  <c:v>#N/A</c:v>
                </c:pt>
                <c:pt idx="496">
                  <c:v>#N/A</c:v>
                </c:pt>
                <c:pt idx="497">
                  <c:v>52.819149208125296</c:v>
                </c:pt>
                <c:pt idx="498">
                  <c:v>#N/A</c:v>
                </c:pt>
                <c:pt idx="499">
                  <c:v>#N/A</c:v>
                </c:pt>
                <c:pt idx="500">
                  <c:v>#N/A</c:v>
                </c:pt>
                <c:pt idx="501">
                  <c:v>#N/A</c:v>
                </c:pt>
                <c:pt idx="502">
                  <c:v>35.289999999999964</c:v>
                </c:pt>
                <c:pt idx="503">
                  <c:v>#N/A</c:v>
                </c:pt>
                <c:pt idx="504">
                  <c:v>27.067791176359819</c:v>
                </c:pt>
                <c:pt idx="505">
                  <c:v>#N/A</c:v>
                </c:pt>
                <c:pt idx="506">
                  <c:v>#N/A</c:v>
                </c:pt>
                <c:pt idx="507">
                  <c:v>#N/A</c:v>
                </c:pt>
                <c:pt idx="508">
                  <c:v>44.51760184099362</c:v>
                </c:pt>
                <c:pt idx="509">
                  <c:v>#N/A</c:v>
                </c:pt>
                <c:pt idx="510">
                  <c:v>14.64999999999999</c:v>
                </c:pt>
                <c:pt idx="511">
                  <c:v>#N/A</c:v>
                </c:pt>
                <c:pt idx="512">
                  <c:v>#N/A</c:v>
                </c:pt>
                <c:pt idx="513">
                  <c:v>#N/A</c:v>
                </c:pt>
                <c:pt idx="514">
                  <c:v>#N/A</c:v>
                </c:pt>
                <c:pt idx="515">
                  <c:v>#N/A</c:v>
                </c:pt>
                <c:pt idx="516">
                  <c:v>#N/A</c:v>
                </c:pt>
                <c:pt idx="517">
                  <c:v>11.499999999999995</c:v>
                </c:pt>
                <c:pt idx="518">
                  <c:v>#N/A</c:v>
                </c:pt>
                <c:pt idx="519">
                  <c:v>#N/A</c:v>
                </c:pt>
                <c:pt idx="520">
                  <c:v>#N/A</c:v>
                </c:pt>
                <c:pt idx="521">
                  <c:v>#N/A</c:v>
                </c:pt>
                <c:pt idx="522">
                  <c:v>#N/A</c:v>
                </c:pt>
                <c:pt idx="523">
                  <c:v>43.129999999999981</c:v>
                </c:pt>
                <c:pt idx="524">
                  <c:v>46.369999999999969</c:v>
                </c:pt>
                <c:pt idx="525">
                  <c:v>44.109999999999992</c:v>
                </c:pt>
                <c:pt idx="526">
                  <c:v>39.999999999999986</c:v>
                </c:pt>
                <c:pt idx="527">
                  <c:v>#N/A</c:v>
                </c:pt>
                <c:pt idx="528">
                  <c:v>#N/A</c:v>
                </c:pt>
                <c:pt idx="529">
                  <c:v>19.199999999999992</c:v>
                </c:pt>
                <c:pt idx="530">
                  <c:v>25.249999999999986</c:v>
                </c:pt>
                <c:pt idx="531">
                  <c:v>#N/A</c:v>
                </c:pt>
                <c:pt idx="532">
                  <c:v>#N/A</c:v>
                </c:pt>
                <c:pt idx="533">
                  <c:v>#N/A</c:v>
                </c:pt>
                <c:pt idx="534">
                  <c:v>#N/A</c:v>
                </c:pt>
                <c:pt idx="535">
                  <c:v>48.857849978864024</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31.579999999999973</c:v>
                </c:pt>
                <c:pt idx="550">
                  <c:v>#N/A</c:v>
                </c:pt>
                <c:pt idx="551">
                  <c:v>#N/A</c:v>
                </c:pt>
                <c:pt idx="552">
                  <c:v>21.159999999999989</c:v>
                </c:pt>
                <c:pt idx="553">
                  <c:v>42.319999999999979</c:v>
                </c:pt>
                <c:pt idx="554">
                  <c:v>#N/A</c:v>
                </c:pt>
                <c:pt idx="555">
                  <c:v>#N/A</c:v>
                </c:pt>
                <c:pt idx="556">
                  <c:v>37.709999999999951</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AFAC-47AC-B60F-3F569E784E4D}"/>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Plant_Nominal'!$F$26:$F$1000</c:f>
              <c:numCache>
                <c:formatCode>0.00</c:formatCode>
                <c:ptCount val="975"/>
                <c:pt idx="0">
                  <c:v>30.092795221349927</c:v>
                </c:pt>
                <c:pt idx="1">
                  <c:v>#N/A</c:v>
                </c:pt>
                <c:pt idx="2">
                  <c:v>34.699999999999989</c:v>
                </c:pt>
                <c:pt idx="3">
                  <c:v>30.967382022000262</c:v>
                </c:pt>
                <c:pt idx="4">
                  <c:v>#N/A</c:v>
                </c:pt>
                <c:pt idx="5">
                  <c:v>42.715695171182468</c:v>
                </c:pt>
                <c:pt idx="6">
                  <c:v>42.388956789160652</c:v>
                </c:pt>
                <c:pt idx="7">
                  <c:v>49.843327771620004</c:v>
                </c:pt>
                <c:pt idx="8">
                  <c:v>46.381224404098383</c:v>
                </c:pt>
                <c:pt idx="9">
                  <c:v>#N/A</c:v>
                </c:pt>
                <c:pt idx="10">
                  <c:v>#N/A</c:v>
                </c:pt>
                <c:pt idx="11">
                  <c:v>#N/A</c:v>
                </c:pt>
                <c:pt idx="12">
                  <c:v>86.807971992777723</c:v>
                </c:pt>
                <c:pt idx="13">
                  <c:v>73.198224593799992</c:v>
                </c:pt>
                <c:pt idx="14">
                  <c:v>#N/A</c:v>
                </c:pt>
                <c:pt idx="15">
                  <c:v>#N/A</c:v>
                </c:pt>
                <c:pt idx="16">
                  <c:v>#N/A</c:v>
                </c:pt>
                <c:pt idx="17">
                  <c:v>#N/A</c:v>
                </c:pt>
                <c:pt idx="18">
                  <c:v>#N/A</c:v>
                </c:pt>
                <c:pt idx="19">
                  <c:v>#N/A</c:v>
                </c:pt>
                <c:pt idx="20">
                  <c:v>#N/A</c:v>
                </c:pt>
                <c:pt idx="21">
                  <c:v>#N/A</c:v>
                </c:pt>
                <c:pt idx="22">
                  <c:v>#N/A</c:v>
                </c:pt>
                <c:pt idx="23">
                  <c:v>24.273739898101212</c:v>
                </c:pt>
                <c:pt idx="24">
                  <c:v>27.499999999999989</c:v>
                </c:pt>
                <c:pt idx="25">
                  <c:v>27.499999999999989</c:v>
                </c:pt>
                <c:pt idx="26">
                  <c:v>27.749999999999982</c:v>
                </c:pt>
                <c:pt idx="27">
                  <c:v>49.651138217016779</c:v>
                </c:pt>
                <c:pt idx="28">
                  <c:v>#N/A</c:v>
                </c:pt>
                <c:pt idx="29">
                  <c:v>#N/A</c:v>
                </c:pt>
                <c:pt idx="30">
                  <c:v>#N/A</c:v>
                </c:pt>
                <c:pt idx="31">
                  <c:v>#N/A</c:v>
                </c:pt>
                <c:pt idx="32">
                  <c:v>#N/A</c:v>
                </c:pt>
                <c:pt idx="33">
                  <c:v>24.741984496878906</c:v>
                </c:pt>
                <c:pt idx="34">
                  <c:v>21.019697910274392</c:v>
                </c:pt>
                <c:pt idx="35">
                  <c:v>29.899999999999984</c:v>
                </c:pt>
                <c:pt idx="36">
                  <c:v>#N/A</c:v>
                </c:pt>
                <c:pt idx="37">
                  <c:v>#N/A</c:v>
                </c:pt>
                <c:pt idx="38">
                  <c:v>25.834657109888852</c:v>
                </c:pt>
                <c:pt idx="39">
                  <c:v>#N/A</c:v>
                </c:pt>
                <c:pt idx="40">
                  <c:v>#N/A</c:v>
                </c:pt>
                <c:pt idx="41">
                  <c:v>#N/A</c:v>
                </c:pt>
                <c:pt idx="42">
                  <c:v>29.749999999999996</c:v>
                </c:pt>
                <c:pt idx="43">
                  <c:v>#N/A</c:v>
                </c:pt>
                <c:pt idx="44">
                  <c:v>#N/A</c:v>
                </c:pt>
                <c:pt idx="45">
                  <c:v>#N/A</c:v>
                </c:pt>
                <c:pt idx="46">
                  <c:v>#N/A</c:v>
                </c:pt>
                <c:pt idx="47">
                  <c:v>#N/A</c:v>
                </c:pt>
                <c:pt idx="48">
                  <c:v>#N/A</c:v>
                </c:pt>
                <c:pt idx="49">
                  <c:v>#N/A</c:v>
                </c:pt>
                <c:pt idx="50">
                  <c:v>#N/A</c:v>
                </c:pt>
                <c:pt idx="51">
                  <c:v>#N/A</c:v>
                </c:pt>
                <c:pt idx="52">
                  <c:v>24.839999999999996</c:v>
                </c:pt>
                <c:pt idx="53">
                  <c:v>#N/A</c:v>
                </c:pt>
                <c:pt idx="54">
                  <c:v>28.306807868841883</c:v>
                </c:pt>
                <c:pt idx="55">
                  <c:v>#N/A</c:v>
                </c:pt>
                <c:pt idx="56">
                  <c:v>#N/A</c:v>
                </c:pt>
                <c:pt idx="57">
                  <c:v>#N/A</c:v>
                </c:pt>
                <c:pt idx="58">
                  <c:v>32.999999999999986</c:v>
                </c:pt>
                <c:pt idx="59">
                  <c:v>#N/A</c:v>
                </c:pt>
                <c:pt idx="60">
                  <c:v>#N/A</c:v>
                </c:pt>
                <c:pt idx="61">
                  <c:v>#N/A</c:v>
                </c:pt>
                <c:pt idx="62">
                  <c:v>#N/A</c:v>
                </c:pt>
                <c:pt idx="63">
                  <c:v>#N/A</c:v>
                </c:pt>
                <c:pt idx="64">
                  <c:v>#N/A</c:v>
                </c:pt>
                <c:pt idx="65">
                  <c:v>40.651293636315287</c:v>
                </c:pt>
                <c:pt idx="66">
                  <c:v>29.499999999999979</c:v>
                </c:pt>
                <c:pt idx="67">
                  <c:v>40.999999999999986</c:v>
                </c:pt>
                <c:pt idx="68">
                  <c:v>#N/A</c:v>
                </c:pt>
                <c:pt idx="69">
                  <c:v>#N/A</c:v>
                </c:pt>
                <c:pt idx="70">
                  <c:v>#N/A</c:v>
                </c:pt>
                <c:pt idx="71">
                  <c:v>#N/A</c:v>
                </c:pt>
                <c:pt idx="72">
                  <c:v>#N/A</c:v>
                </c:pt>
                <c:pt idx="73">
                  <c:v>#N/A</c:v>
                </c:pt>
                <c:pt idx="74">
                  <c:v>#N/A</c:v>
                </c:pt>
                <c:pt idx="75">
                  <c:v>#N/A</c:v>
                </c:pt>
                <c:pt idx="76">
                  <c:v>#N/A</c:v>
                </c:pt>
                <c:pt idx="77">
                  <c:v>#N/A</c:v>
                </c:pt>
                <c:pt idx="78">
                  <c:v>#N/A</c:v>
                </c:pt>
                <c:pt idx="79">
                  <c:v>#N/A</c:v>
                </c:pt>
                <c:pt idx="80">
                  <c:v>63.726937315977807</c:v>
                </c:pt>
                <c:pt idx="81">
                  <c:v>46.280562468424343</c:v>
                </c:pt>
                <c:pt idx="82">
                  <c:v>38.999999999999993</c:v>
                </c:pt>
                <c:pt idx="83">
                  <c:v>44.999999999999979</c:v>
                </c:pt>
                <c:pt idx="84">
                  <c:v>#N/A</c:v>
                </c:pt>
                <c:pt idx="85">
                  <c:v>#N/A</c:v>
                </c:pt>
                <c:pt idx="86">
                  <c:v>39.219999999999963</c:v>
                </c:pt>
                <c:pt idx="87">
                  <c:v>43.999999999999986</c:v>
                </c:pt>
                <c:pt idx="88">
                  <c:v>39.219999999999985</c:v>
                </c:pt>
                <c:pt idx="89">
                  <c:v>#N/A</c:v>
                </c:pt>
                <c:pt idx="90">
                  <c:v>#N/A</c:v>
                </c:pt>
                <c:pt idx="91">
                  <c:v>47.24857985810754</c:v>
                </c:pt>
                <c:pt idx="92">
                  <c:v>58.960925096402818</c:v>
                </c:pt>
                <c:pt idx="93">
                  <c:v>#N/A</c:v>
                </c:pt>
                <c:pt idx="94">
                  <c:v>#N/A</c:v>
                </c:pt>
                <c:pt idx="95">
                  <c:v>#N/A</c:v>
                </c:pt>
                <c:pt idx="96">
                  <c:v>#N/A</c:v>
                </c:pt>
                <c:pt idx="97">
                  <c:v>#N/A</c:v>
                </c:pt>
                <c:pt idx="98">
                  <c:v>56.439131790111183</c:v>
                </c:pt>
                <c:pt idx="99">
                  <c:v>60.212073937500186</c:v>
                </c:pt>
                <c:pt idx="100">
                  <c:v>#N/A</c:v>
                </c:pt>
                <c:pt idx="101">
                  <c:v>67.323032194336093</c:v>
                </c:pt>
                <c:pt idx="102">
                  <c:v>67.323038922016423</c:v>
                </c:pt>
                <c:pt idx="103">
                  <c:v>67.323038922016423</c:v>
                </c:pt>
                <c:pt idx="104">
                  <c:v>74.957163091601501</c:v>
                </c:pt>
                <c:pt idx="105">
                  <c:v>64.417253272136847</c:v>
                </c:pt>
                <c:pt idx="106">
                  <c:v>36.180169571742262</c:v>
                </c:pt>
                <c:pt idx="107">
                  <c:v>#N/A</c:v>
                </c:pt>
                <c:pt idx="108">
                  <c:v>#N/A</c:v>
                </c:pt>
                <c:pt idx="109">
                  <c:v>#N/A</c:v>
                </c:pt>
                <c:pt idx="110">
                  <c:v>51.637228676517644</c:v>
                </c:pt>
                <c:pt idx="111">
                  <c:v>61.118992132262264</c:v>
                </c:pt>
                <c:pt idx="112">
                  <c:v>62.335104413063696</c:v>
                </c:pt>
                <c:pt idx="113">
                  <c:v>54.04614511151695</c:v>
                </c:pt>
                <c:pt idx="114">
                  <c:v>#N/A</c:v>
                </c:pt>
                <c:pt idx="115">
                  <c:v>48.249999999999986</c:v>
                </c:pt>
                <c:pt idx="116">
                  <c:v>44.449999999999982</c:v>
                </c:pt>
                <c:pt idx="117">
                  <c:v>49.949999999999982</c:v>
                </c:pt>
                <c:pt idx="118">
                  <c:v>#N/A</c:v>
                </c:pt>
                <c:pt idx="119">
                  <c:v>#N/A</c:v>
                </c:pt>
                <c:pt idx="120">
                  <c:v>#N/A</c:v>
                </c:pt>
                <c:pt idx="121">
                  <c:v>#N/A</c:v>
                </c:pt>
                <c:pt idx="122">
                  <c:v>#N/A</c:v>
                </c:pt>
                <c:pt idx="123">
                  <c:v>#N/A</c:v>
                </c:pt>
                <c:pt idx="124">
                  <c:v>68.341407116448863</c:v>
                </c:pt>
                <c:pt idx="125">
                  <c:v>#N/A</c:v>
                </c:pt>
                <c:pt idx="126">
                  <c:v>#N/A</c:v>
                </c:pt>
                <c:pt idx="127">
                  <c:v>63.895501186522999</c:v>
                </c:pt>
                <c:pt idx="128">
                  <c:v>#N/A</c:v>
                </c:pt>
                <c:pt idx="129">
                  <c:v>#N/A</c:v>
                </c:pt>
                <c:pt idx="130">
                  <c:v>#N/A</c:v>
                </c:pt>
                <c:pt idx="131">
                  <c:v>#N/A</c:v>
                </c:pt>
                <c:pt idx="132">
                  <c:v>#N/A</c:v>
                </c:pt>
                <c:pt idx="133">
                  <c:v>#N/A</c:v>
                </c:pt>
                <c:pt idx="134">
                  <c:v>#N/A</c:v>
                </c:pt>
                <c:pt idx="135">
                  <c:v>#N/A</c:v>
                </c:pt>
                <c:pt idx="136">
                  <c:v>#N/A</c:v>
                </c:pt>
                <c:pt idx="137">
                  <c:v>54.499999999999986</c:v>
                </c:pt>
                <c:pt idx="138">
                  <c:v>52.029204111852195</c:v>
                </c:pt>
                <c:pt idx="139">
                  <c:v>#N/A</c:v>
                </c:pt>
                <c:pt idx="140">
                  <c:v>#N/A</c:v>
                </c:pt>
                <c:pt idx="141">
                  <c:v>#N/A</c:v>
                </c:pt>
                <c:pt idx="142">
                  <c:v>#N/A</c:v>
                </c:pt>
                <c:pt idx="143">
                  <c:v>53.760105431495113</c:v>
                </c:pt>
                <c:pt idx="144">
                  <c:v>54.483284297840306</c:v>
                </c:pt>
                <c:pt idx="145">
                  <c:v>#N/A</c:v>
                </c:pt>
                <c:pt idx="146">
                  <c:v>78.470303545304816</c:v>
                </c:pt>
                <c:pt idx="147">
                  <c:v>57</c:v>
                </c:pt>
                <c:pt idx="148">
                  <c:v>#N/A</c:v>
                </c:pt>
                <c:pt idx="149">
                  <c:v>#N/A</c:v>
                </c:pt>
                <c:pt idx="150">
                  <c:v>#N/A</c:v>
                </c:pt>
                <c:pt idx="151">
                  <c:v>#N/A</c:v>
                </c:pt>
                <c:pt idx="152">
                  <c:v>53.950428129023472</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44.651495280003147</c:v>
                </c:pt>
                <c:pt idx="169">
                  <c:v>#N/A</c:v>
                </c:pt>
                <c:pt idx="170">
                  <c:v>#N/A</c:v>
                </c:pt>
                <c:pt idx="171">
                  <c:v>#N/A</c:v>
                </c:pt>
                <c:pt idx="172">
                  <c:v>#N/A</c:v>
                </c:pt>
                <c:pt idx="173">
                  <c:v>43.838713823563069</c:v>
                </c:pt>
                <c:pt idx="174">
                  <c:v>#N/A</c:v>
                </c:pt>
                <c:pt idx="175">
                  <c:v>#N/A</c:v>
                </c:pt>
                <c:pt idx="176">
                  <c:v>#N/A</c:v>
                </c:pt>
                <c:pt idx="177">
                  <c:v>72.993308894525114</c:v>
                </c:pt>
                <c:pt idx="178">
                  <c:v>#N/A</c:v>
                </c:pt>
                <c:pt idx="179">
                  <c:v>#N/A</c:v>
                </c:pt>
                <c:pt idx="180">
                  <c:v>65.999999999999972</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59.899999999999956</c:v>
                </c:pt>
                <c:pt idx="194">
                  <c:v>#N/A</c:v>
                </c:pt>
                <c:pt idx="195">
                  <c:v>#N/A</c:v>
                </c:pt>
                <c:pt idx="196">
                  <c:v>#N/A</c:v>
                </c:pt>
                <c:pt idx="197">
                  <c:v>#N/A</c:v>
                </c:pt>
                <c:pt idx="198">
                  <c:v>#N/A</c:v>
                </c:pt>
                <c:pt idx="199">
                  <c:v>#N/A</c:v>
                </c:pt>
                <c:pt idx="200">
                  <c:v>#N/A</c:v>
                </c:pt>
                <c:pt idx="201">
                  <c:v>#N/A</c:v>
                </c:pt>
                <c:pt idx="202">
                  <c:v>56.754374454370989</c:v>
                </c:pt>
                <c:pt idx="203">
                  <c:v>95.600243290906477</c:v>
                </c:pt>
                <c:pt idx="204">
                  <c:v>#N/A</c:v>
                </c:pt>
                <c:pt idx="205">
                  <c:v>#N/A</c:v>
                </c:pt>
                <c:pt idx="206">
                  <c:v>#N/A</c:v>
                </c:pt>
                <c:pt idx="207">
                  <c:v>#N/A</c:v>
                </c:pt>
                <c:pt idx="208">
                  <c:v>#N/A</c:v>
                </c:pt>
                <c:pt idx="209">
                  <c:v>#N/A</c:v>
                </c:pt>
                <c:pt idx="210">
                  <c:v>#N/A</c:v>
                </c:pt>
                <c:pt idx="211">
                  <c:v>#N/A</c:v>
                </c:pt>
                <c:pt idx="212">
                  <c:v>#N/A</c:v>
                </c:pt>
                <c:pt idx="213">
                  <c:v>54.57460701370114</c:v>
                </c:pt>
                <c:pt idx="214">
                  <c:v>57</c:v>
                </c:pt>
                <c:pt idx="215">
                  <c:v>61.249999999999993</c:v>
                </c:pt>
                <c:pt idx="216">
                  <c:v>68.999999999999972</c:v>
                </c:pt>
                <c:pt idx="217">
                  <c:v>72.998959793892197</c:v>
                </c:pt>
                <c:pt idx="218">
                  <c:v>#N/A</c:v>
                </c:pt>
                <c:pt idx="219">
                  <c:v>#N/A</c:v>
                </c:pt>
                <c:pt idx="220">
                  <c:v>#N/A</c:v>
                </c:pt>
                <c:pt idx="221">
                  <c:v>#N/A</c:v>
                </c:pt>
                <c:pt idx="222">
                  <c:v>#N/A</c:v>
                </c:pt>
                <c:pt idx="223">
                  <c:v>#N/A</c:v>
                </c:pt>
                <c:pt idx="224">
                  <c:v>#N/A</c:v>
                </c:pt>
                <c:pt idx="225">
                  <c:v>38</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79.181012945934285</c:v>
                </c:pt>
                <c:pt idx="241">
                  <c:v>114.9999999999999</c:v>
                </c:pt>
                <c:pt idx="242">
                  <c:v>44.650351234525957</c:v>
                </c:pt>
                <c:pt idx="243">
                  <c:v>77.499999999999972</c:v>
                </c:pt>
                <c:pt idx="244">
                  <c:v>#N/A</c:v>
                </c:pt>
                <c:pt idx="245">
                  <c:v>#N/A</c:v>
                </c:pt>
                <c:pt idx="246">
                  <c:v>#N/A</c:v>
                </c:pt>
                <c:pt idx="247">
                  <c:v>#N/A</c:v>
                </c:pt>
                <c:pt idx="248">
                  <c:v>#N/A</c:v>
                </c:pt>
                <c:pt idx="249">
                  <c:v>#N/A</c:v>
                </c:pt>
                <c:pt idx="250">
                  <c:v>#N/A</c:v>
                </c:pt>
                <c:pt idx="251">
                  <c:v>#N/A</c:v>
                </c:pt>
                <c:pt idx="252">
                  <c:v>#N/A</c:v>
                </c:pt>
                <c:pt idx="253">
                  <c:v>#N/A</c:v>
                </c:pt>
                <c:pt idx="254">
                  <c:v>32.999999999999993</c:v>
                </c:pt>
                <c:pt idx="255">
                  <c:v>30.999999999999989</c:v>
                </c:pt>
                <c:pt idx="256">
                  <c:v>#N/A</c:v>
                </c:pt>
                <c:pt idx="257">
                  <c:v>#N/A</c:v>
                </c:pt>
                <c:pt idx="258">
                  <c:v>#N/A</c:v>
                </c:pt>
                <c:pt idx="259">
                  <c:v>#N/A</c:v>
                </c:pt>
                <c:pt idx="260">
                  <c:v>#N/A</c:v>
                </c:pt>
                <c:pt idx="261">
                  <c:v>#N/A</c:v>
                </c:pt>
                <c:pt idx="262">
                  <c:v>#N/A</c:v>
                </c:pt>
                <c:pt idx="263">
                  <c:v>#N/A</c:v>
                </c:pt>
                <c:pt idx="264">
                  <c:v>#N/A</c:v>
                </c:pt>
                <c:pt idx="265">
                  <c:v>44.003744784654906</c:v>
                </c:pt>
                <c:pt idx="266">
                  <c:v>44.00374478465492</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50.149999999999984</c:v>
                </c:pt>
                <c:pt idx="282">
                  <c:v>#N/A</c:v>
                </c:pt>
                <c:pt idx="283">
                  <c:v>91.42999999999995</c:v>
                </c:pt>
                <c:pt idx="284">
                  <c:v>55.650842022661408</c:v>
                </c:pt>
                <c:pt idx="285">
                  <c:v>#N/A</c:v>
                </c:pt>
                <c:pt idx="286">
                  <c:v>#N/A</c:v>
                </c:pt>
                <c:pt idx="287">
                  <c:v>#N/A</c:v>
                </c:pt>
                <c:pt idx="288">
                  <c:v>#N/A</c:v>
                </c:pt>
                <c:pt idx="289">
                  <c:v>#N/A</c:v>
                </c:pt>
                <c:pt idx="290">
                  <c:v>39.136941133000732</c:v>
                </c:pt>
                <c:pt idx="291">
                  <c:v>31.552623901153318</c:v>
                </c:pt>
                <c:pt idx="292">
                  <c:v>#N/A</c:v>
                </c:pt>
                <c:pt idx="293">
                  <c:v>#N/A</c:v>
                </c:pt>
                <c:pt idx="294">
                  <c:v>#N/A</c:v>
                </c:pt>
                <c:pt idx="295">
                  <c:v>#N/A</c:v>
                </c:pt>
                <c:pt idx="296">
                  <c:v>#N/A</c:v>
                </c:pt>
                <c:pt idx="297">
                  <c:v>#N/A</c:v>
                </c:pt>
                <c:pt idx="298">
                  <c:v>122.18299251739865</c:v>
                </c:pt>
                <c:pt idx="299">
                  <c:v>78.50712191043857</c:v>
                </c:pt>
                <c:pt idx="300">
                  <c:v>114.99999999999994</c:v>
                </c:pt>
                <c:pt idx="301">
                  <c:v>67.999999999999986</c:v>
                </c:pt>
                <c:pt idx="302">
                  <c:v>#N/A</c:v>
                </c:pt>
                <c:pt idx="303">
                  <c:v>#N/A</c:v>
                </c:pt>
                <c:pt idx="304">
                  <c:v>#N/A</c:v>
                </c:pt>
                <c:pt idx="305">
                  <c:v>#N/A</c:v>
                </c:pt>
                <c:pt idx="306">
                  <c:v>#N/A</c:v>
                </c:pt>
                <c:pt idx="307">
                  <c:v>#N/A</c:v>
                </c:pt>
                <c:pt idx="308">
                  <c:v>#N/A</c:v>
                </c:pt>
                <c:pt idx="309">
                  <c:v>67.499999999999972</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49.249999999999957</c:v>
                </c:pt>
                <c:pt idx="327">
                  <c:v>93.085630222442759</c:v>
                </c:pt>
                <c:pt idx="328">
                  <c:v>49.249999999999964</c:v>
                </c:pt>
                <c:pt idx="329">
                  <c:v>31.789828310522275</c:v>
                </c:pt>
                <c:pt idx="330">
                  <c:v>#N/A</c:v>
                </c:pt>
                <c:pt idx="331">
                  <c:v>#N/A</c:v>
                </c:pt>
                <c:pt idx="332">
                  <c:v>#N/A</c:v>
                </c:pt>
                <c:pt idx="333">
                  <c:v>#N/A</c:v>
                </c:pt>
                <c:pt idx="334">
                  <c:v>#N/A</c:v>
                </c:pt>
                <c:pt idx="335">
                  <c:v>68.977142883476773</c:v>
                </c:pt>
                <c:pt idx="336">
                  <c:v>68.999999999999972</c:v>
                </c:pt>
                <c:pt idx="337">
                  <c:v>#N/A</c:v>
                </c:pt>
                <c:pt idx="338">
                  <c:v>#N/A</c:v>
                </c:pt>
                <c:pt idx="339">
                  <c:v>46.908990674098902</c:v>
                </c:pt>
                <c:pt idx="340">
                  <c:v>#N/A</c:v>
                </c:pt>
                <c:pt idx="341">
                  <c:v>#N/A</c:v>
                </c:pt>
                <c:pt idx="342">
                  <c:v>#N/A</c:v>
                </c:pt>
                <c:pt idx="343">
                  <c:v>#N/A</c:v>
                </c:pt>
                <c:pt idx="344">
                  <c:v>#N/A</c:v>
                </c:pt>
                <c:pt idx="345">
                  <c:v>#N/A</c:v>
                </c:pt>
                <c:pt idx="346">
                  <c:v>54.056426572876141</c:v>
                </c:pt>
                <c:pt idx="347">
                  <c:v>#N/A</c:v>
                </c:pt>
                <c:pt idx="348">
                  <c:v>41.477470678082561</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52.999999999999972</c:v>
                </c:pt>
                <c:pt idx="366">
                  <c:v>#N/A</c:v>
                </c:pt>
                <c:pt idx="367">
                  <c:v>#N/A</c:v>
                </c:pt>
                <c:pt idx="368">
                  <c:v>#N/A</c:v>
                </c:pt>
                <c:pt idx="369">
                  <c:v>#N/A</c:v>
                </c:pt>
                <c:pt idx="370">
                  <c:v>#N/A</c:v>
                </c:pt>
                <c:pt idx="371">
                  <c:v>#N/A</c:v>
                </c:pt>
                <c:pt idx="372">
                  <c:v>#N/A</c:v>
                </c:pt>
                <c:pt idx="373">
                  <c:v>42.999999999999986</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22.227957869641941</c:v>
                </c:pt>
                <c:pt idx="389">
                  <c:v>#N/A</c:v>
                </c:pt>
                <c:pt idx="390">
                  <c:v>#N/A</c:v>
                </c:pt>
                <c:pt idx="391">
                  <c:v>#N/A</c:v>
                </c:pt>
                <c:pt idx="392">
                  <c:v>#N/A</c:v>
                </c:pt>
                <c:pt idx="393">
                  <c:v>#N/A</c:v>
                </c:pt>
                <c:pt idx="394">
                  <c:v>35.749999999999986</c:v>
                </c:pt>
                <c:pt idx="395">
                  <c:v>#N/A</c:v>
                </c:pt>
                <c:pt idx="396">
                  <c:v>#N/A</c:v>
                </c:pt>
                <c:pt idx="397">
                  <c:v>#N/A</c:v>
                </c:pt>
                <c:pt idx="398">
                  <c:v>#N/A</c:v>
                </c:pt>
                <c:pt idx="399">
                  <c:v>#N/A</c:v>
                </c:pt>
                <c:pt idx="400">
                  <c:v>#N/A</c:v>
                </c:pt>
                <c:pt idx="401">
                  <c:v>#N/A</c:v>
                </c:pt>
                <c:pt idx="402">
                  <c:v>#N/A</c:v>
                </c:pt>
                <c:pt idx="403">
                  <c:v>#N/A</c:v>
                </c:pt>
                <c:pt idx="404">
                  <c:v>#N/A</c:v>
                </c:pt>
                <c:pt idx="405">
                  <c:v>26.991768317662522</c:v>
                </c:pt>
                <c:pt idx="406">
                  <c:v>#N/A</c:v>
                </c:pt>
                <c:pt idx="407">
                  <c:v>#N/A</c:v>
                </c:pt>
                <c:pt idx="408">
                  <c:v>#N/A</c:v>
                </c:pt>
                <c:pt idx="409">
                  <c:v>45.749999999999979</c:v>
                </c:pt>
                <c:pt idx="410">
                  <c:v>25.325214644236112</c:v>
                </c:pt>
                <c:pt idx="411">
                  <c:v>#N/A</c:v>
                </c:pt>
                <c:pt idx="412">
                  <c:v>#N/A</c:v>
                </c:pt>
                <c:pt idx="413">
                  <c:v>#N/A</c:v>
                </c:pt>
                <c:pt idx="414">
                  <c:v>#N/A</c:v>
                </c:pt>
                <c:pt idx="415">
                  <c:v>54.152447835647081</c:v>
                </c:pt>
                <c:pt idx="416">
                  <c:v>#N/A</c:v>
                </c:pt>
                <c:pt idx="417">
                  <c:v>#N/A</c:v>
                </c:pt>
                <c:pt idx="418">
                  <c:v>#N/A</c:v>
                </c:pt>
                <c:pt idx="419">
                  <c:v>#N/A</c:v>
                </c:pt>
                <c:pt idx="420">
                  <c:v>#N/A</c:v>
                </c:pt>
                <c:pt idx="421">
                  <c:v>#N/A</c:v>
                </c:pt>
                <c:pt idx="422">
                  <c:v>#N/A</c:v>
                </c:pt>
                <c:pt idx="423">
                  <c:v>#N/A</c:v>
                </c:pt>
                <c:pt idx="424">
                  <c:v>#N/A</c:v>
                </c:pt>
                <c:pt idx="425">
                  <c:v>#N/A</c:v>
                </c:pt>
                <c:pt idx="426">
                  <c:v>35.999999999999972</c:v>
                </c:pt>
                <c:pt idx="427">
                  <c:v>#N/A</c:v>
                </c:pt>
                <c:pt idx="428">
                  <c:v>#N/A</c:v>
                </c:pt>
                <c:pt idx="429">
                  <c:v>#N/A</c:v>
                </c:pt>
                <c:pt idx="430">
                  <c:v>#N/A</c:v>
                </c:pt>
                <c:pt idx="431">
                  <c:v>#N/A</c:v>
                </c:pt>
                <c:pt idx="432">
                  <c:v>#N/A</c:v>
                </c:pt>
                <c:pt idx="433">
                  <c:v>#N/A</c:v>
                </c:pt>
                <c:pt idx="434">
                  <c:v>39.642762409714614</c:v>
                </c:pt>
                <c:pt idx="435">
                  <c:v>#N/A</c:v>
                </c:pt>
                <c:pt idx="436">
                  <c:v>#N/A</c:v>
                </c:pt>
                <c:pt idx="437">
                  <c:v>#N/A</c:v>
                </c:pt>
                <c:pt idx="438">
                  <c:v>25.285442833023865</c:v>
                </c:pt>
                <c:pt idx="439">
                  <c:v>#N/A</c:v>
                </c:pt>
                <c:pt idx="440">
                  <c:v>26.499999999999972</c:v>
                </c:pt>
                <c:pt idx="441">
                  <c:v>#N/A</c:v>
                </c:pt>
                <c:pt idx="442">
                  <c:v>#N/A</c:v>
                </c:pt>
                <c:pt idx="443">
                  <c:v>#N/A</c:v>
                </c:pt>
                <c:pt idx="444">
                  <c:v>#N/A</c:v>
                </c:pt>
                <c:pt idx="445">
                  <c:v>#N/A</c:v>
                </c:pt>
                <c:pt idx="446">
                  <c:v>#N/A</c:v>
                </c:pt>
                <c:pt idx="447">
                  <c:v>#N/A</c:v>
                </c:pt>
                <c:pt idx="448">
                  <c:v>#N/A</c:v>
                </c:pt>
                <c:pt idx="449">
                  <c:v>#N/A</c:v>
                </c:pt>
                <c:pt idx="450">
                  <c:v>#N/A</c:v>
                </c:pt>
                <c:pt idx="451">
                  <c:v>22.499999999999989</c:v>
                </c:pt>
                <c:pt idx="452">
                  <c:v>#N/A</c:v>
                </c:pt>
                <c:pt idx="453">
                  <c:v>#N/A</c:v>
                </c:pt>
                <c:pt idx="454">
                  <c:v>#N/A</c:v>
                </c:pt>
                <c:pt idx="455">
                  <c:v>#N/A</c:v>
                </c:pt>
                <c:pt idx="456">
                  <c:v>#N/A</c:v>
                </c:pt>
                <c:pt idx="457">
                  <c:v>16.732345615769574</c:v>
                </c:pt>
                <c:pt idx="458">
                  <c:v>21.78</c:v>
                </c:pt>
                <c:pt idx="459">
                  <c:v>21.000000000000007</c:v>
                </c:pt>
                <c:pt idx="460">
                  <c:v>18.983025137781574</c:v>
                </c:pt>
                <c:pt idx="461">
                  <c:v>#N/A</c:v>
                </c:pt>
                <c:pt idx="462">
                  <c:v>#N/A</c:v>
                </c:pt>
                <c:pt idx="463">
                  <c:v>#N/A</c:v>
                </c:pt>
                <c:pt idx="464">
                  <c:v>46.043028708536646</c:v>
                </c:pt>
                <c:pt idx="465">
                  <c:v>41.041842934614571</c:v>
                </c:pt>
                <c:pt idx="466">
                  <c:v>#N/A</c:v>
                </c:pt>
                <c:pt idx="467">
                  <c:v>28.094919912215154</c:v>
                </c:pt>
                <c:pt idx="468">
                  <c:v>#N/A</c:v>
                </c:pt>
                <c:pt idx="469">
                  <c:v>#N/A</c:v>
                </c:pt>
                <c:pt idx="470">
                  <c:v>33.129999999999981</c:v>
                </c:pt>
                <c:pt idx="471">
                  <c:v>#N/A</c:v>
                </c:pt>
                <c:pt idx="472">
                  <c:v>#N/A</c:v>
                </c:pt>
                <c:pt idx="473">
                  <c:v>#N/A</c:v>
                </c:pt>
                <c:pt idx="474">
                  <c:v>#N/A</c:v>
                </c:pt>
                <c:pt idx="475">
                  <c:v>#N/A</c:v>
                </c:pt>
                <c:pt idx="476">
                  <c:v>#N/A</c:v>
                </c:pt>
                <c:pt idx="477">
                  <c:v>23.134714674745712</c:v>
                </c:pt>
                <c:pt idx="478">
                  <c:v>18.569999999999997</c:v>
                </c:pt>
                <c:pt idx="479">
                  <c:v>#N/A</c:v>
                </c:pt>
                <c:pt idx="480">
                  <c:v>#N/A</c:v>
                </c:pt>
                <c:pt idx="481">
                  <c:v>#N/A</c:v>
                </c:pt>
                <c:pt idx="482">
                  <c:v>#N/A</c:v>
                </c:pt>
                <c:pt idx="483">
                  <c:v>#N/A</c:v>
                </c:pt>
                <c:pt idx="484">
                  <c:v>#N/A</c:v>
                </c:pt>
                <c:pt idx="485">
                  <c:v>#N/A</c:v>
                </c:pt>
                <c:pt idx="486">
                  <c:v>31.86999999999999</c:v>
                </c:pt>
                <c:pt idx="487">
                  <c:v>#N/A</c:v>
                </c:pt>
                <c:pt idx="488">
                  <c:v>#N/A</c:v>
                </c:pt>
                <c:pt idx="489">
                  <c:v>#N/A</c:v>
                </c:pt>
                <c:pt idx="490">
                  <c:v>#N/A</c:v>
                </c:pt>
                <c:pt idx="491">
                  <c:v>#N/A</c:v>
                </c:pt>
                <c:pt idx="492">
                  <c:v>#N/A</c:v>
                </c:pt>
                <c:pt idx="493">
                  <c:v>#N/A</c:v>
                </c:pt>
                <c:pt idx="494">
                  <c:v>#N/A</c:v>
                </c:pt>
                <c:pt idx="495">
                  <c:v>19.509999999999984</c:v>
                </c:pt>
                <c:pt idx="496">
                  <c:v>#N/A</c:v>
                </c:pt>
                <c:pt idx="497">
                  <c:v>#N/A</c:v>
                </c:pt>
                <c:pt idx="498">
                  <c:v>25.999999999999989</c:v>
                </c:pt>
                <c:pt idx="499">
                  <c:v>#N/A</c:v>
                </c:pt>
                <c:pt idx="500">
                  <c:v>#N/A</c:v>
                </c:pt>
                <c:pt idx="501">
                  <c:v>#N/A</c:v>
                </c:pt>
                <c:pt idx="502">
                  <c:v>#N/A</c:v>
                </c:pt>
                <c:pt idx="503">
                  <c:v>25.499999999999989</c:v>
                </c:pt>
                <c:pt idx="504">
                  <c:v>#N/A</c:v>
                </c:pt>
                <c:pt idx="505">
                  <c:v>#N/A</c:v>
                </c:pt>
                <c:pt idx="506">
                  <c:v>#N/A</c:v>
                </c:pt>
                <c:pt idx="507">
                  <c:v>#N/A</c:v>
                </c:pt>
                <c:pt idx="508">
                  <c:v>#N/A</c:v>
                </c:pt>
                <c:pt idx="509">
                  <c:v>24.879999999999995</c:v>
                </c:pt>
                <c:pt idx="510">
                  <c:v>#N/A</c:v>
                </c:pt>
                <c:pt idx="511">
                  <c:v>22.999999999999993</c:v>
                </c:pt>
                <c:pt idx="512">
                  <c:v>#N/A</c:v>
                </c:pt>
                <c:pt idx="513">
                  <c:v>#N/A</c:v>
                </c:pt>
                <c:pt idx="514">
                  <c:v>#N/A</c:v>
                </c:pt>
                <c:pt idx="515">
                  <c:v>#N/A</c:v>
                </c:pt>
                <c:pt idx="516">
                  <c:v>#N/A</c:v>
                </c:pt>
                <c:pt idx="517">
                  <c:v>#N/A</c:v>
                </c:pt>
                <c:pt idx="518">
                  <c:v>#N/A</c:v>
                </c:pt>
                <c:pt idx="519">
                  <c:v>#N/A</c:v>
                </c:pt>
                <c:pt idx="520">
                  <c:v>#N/A</c:v>
                </c:pt>
                <c:pt idx="521">
                  <c:v>30.249999999999982</c:v>
                </c:pt>
                <c:pt idx="522">
                  <c:v>#N/A</c:v>
                </c:pt>
                <c:pt idx="523">
                  <c:v>#N/A</c:v>
                </c:pt>
                <c:pt idx="524">
                  <c:v>#N/A</c:v>
                </c:pt>
                <c:pt idx="525">
                  <c:v>#N/A</c:v>
                </c:pt>
                <c:pt idx="526">
                  <c:v>#N/A</c:v>
                </c:pt>
                <c:pt idx="527">
                  <c:v>26.989999999999991</c:v>
                </c:pt>
                <c:pt idx="528">
                  <c:v>#N/A</c:v>
                </c:pt>
                <c:pt idx="529">
                  <c:v>#N/A</c:v>
                </c:pt>
                <c:pt idx="530">
                  <c:v>#N/A</c:v>
                </c:pt>
                <c:pt idx="531">
                  <c:v>29.949999999999978</c:v>
                </c:pt>
                <c:pt idx="532">
                  <c:v>25.489997991591348</c:v>
                </c:pt>
                <c:pt idx="533">
                  <c:v>20.699999999999985</c:v>
                </c:pt>
                <c:pt idx="534">
                  <c:v>24.258286316823966</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38.499999999999979</c:v>
                </c:pt>
                <c:pt idx="555">
                  <c:v>#N/A</c:v>
                </c:pt>
                <c:pt idx="556">
                  <c:v>#N/A</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AFAC-47AC-B60F-3F569E784E4D}"/>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Plant_Nominal'!$G$26:$G$1000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24.999999999999993</c:v>
                </c:pt>
                <c:pt idx="16">
                  <c:v>#N/A</c:v>
                </c:pt>
                <c:pt idx="17">
                  <c:v>#N/A</c:v>
                </c:pt>
                <c:pt idx="18">
                  <c:v>#N/A</c:v>
                </c:pt>
                <c:pt idx="19">
                  <c:v>24.824875265365861</c:v>
                </c:pt>
                <c:pt idx="20">
                  <c:v>#N/A</c:v>
                </c:pt>
                <c:pt idx="21">
                  <c:v>#N/A</c:v>
                </c:pt>
                <c:pt idx="22">
                  <c:v>#N/A</c:v>
                </c:pt>
                <c:pt idx="23">
                  <c:v>#N/A</c:v>
                </c:pt>
                <c:pt idx="24">
                  <c:v>#N/A</c:v>
                </c:pt>
                <c:pt idx="25">
                  <c:v>#N/A</c:v>
                </c:pt>
                <c:pt idx="26">
                  <c:v>#N/A</c:v>
                </c:pt>
                <c:pt idx="27">
                  <c:v>#N/A</c:v>
                </c:pt>
                <c:pt idx="28">
                  <c:v>#N/A</c:v>
                </c:pt>
                <c:pt idx="29">
                  <c:v>#N/A</c:v>
                </c:pt>
                <c:pt idx="30">
                  <c:v>#N/A</c:v>
                </c:pt>
                <c:pt idx="31">
                  <c:v>24.679999999999996</c:v>
                </c:pt>
                <c:pt idx="32">
                  <c:v>18.383233240779703</c:v>
                </c:pt>
                <c:pt idx="33">
                  <c:v>#N/A</c:v>
                </c:pt>
                <c:pt idx="34">
                  <c:v>#N/A</c:v>
                </c:pt>
                <c:pt idx="35">
                  <c:v>#N/A</c:v>
                </c:pt>
                <c:pt idx="36">
                  <c:v>#N/A</c:v>
                </c:pt>
                <c:pt idx="37">
                  <c:v>#N/A</c:v>
                </c:pt>
                <c:pt idx="38">
                  <c:v>#N/A</c:v>
                </c:pt>
                <c:pt idx="39">
                  <c:v>23.796610268696114</c:v>
                </c:pt>
                <c:pt idx="40">
                  <c:v>#N/A</c:v>
                </c:pt>
                <c:pt idx="41">
                  <c:v>#N/A</c:v>
                </c:pt>
                <c:pt idx="42">
                  <c:v>#N/A</c:v>
                </c:pt>
                <c:pt idx="43">
                  <c:v>#N/A</c:v>
                </c:pt>
                <c:pt idx="44">
                  <c:v>#N/A</c:v>
                </c:pt>
                <c:pt idx="45">
                  <c:v>#N/A</c:v>
                </c:pt>
                <c:pt idx="46">
                  <c:v>28.74832603801519</c:v>
                </c:pt>
                <c:pt idx="47">
                  <c:v>#N/A</c:v>
                </c:pt>
                <c:pt idx="48">
                  <c:v>#N/A</c:v>
                </c:pt>
                <c:pt idx="49">
                  <c:v>25.509214798667141</c:v>
                </c:pt>
                <c:pt idx="50">
                  <c:v>#N/A</c:v>
                </c:pt>
                <c:pt idx="51">
                  <c:v>#N/A</c:v>
                </c:pt>
                <c:pt idx="52">
                  <c:v>#N/A</c:v>
                </c:pt>
                <c:pt idx="53">
                  <c:v>29.238512466005936</c:v>
                </c:pt>
                <c:pt idx="54">
                  <c:v>#N/A</c:v>
                </c:pt>
                <c:pt idx="55">
                  <c:v>#N/A</c:v>
                </c:pt>
                <c:pt idx="56">
                  <c:v>27.537897242304066</c:v>
                </c:pt>
                <c:pt idx="57">
                  <c:v>#N/A</c:v>
                </c:pt>
                <c:pt idx="58">
                  <c:v>#N/A</c:v>
                </c:pt>
                <c:pt idx="59">
                  <c:v>#N/A</c:v>
                </c:pt>
                <c:pt idx="60">
                  <c:v>#N/A</c:v>
                </c:pt>
                <c:pt idx="61">
                  <c:v>#N/A</c:v>
                </c:pt>
                <c:pt idx="62">
                  <c:v>#N/A</c:v>
                </c:pt>
                <c:pt idx="63">
                  <c:v>#N/A</c:v>
                </c:pt>
                <c:pt idx="64">
                  <c:v>#N/A</c:v>
                </c:pt>
                <c:pt idx="65">
                  <c:v>#N/A</c:v>
                </c:pt>
                <c:pt idx="66">
                  <c:v>#N/A</c:v>
                </c:pt>
                <c:pt idx="67">
                  <c:v>#N/A</c:v>
                </c:pt>
                <c:pt idx="68">
                  <c:v>#N/A</c:v>
                </c:pt>
                <c:pt idx="69">
                  <c:v>36.8880473152104</c:v>
                </c:pt>
                <c:pt idx="70">
                  <c:v>#N/A</c:v>
                </c:pt>
                <c:pt idx="71">
                  <c:v>#N/A</c:v>
                </c:pt>
                <c:pt idx="72">
                  <c:v>#N/A</c:v>
                </c:pt>
                <c:pt idx="73">
                  <c:v>#N/A</c:v>
                </c:pt>
                <c:pt idx="74">
                  <c:v>#N/A</c:v>
                </c:pt>
                <c:pt idx="75">
                  <c:v>#N/A</c:v>
                </c:pt>
                <c:pt idx="76">
                  <c:v>#N/A</c:v>
                </c:pt>
                <c:pt idx="77">
                  <c:v>#N/A</c:v>
                </c:pt>
                <c:pt idx="78">
                  <c:v>#N/A</c:v>
                </c:pt>
                <c:pt idx="79">
                  <c:v>52.502953648415961</c:v>
                </c:pt>
                <c:pt idx="80">
                  <c:v>#N/A</c:v>
                </c:pt>
                <c:pt idx="81">
                  <c:v>#N/A</c:v>
                </c:pt>
                <c:pt idx="82">
                  <c:v>#N/A</c:v>
                </c:pt>
                <c:pt idx="83">
                  <c:v>#N/A</c:v>
                </c:pt>
                <c:pt idx="84">
                  <c:v>#N/A</c:v>
                </c:pt>
                <c:pt idx="85">
                  <c:v>#N/A</c:v>
                </c:pt>
                <c:pt idx="86">
                  <c:v>#N/A</c:v>
                </c:pt>
                <c:pt idx="87">
                  <c:v>#N/A</c:v>
                </c:pt>
                <c:pt idx="88">
                  <c:v>#N/A</c:v>
                </c:pt>
                <c:pt idx="89">
                  <c:v>28.83709590763138</c:v>
                </c:pt>
                <c:pt idx="90">
                  <c:v>#N/A</c:v>
                </c:pt>
                <c:pt idx="91">
                  <c:v>#N/A</c:v>
                </c:pt>
                <c:pt idx="92">
                  <c:v>#N/A</c:v>
                </c:pt>
                <c:pt idx="93">
                  <c:v>42.399999999999977</c:v>
                </c:pt>
                <c:pt idx="94">
                  <c:v>43.799999999999983</c:v>
                </c:pt>
                <c:pt idx="95">
                  <c:v>43.2</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38.999999999999979</c:v>
                </c:pt>
                <c:pt idx="119">
                  <c:v>45.499999999999979</c:v>
                </c:pt>
                <c:pt idx="120">
                  <c:v>43.399999999999984</c:v>
                </c:pt>
                <c:pt idx="121">
                  <c:v>43.399999999999984</c:v>
                </c:pt>
                <c:pt idx="122">
                  <c:v>44.999999999999979</c:v>
                </c:pt>
                <c:pt idx="123">
                  <c:v>44.449999999999989</c:v>
                </c:pt>
                <c:pt idx="124">
                  <c:v>#N/A</c:v>
                </c:pt>
                <c:pt idx="125">
                  <c:v>#N/A</c:v>
                </c:pt>
                <c:pt idx="126">
                  <c:v>58.04528038006729</c:v>
                </c:pt>
                <c:pt idx="127">
                  <c:v>#N/A</c:v>
                </c:pt>
                <c:pt idx="128">
                  <c:v>#N/A</c:v>
                </c:pt>
                <c:pt idx="129">
                  <c:v>#N/A</c:v>
                </c:pt>
                <c:pt idx="130">
                  <c:v>#N/A</c:v>
                </c:pt>
                <c:pt idx="131">
                  <c:v>#N/A</c:v>
                </c:pt>
                <c:pt idx="132">
                  <c:v>#N/A</c:v>
                </c:pt>
                <c:pt idx="133">
                  <c:v>56.089925736649761</c:v>
                </c:pt>
                <c:pt idx="134">
                  <c:v>48.850506418142793</c:v>
                </c:pt>
                <c:pt idx="135">
                  <c:v>#N/A</c:v>
                </c:pt>
                <c:pt idx="136">
                  <c:v>#N/A</c:v>
                </c:pt>
                <c:pt idx="137">
                  <c:v>#N/A</c:v>
                </c:pt>
                <c:pt idx="138">
                  <c:v>#N/A</c:v>
                </c:pt>
                <c:pt idx="139">
                  <c:v>50.238329459996869</c:v>
                </c:pt>
                <c:pt idx="140">
                  <c:v>60.510712451806747</c:v>
                </c:pt>
                <c:pt idx="141">
                  <c:v>#N/A</c:v>
                </c:pt>
                <c:pt idx="142">
                  <c:v>40.449999999999974</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63.768638499262678</c:v>
                </c:pt>
                <c:pt idx="159">
                  <c:v>#N/A</c:v>
                </c:pt>
                <c:pt idx="160">
                  <c:v>#N/A</c:v>
                </c:pt>
                <c:pt idx="161">
                  <c:v>51.817110237480065</c:v>
                </c:pt>
                <c:pt idx="162">
                  <c:v>#N/A</c:v>
                </c:pt>
                <c:pt idx="163">
                  <c:v>#N/A</c:v>
                </c:pt>
                <c:pt idx="164">
                  <c:v>#N/A</c:v>
                </c:pt>
                <c:pt idx="165">
                  <c:v>#N/A</c:v>
                </c:pt>
                <c:pt idx="166">
                  <c:v>#N/A</c:v>
                </c:pt>
                <c:pt idx="167">
                  <c:v>#N/A</c:v>
                </c:pt>
                <c:pt idx="168">
                  <c:v>#N/A</c:v>
                </c:pt>
                <c:pt idx="169">
                  <c:v>#N/A</c:v>
                </c:pt>
                <c:pt idx="170">
                  <c:v>#N/A</c:v>
                </c:pt>
                <c:pt idx="171">
                  <c:v>#N/A</c:v>
                </c:pt>
                <c:pt idx="172">
                  <c:v>46.499999999999957</c:v>
                </c:pt>
                <c:pt idx="173">
                  <c:v>#N/A</c:v>
                </c:pt>
                <c:pt idx="174">
                  <c:v>#N/A</c:v>
                </c:pt>
                <c:pt idx="175">
                  <c:v>52.735387995094747</c:v>
                </c:pt>
                <c:pt idx="176">
                  <c:v>50.521249229779336</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30.679999999999978</c:v>
                </c:pt>
                <c:pt idx="197">
                  <c:v>#N/A</c:v>
                </c:pt>
                <c:pt idx="198">
                  <c:v>#N/A</c:v>
                </c:pt>
                <c:pt idx="199">
                  <c:v>#N/A</c:v>
                </c:pt>
                <c:pt idx="200">
                  <c:v>32.999999999999986</c:v>
                </c:pt>
                <c:pt idx="201">
                  <c:v>#N/A</c:v>
                </c:pt>
                <c:pt idx="202">
                  <c:v>#N/A</c:v>
                </c:pt>
                <c:pt idx="203">
                  <c:v>#N/A</c:v>
                </c:pt>
                <c:pt idx="204">
                  <c:v>#N/A</c:v>
                </c:pt>
                <c:pt idx="205">
                  <c:v>#N/A</c:v>
                </c:pt>
                <c:pt idx="206">
                  <c:v>#N/A</c:v>
                </c:pt>
                <c:pt idx="207">
                  <c:v>45.013236737331617</c:v>
                </c:pt>
                <c:pt idx="208">
                  <c:v>47.234192384384286</c:v>
                </c:pt>
                <c:pt idx="209">
                  <c:v>34.499999999999986</c:v>
                </c:pt>
                <c:pt idx="210">
                  <c:v>37.499999999999986</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31.5</c:v>
                </c:pt>
                <c:pt idx="227">
                  <c:v>#N/A</c:v>
                </c:pt>
                <c:pt idx="228">
                  <c:v>27.649999999999991</c:v>
                </c:pt>
                <c:pt idx="229">
                  <c:v>29.469999999999978</c:v>
                </c:pt>
                <c:pt idx="230">
                  <c:v>45.068739283336221</c:v>
                </c:pt>
                <c:pt idx="231">
                  <c:v>#N/A</c:v>
                </c:pt>
                <c:pt idx="232">
                  <c:v>#N/A</c:v>
                </c:pt>
                <c:pt idx="233">
                  <c:v>28.254813366468603</c:v>
                </c:pt>
                <c:pt idx="234">
                  <c:v>#N/A</c:v>
                </c:pt>
                <c:pt idx="235">
                  <c:v>28.999999999999986</c:v>
                </c:pt>
                <c:pt idx="236">
                  <c:v>31.499999999999993</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37.369999999999983</c:v>
                </c:pt>
                <c:pt idx="253">
                  <c:v>#N/A</c:v>
                </c:pt>
                <c:pt idx="254">
                  <c:v>#N/A</c:v>
                </c:pt>
                <c:pt idx="255">
                  <c:v>#N/A</c:v>
                </c:pt>
                <c:pt idx="256">
                  <c:v>#N/A</c:v>
                </c:pt>
                <c:pt idx="257">
                  <c:v>#N/A</c:v>
                </c:pt>
                <c:pt idx="258">
                  <c:v>#N/A</c:v>
                </c:pt>
                <c:pt idx="259">
                  <c:v>26.899999999999981</c:v>
                </c:pt>
                <c:pt idx="260">
                  <c:v>#N/A</c:v>
                </c:pt>
                <c:pt idx="261">
                  <c:v>#N/A</c:v>
                </c:pt>
                <c:pt idx="262">
                  <c:v>#N/A</c:v>
                </c:pt>
                <c:pt idx="263">
                  <c:v>38.590792794919416</c:v>
                </c:pt>
                <c:pt idx="264">
                  <c:v>#N/A</c:v>
                </c:pt>
                <c:pt idx="265">
                  <c:v>#N/A</c:v>
                </c:pt>
                <c:pt idx="266">
                  <c:v>#N/A</c:v>
                </c:pt>
                <c:pt idx="267">
                  <c:v>#N/A</c:v>
                </c:pt>
                <c:pt idx="268">
                  <c:v>#N/A</c:v>
                </c:pt>
                <c:pt idx="269">
                  <c:v>35.939999999999976</c:v>
                </c:pt>
                <c:pt idx="270">
                  <c:v>29.499999999999964</c:v>
                </c:pt>
                <c:pt idx="271">
                  <c:v>31.999999999999982</c:v>
                </c:pt>
                <c:pt idx="272">
                  <c:v>31.499999999999979</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59.954967659812823</c:v>
                </c:pt>
                <c:pt idx="286">
                  <c:v>70.147631206504457</c:v>
                </c:pt>
                <c:pt idx="287">
                  <c:v>#N/A</c:v>
                </c:pt>
                <c:pt idx="288">
                  <c:v>#N/A</c:v>
                </c:pt>
                <c:pt idx="289">
                  <c:v>#N/A</c:v>
                </c:pt>
                <c:pt idx="290">
                  <c:v>#N/A</c:v>
                </c:pt>
                <c:pt idx="291">
                  <c:v>#N/A</c:v>
                </c:pt>
                <c:pt idx="292">
                  <c:v>30.67086956521737</c:v>
                </c:pt>
                <c:pt idx="293">
                  <c:v>33.041294219804215</c:v>
                </c:pt>
                <c:pt idx="294">
                  <c:v>32.559999999999995</c:v>
                </c:pt>
                <c:pt idx="295">
                  <c:v>#N/A</c:v>
                </c:pt>
                <c:pt idx="296">
                  <c:v>#N/A</c:v>
                </c:pt>
                <c:pt idx="297">
                  <c:v>#N/A</c:v>
                </c:pt>
                <c:pt idx="298">
                  <c:v>#N/A</c:v>
                </c:pt>
                <c:pt idx="299">
                  <c:v>#N/A</c:v>
                </c:pt>
                <c:pt idx="300">
                  <c:v>#N/A</c:v>
                </c:pt>
                <c:pt idx="301">
                  <c:v>#N/A</c:v>
                </c:pt>
                <c:pt idx="302">
                  <c:v>63.999999999999964</c:v>
                </c:pt>
                <c:pt idx="303">
                  <c:v>#N/A</c:v>
                </c:pt>
                <c:pt idx="304">
                  <c:v>#N/A</c:v>
                </c:pt>
                <c:pt idx="305">
                  <c:v>#N/A</c:v>
                </c:pt>
                <c:pt idx="306">
                  <c:v>#N/A</c:v>
                </c:pt>
                <c:pt idx="307">
                  <c:v>#N/A</c:v>
                </c:pt>
                <c:pt idx="308">
                  <c:v>#N/A</c:v>
                </c:pt>
                <c:pt idx="309">
                  <c:v>#N/A</c:v>
                </c:pt>
                <c:pt idx="310">
                  <c:v>#N/A</c:v>
                </c:pt>
                <c:pt idx="311">
                  <c:v>#N/A</c:v>
                </c:pt>
                <c:pt idx="312">
                  <c:v>22.869299422822891</c:v>
                </c:pt>
                <c:pt idx="313">
                  <c:v>24.360701884070593</c:v>
                </c:pt>
                <c:pt idx="314">
                  <c:v>25.90583179983706</c:v>
                </c:pt>
                <c:pt idx="315">
                  <c:v>21.847989214877899</c:v>
                </c:pt>
                <c:pt idx="316">
                  <c:v>21.47402559395265</c:v>
                </c:pt>
                <c:pt idx="317">
                  <c:v>22.91855669688438</c:v>
                </c:pt>
                <c:pt idx="318">
                  <c:v>22.849999999999987</c:v>
                </c:pt>
                <c:pt idx="319">
                  <c:v>24.999999999999989</c:v>
                </c:pt>
                <c:pt idx="320">
                  <c:v>25.609999999999992</c:v>
                </c:pt>
                <c:pt idx="321">
                  <c:v>#N/A</c:v>
                </c:pt>
                <c:pt idx="322">
                  <c:v>31.307688578621146</c:v>
                </c:pt>
                <c:pt idx="323">
                  <c:v>31.667071018228185</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56.299999999999983</c:v>
                </c:pt>
                <c:pt idx="338">
                  <c:v>#N/A</c:v>
                </c:pt>
                <c:pt idx="339">
                  <c:v>#N/A</c:v>
                </c:pt>
                <c:pt idx="340">
                  <c:v>#N/A</c:v>
                </c:pt>
                <c:pt idx="341">
                  <c:v>#N/A</c:v>
                </c:pt>
                <c:pt idx="342">
                  <c:v>41.32387506280287</c:v>
                </c:pt>
                <c:pt idx="343">
                  <c:v>#N/A</c:v>
                </c:pt>
                <c:pt idx="344">
                  <c:v>21.861835493077248</c:v>
                </c:pt>
                <c:pt idx="345">
                  <c:v>#N/A</c:v>
                </c:pt>
                <c:pt idx="346">
                  <c:v>#N/A</c:v>
                </c:pt>
                <c:pt idx="347">
                  <c:v>37.799416455070038</c:v>
                </c:pt>
                <c:pt idx="348">
                  <c:v>#N/A</c:v>
                </c:pt>
                <c:pt idx="349">
                  <c:v>#N/A</c:v>
                </c:pt>
                <c:pt idx="350">
                  <c:v>#N/A</c:v>
                </c:pt>
                <c:pt idx="351">
                  <c:v>22.400262543932332</c:v>
                </c:pt>
                <c:pt idx="352">
                  <c:v>24.899999999999984</c:v>
                </c:pt>
                <c:pt idx="353">
                  <c:v>23.663435930058441</c:v>
                </c:pt>
                <c:pt idx="354">
                  <c:v>#N/A</c:v>
                </c:pt>
                <c:pt idx="355">
                  <c:v>27.499999999999989</c:v>
                </c:pt>
                <c:pt idx="356">
                  <c:v>23.999999999999996</c:v>
                </c:pt>
                <c:pt idx="357">
                  <c:v>26.274017324539958</c:v>
                </c:pt>
                <c:pt idx="358">
                  <c:v>27.237968615419987</c:v>
                </c:pt>
                <c:pt idx="359">
                  <c:v>#N/A</c:v>
                </c:pt>
                <c:pt idx="360">
                  <c:v>26.911635227084208</c:v>
                </c:pt>
                <c:pt idx="361">
                  <c:v>23.699999999999985</c:v>
                </c:pt>
                <c:pt idx="362">
                  <c:v>#N/A</c:v>
                </c:pt>
                <c:pt idx="363">
                  <c:v>#N/A</c:v>
                </c:pt>
                <c:pt idx="364">
                  <c:v>#N/A</c:v>
                </c:pt>
                <c:pt idx="365">
                  <c:v>#N/A</c:v>
                </c:pt>
                <c:pt idx="366">
                  <c:v>33.799999999999976</c:v>
                </c:pt>
                <c:pt idx="367">
                  <c:v>33.799999999999983</c:v>
                </c:pt>
                <c:pt idx="368">
                  <c:v>24.999999999999986</c:v>
                </c:pt>
                <c:pt idx="369">
                  <c:v>33.799999999999983</c:v>
                </c:pt>
                <c:pt idx="370">
                  <c:v>#N/A</c:v>
                </c:pt>
                <c:pt idx="371">
                  <c:v>24.349999999999987</c:v>
                </c:pt>
                <c:pt idx="372">
                  <c:v>#N/A</c:v>
                </c:pt>
                <c:pt idx="373">
                  <c:v>#N/A</c:v>
                </c:pt>
                <c:pt idx="374">
                  <c:v>#N/A</c:v>
                </c:pt>
                <c:pt idx="375">
                  <c:v>#N/A</c:v>
                </c:pt>
                <c:pt idx="376">
                  <c:v>#N/A</c:v>
                </c:pt>
                <c:pt idx="377">
                  <c:v>24.289999999999981</c:v>
                </c:pt>
                <c:pt idx="378">
                  <c:v>31.678187811827417</c:v>
                </c:pt>
                <c:pt idx="379">
                  <c:v>20.499999999999989</c:v>
                </c:pt>
                <c:pt idx="380">
                  <c:v>22.904699064870062</c:v>
                </c:pt>
                <c:pt idx="381">
                  <c:v>#N/A</c:v>
                </c:pt>
                <c:pt idx="382">
                  <c:v>#N/A</c:v>
                </c:pt>
                <c:pt idx="383">
                  <c:v>36.799999999999969</c:v>
                </c:pt>
                <c:pt idx="384">
                  <c:v>#N/A</c:v>
                </c:pt>
                <c:pt idx="385">
                  <c:v>#N/A</c:v>
                </c:pt>
                <c:pt idx="386">
                  <c:v>24.365425710040913</c:v>
                </c:pt>
                <c:pt idx="387">
                  <c:v>#N/A</c:v>
                </c:pt>
                <c:pt idx="388">
                  <c:v>#N/A</c:v>
                </c:pt>
                <c:pt idx="389">
                  <c:v>23.394867663136907</c:v>
                </c:pt>
                <c:pt idx="390">
                  <c:v>20.704147065462731</c:v>
                </c:pt>
                <c:pt idx="391">
                  <c:v>22.400262543932332</c:v>
                </c:pt>
                <c:pt idx="392">
                  <c:v>26.89490505201206</c:v>
                </c:pt>
                <c:pt idx="393">
                  <c:v>24.164272542911316</c:v>
                </c:pt>
                <c:pt idx="394">
                  <c:v>#N/A</c:v>
                </c:pt>
                <c:pt idx="395">
                  <c:v>21.192875551529205</c:v>
                </c:pt>
                <c:pt idx="396">
                  <c:v>32.329999999999984</c:v>
                </c:pt>
                <c:pt idx="397">
                  <c:v>31.499999999999993</c:v>
                </c:pt>
                <c:pt idx="398">
                  <c:v>#N/A</c:v>
                </c:pt>
                <c:pt idx="399">
                  <c:v>#N/A</c:v>
                </c:pt>
                <c:pt idx="400">
                  <c:v>#N/A</c:v>
                </c:pt>
                <c:pt idx="401">
                  <c:v>#N/A</c:v>
                </c:pt>
                <c:pt idx="402">
                  <c:v>26.249999999999979</c:v>
                </c:pt>
                <c:pt idx="403">
                  <c:v>#N/A</c:v>
                </c:pt>
                <c:pt idx="404">
                  <c:v>22.505172277125627</c:v>
                </c:pt>
                <c:pt idx="405">
                  <c:v>#N/A</c:v>
                </c:pt>
                <c:pt idx="406">
                  <c:v>#N/A</c:v>
                </c:pt>
                <c:pt idx="407">
                  <c:v>23.949999999999989</c:v>
                </c:pt>
                <c:pt idx="408">
                  <c:v>25.099999999999991</c:v>
                </c:pt>
                <c:pt idx="409">
                  <c:v>#N/A</c:v>
                </c:pt>
                <c:pt idx="410">
                  <c:v>#N/A</c:v>
                </c:pt>
                <c:pt idx="411">
                  <c:v>#N/A</c:v>
                </c:pt>
                <c:pt idx="412">
                  <c:v>36.805339454115604</c:v>
                </c:pt>
                <c:pt idx="413">
                  <c:v>#N/A</c:v>
                </c:pt>
                <c:pt idx="414">
                  <c:v>29.499999999999993</c:v>
                </c:pt>
                <c:pt idx="415">
                  <c:v>#N/A</c:v>
                </c:pt>
                <c:pt idx="416">
                  <c:v>#N/A</c:v>
                </c:pt>
                <c:pt idx="417">
                  <c:v>#N/A</c:v>
                </c:pt>
                <c:pt idx="418">
                  <c:v>#N/A</c:v>
                </c:pt>
                <c:pt idx="419">
                  <c:v>21.261896107004858</c:v>
                </c:pt>
                <c:pt idx="420">
                  <c:v>15.849999999999994</c:v>
                </c:pt>
                <c:pt idx="421">
                  <c:v>15.599999999999985</c:v>
                </c:pt>
                <c:pt idx="422">
                  <c:v>15.849999999999994</c:v>
                </c:pt>
                <c:pt idx="423">
                  <c:v>15.599999999999996</c:v>
                </c:pt>
                <c:pt idx="424">
                  <c:v>22.999999999999989</c:v>
                </c:pt>
                <c:pt idx="425">
                  <c:v>#N/A</c:v>
                </c:pt>
                <c:pt idx="426">
                  <c:v>#N/A</c:v>
                </c:pt>
                <c:pt idx="427">
                  <c:v>#N/A</c:v>
                </c:pt>
                <c:pt idx="428">
                  <c:v>#N/A</c:v>
                </c:pt>
                <c:pt idx="429">
                  <c:v>#N/A</c:v>
                </c:pt>
                <c:pt idx="430">
                  <c:v>22.999999999999989</c:v>
                </c:pt>
                <c:pt idx="431">
                  <c:v>#N/A</c:v>
                </c:pt>
                <c:pt idx="432">
                  <c:v>#N/A</c:v>
                </c:pt>
                <c:pt idx="433">
                  <c:v>#N/A</c:v>
                </c:pt>
                <c:pt idx="434">
                  <c:v>#N/A</c:v>
                </c:pt>
                <c:pt idx="435">
                  <c:v>#N/A</c:v>
                </c:pt>
                <c:pt idx="436">
                  <c:v>20.595368207426421</c:v>
                </c:pt>
                <c:pt idx="437">
                  <c:v>11.999999999999993</c:v>
                </c:pt>
                <c:pt idx="438">
                  <c:v>#N/A</c:v>
                </c:pt>
                <c:pt idx="439">
                  <c:v>14.349999999999993</c:v>
                </c:pt>
                <c:pt idx="440">
                  <c:v>#N/A</c:v>
                </c:pt>
                <c:pt idx="441">
                  <c:v>#N/A</c:v>
                </c:pt>
                <c:pt idx="442">
                  <c:v>29.949999999999978</c:v>
                </c:pt>
                <c:pt idx="443">
                  <c:v>21.529999999999998</c:v>
                </c:pt>
                <c:pt idx="444">
                  <c:v>#N/A</c:v>
                </c:pt>
                <c:pt idx="445">
                  <c:v>13.449999999999989</c:v>
                </c:pt>
                <c:pt idx="446">
                  <c:v>13.45</c:v>
                </c:pt>
                <c:pt idx="447">
                  <c:v>#N/A</c:v>
                </c:pt>
                <c:pt idx="448">
                  <c:v>#N/A</c:v>
                </c:pt>
                <c:pt idx="449">
                  <c:v>#N/A</c:v>
                </c:pt>
                <c:pt idx="450">
                  <c:v>14.749999999999993</c:v>
                </c:pt>
                <c:pt idx="451">
                  <c:v>#N/A</c:v>
                </c:pt>
                <c:pt idx="452">
                  <c:v>#N/A</c:v>
                </c:pt>
                <c:pt idx="453">
                  <c:v>13.249999999999993</c:v>
                </c:pt>
                <c:pt idx="454">
                  <c:v>#N/A</c:v>
                </c:pt>
                <c:pt idx="455">
                  <c:v>#N/A</c:v>
                </c:pt>
                <c:pt idx="456">
                  <c:v>19.499999999999989</c:v>
                </c:pt>
                <c:pt idx="457">
                  <c:v>#N/A</c:v>
                </c:pt>
                <c:pt idx="458">
                  <c:v>#N/A</c:v>
                </c:pt>
                <c:pt idx="459">
                  <c:v>#N/A</c:v>
                </c:pt>
                <c:pt idx="460">
                  <c:v>#N/A</c:v>
                </c:pt>
                <c:pt idx="461">
                  <c:v>#N/A</c:v>
                </c:pt>
                <c:pt idx="462">
                  <c:v>#N/A</c:v>
                </c:pt>
                <c:pt idx="463">
                  <c:v>#N/A</c:v>
                </c:pt>
                <c:pt idx="464">
                  <c:v>#N/A</c:v>
                </c:pt>
                <c:pt idx="465">
                  <c:v>#N/A</c:v>
                </c:pt>
                <c:pt idx="466">
                  <c:v>#N/A</c:v>
                </c:pt>
                <c:pt idx="467">
                  <c:v>#N/A</c:v>
                </c:pt>
                <c:pt idx="468">
                  <c:v>14.100000000000001</c:v>
                </c:pt>
                <c:pt idx="469">
                  <c:v>13.86999999999999</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11.969999999999995</c:v>
                </c:pt>
                <c:pt idx="485">
                  <c:v>21.739562171228037</c:v>
                </c:pt>
                <c:pt idx="486">
                  <c:v>#N/A</c:v>
                </c:pt>
                <c:pt idx="487">
                  <c:v>#N/A</c:v>
                </c:pt>
                <c:pt idx="488">
                  <c:v>14.209999999999997</c:v>
                </c:pt>
                <c:pt idx="489">
                  <c:v>13.519999999999985</c:v>
                </c:pt>
                <c:pt idx="490">
                  <c:v>16.729999999999993</c:v>
                </c:pt>
                <c:pt idx="491">
                  <c:v>#N/A</c:v>
                </c:pt>
                <c:pt idx="492">
                  <c:v>#N/A</c:v>
                </c:pt>
                <c:pt idx="493">
                  <c:v>16.699999999999989</c:v>
                </c:pt>
                <c:pt idx="494">
                  <c:v>13.249999999999995</c:v>
                </c:pt>
                <c:pt idx="495">
                  <c:v>#N/A</c:v>
                </c:pt>
                <c:pt idx="496">
                  <c:v>#N/A</c:v>
                </c:pt>
                <c:pt idx="497">
                  <c:v>#N/A</c:v>
                </c:pt>
                <c:pt idx="498">
                  <c:v>#N/A</c:v>
                </c:pt>
                <c:pt idx="499">
                  <c:v>28.318027054854927</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16.239999999999984</c:v>
                </c:pt>
                <c:pt idx="513">
                  <c:v>17.459999999999997</c:v>
                </c:pt>
                <c:pt idx="514">
                  <c:v>#N/A</c:v>
                </c:pt>
                <c:pt idx="515">
                  <c:v>17.149999999999991</c:v>
                </c:pt>
                <c:pt idx="516">
                  <c:v>15.629999999999999</c:v>
                </c:pt>
                <c:pt idx="517">
                  <c:v>#N/A</c:v>
                </c:pt>
                <c:pt idx="518">
                  <c:v>#N/A</c:v>
                </c:pt>
                <c:pt idx="519">
                  <c:v>#N/A</c:v>
                </c:pt>
                <c:pt idx="520">
                  <c:v>14</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27.719952473192649</c:v>
                </c:pt>
                <c:pt idx="552">
                  <c:v>#N/A</c:v>
                </c:pt>
                <c:pt idx="553">
                  <c:v>#N/A</c:v>
                </c:pt>
                <c:pt idx="554">
                  <c:v>#N/A</c:v>
                </c:pt>
                <c:pt idx="555">
                  <c:v>41.000000000000014</c:v>
                </c:pt>
                <c:pt idx="556">
                  <c:v>#N/A</c:v>
                </c:pt>
                <c:pt idx="557">
                  <c:v>24.849999999999987</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5-AFAC-47AC-B60F-3F569E784E4D}"/>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Plant_Nominal'!$H$26:$H$1000</c:f>
              <c:numCache>
                <c:formatCode>0.00</c:formatCode>
                <c:ptCount val="975"/>
                <c:pt idx="0">
                  <c:v>#N/A</c:v>
                </c:pt>
                <c:pt idx="1">
                  <c:v>#N/A</c:v>
                </c:pt>
                <c:pt idx="2">
                  <c:v>#N/A</c:v>
                </c:pt>
                <c:pt idx="3">
                  <c:v>#N/A</c:v>
                </c:pt>
                <c:pt idx="4">
                  <c:v>#N/A</c:v>
                </c:pt>
                <c:pt idx="5">
                  <c:v>#N/A</c:v>
                </c:pt>
                <c:pt idx="6">
                  <c:v>#N/A</c:v>
                </c:pt>
                <c:pt idx="7">
                  <c:v>#N/A</c:v>
                </c:pt>
                <c:pt idx="8">
                  <c:v>#N/A</c:v>
                </c:pt>
                <c:pt idx="9">
                  <c:v>27.835305022923453</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38.249999999999986</c:v>
                </c:pt>
                <c:pt idx="192">
                  <c:v>42.999999999999964</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41.21999999999997</c:v>
                </c:pt>
                <c:pt idx="245">
                  <c:v>54.249999999999979</c:v>
                </c:pt>
                <c:pt idx="246">
                  <c:v>26.869999999999987</c:v>
                </c:pt>
                <c:pt idx="247">
                  <c:v>27.449999999999989</c:v>
                </c:pt>
                <c:pt idx="248">
                  <c:v>30.279999999999987</c:v>
                </c:pt>
                <c:pt idx="249">
                  <c:v>30.28</c:v>
                </c:pt>
                <c:pt idx="250">
                  <c:v>49.25999999999997</c:v>
                </c:pt>
                <c:pt idx="251">
                  <c:v>25.409999999999989</c:v>
                </c:pt>
                <c:pt idx="252">
                  <c:v>#N/A</c:v>
                </c:pt>
                <c:pt idx="253">
                  <c:v>65.999999999999972</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27.999999999999986</c:v>
                </c:pt>
                <c:pt idx="331">
                  <c:v>24.999999999999989</c:v>
                </c:pt>
                <c:pt idx="332">
                  <c:v>24.999999999999989</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36.249999999999972</c:v>
                </c:pt>
                <c:pt idx="355">
                  <c:v>#N/A</c:v>
                </c:pt>
                <c:pt idx="356">
                  <c:v>#N/A</c:v>
                </c:pt>
                <c:pt idx="357">
                  <c:v>#N/A</c:v>
                </c:pt>
                <c:pt idx="358">
                  <c:v>#N/A</c:v>
                </c:pt>
                <c:pt idx="359">
                  <c:v>#N/A</c:v>
                </c:pt>
                <c:pt idx="360">
                  <c:v>#N/A</c:v>
                </c:pt>
                <c:pt idx="361">
                  <c:v>#N/A</c:v>
                </c:pt>
                <c:pt idx="362">
                  <c:v>34.999999999999979</c:v>
                </c:pt>
                <c:pt idx="363">
                  <c:v>#N/A</c:v>
                </c:pt>
                <c:pt idx="364">
                  <c:v>#N/A</c:v>
                </c:pt>
                <c:pt idx="365">
                  <c:v>#N/A</c:v>
                </c:pt>
                <c:pt idx="366">
                  <c:v>#N/A</c:v>
                </c:pt>
                <c:pt idx="367">
                  <c:v>#N/A</c:v>
                </c:pt>
                <c:pt idx="368">
                  <c:v>#N/A</c:v>
                </c:pt>
                <c:pt idx="369">
                  <c:v>#N/A</c:v>
                </c:pt>
                <c:pt idx="370">
                  <c:v>#N/A</c:v>
                </c:pt>
                <c:pt idx="371">
                  <c:v>#N/A</c:v>
                </c:pt>
                <c:pt idx="372">
                  <c:v>40.557855801051716</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24.999999999999993</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6-AFAC-47AC-B60F-3F569E784E4D}"/>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149.49999999999997</c:v>
                </c:pt>
                <c:pt idx="12">
                  <c:v>#N/A</c:v>
                </c:pt>
                <c:pt idx="13">
                  <c:v>#N/A</c:v>
                </c:pt>
                <c:pt idx="14">
                  <c:v>#N/A</c:v>
                </c:pt>
                <c:pt idx="15">
                  <c:v>#N/A</c:v>
                </c:pt>
                <c:pt idx="16">
                  <c:v>43.30065830833351</c:v>
                </c:pt>
                <c:pt idx="17">
                  <c:v>43.300658308333503</c:v>
                </c:pt>
                <c:pt idx="18">
                  <c:v>#N/A</c:v>
                </c:pt>
                <c:pt idx="19">
                  <c:v>#N/A</c:v>
                </c:pt>
                <c:pt idx="20">
                  <c:v>#N/A</c:v>
                </c:pt>
                <c:pt idx="21">
                  <c:v>#N/A</c:v>
                </c:pt>
                <c:pt idx="22">
                  <c:v>#N/A</c:v>
                </c:pt>
                <c:pt idx="23">
                  <c:v>#N/A</c:v>
                </c:pt>
                <c:pt idx="24">
                  <c:v>#N/A</c:v>
                </c:pt>
                <c:pt idx="25">
                  <c:v>#N/A</c:v>
                </c:pt>
                <c:pt idx="26">
                  <c:v>#N/A</c:v>
                </c:pt>
                <c:pt idx="27">
                  <c:v>#N/A</c:v>
                </c:pt>
                <c:pt idx="28">
                  <c:v>43.084417603277231</c:v>
                </c:pt>
                <c:pt idx="29">
                  <c:v>#N/A</c:v>
                </c:pt>
                <c:pt idx="30">
                  <c:v>#N/A</c:v>
                </c:pt>
                <c:pt idx="31">
                  <c:v>#N/A</c:v>
                </c:pt>
                <c:pt idx="32">
                  <c:v>#N/A</c:v>
                </c:pt>
                <c:pt idx="33">
                  <c:v>#N/A</c:v>
                </c:pt>
                <c:pt idx="34">
                  <c:v>#N/A</c:v>
                </c:pt>
                <c:pt idx="35">
                  <c:v>#N/A</c:v>
                </c:pt>
                <c:pt idx="36">
                  <c:v>#N/A</c:v>
                </c:pt>
                <c:pt idx="37">
                  <c:v>#N/A</c:v>
                </c:pt>
                <c:pt idx="38">
                  <c:v>#N/A</c:v>
                </c:pt>
                <c:pt idx="39">
                  <c:v>#N/A</c:v>
                </c:pt>
                <c:pt idx="40">
                  <c:v>39.59999999999998</c:v>
                </c:pt>
                <c:pt idx="41">
                  <c:v>45.940970527916456</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63.999999999999964</c:v>
                </c:pt>
                <c:pt idx="69">
                  <c:v>#N/A</c:v>
                </c:pt>
                <c:pt idx="70">
                  <c:v>58.999999999999986</c:v>
                </c:pt>
                <c:pt idx="71">
                  <c:v>64.999999999999943</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59.238481042264674</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63.999999999999972</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72.82912917587656</c:v>
                </c:pt>
                <c:pt idx="129">
                  <c:v>66.345748464592987</c:v>
                </c:pt>
                <c:pt idx="130">
                  <c:v>90.523152375205143</c:v>
                </c:pt>
                <c:pt idx="131">
                  <c:v>89.79798384639632</c:v>
                </c:pt>
                <c:pt idx="132">
                  <c:v>66.431144747267496</c:v>
                </c:pt>
                <c:pt idx="133">
                  <c:v>#N/A</c:v>
                </c:pt>
                <c:pt idx="134">
                  <c:v>#N/A</c:v>
                </c:pt>
                <c:pt idx="135">
                  <c:v>#N/A</c:v>
                </c:pt>
                <c:pt idx="136">
                  <c:v>72.122411969114253</c:v>
                </c:pt>
                <c:pt idx="137">
                  <c:v>#N/A</c:v>
                </c:pt>
                <c:pt idx="138">
                  <c:v>#N/A</c:v>
                </c:pt>
                <c:pt idx="139">
                  <c:v>#N/A</c:v>
                </c:pt>
                <c:pt idx="140">
                  <c:v>#N/A</c:v>
                </c:pt>
                <c:pt idx="141">
                  <c:v>#N/A</c:v>
                </c:pt>
                <c:pt idx="142">
                  <c:v>#N/A</c:v>
                </c:pt>
                <c:pt idx="143">
                  <c:v>#N/A</c:v>
                </c:pt>
                <c:pt idx="144">
                  <c:v>#N/A</c:v>
                </c:pt>
                <c:pt idx="145">
                  <c:v>71.836484116650112</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91.999999999999972</c:v>
                </c:pt>
                <c:pt idx="160">
                  <c:v>91.999999999999972</c:v>
                </c:pt>
                <c:pt idx="161">
                  <c:v>#N/A</c:v>
                </c:pt>
                <c:pt idx="162">
                  <c:v>#N/A</c:v>
                </c:pt>
                <c:pt idx="163">
                  <c:v>#N/A</c:v>
                </c:pt>
                <c:pt idx="164">
                  <c:v>#N/A</c:v>
                </c:pt>
                <c:pt idx="165">
                  <c:v>#N/A</c:v>
                </c:pt>
                <c:pt idx="166">
                  <c:v>#N/A</c:v>
                </c:pt>
                <c:pt idx="167">
                  <c:v>68.326076034330569</c:v>
                </c:pt>
                <c:pt idx="168">
                  <c:v>#N/A</c:v>
                </c:pt>
                <c:pt idx="169">
                  <c:v>#N/A</c:v>
                </c:pt>
                <c:pt idx="170">
                  <c:v>#N/A</c:v>
                </c:pt>
                <c:pt idx="171">
                  <c:v>#N/A</c:v>
                </c:pt>
                <c:pt idx="172">
                  <c:v>#N/A</c:v>
                </c:pt>
                <c:pt idx="173">
                  <c:v>#N/A</c:v>
                </c:pt>
                <c:pt idx="174">
                  <c:v>#N/A</c:v>
                </c:pt>
                <c:pt idx="175">
                  <c:v>#N/A</c:v>
                </c:pt>
                <c:pt idx="176">
                  <c:v>#N/A</c:v>
                </c:pt>
                <c:pt idx="177">
                  <c:v>#N/A</c:v>
                </c:pt>
                <c:pt idx="178">
                  <c:v>87.227786275861519</c:v>
                </c:pt>
                <c:pt idx="179">
                  <c:v>95.842876278415773</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87.5415532824845</c:v>
                </c:pt>
                <c:pt idx="199">
                  <c:v>#N/A</c:v>
                </c:pt>
                <c:pt idx="200">
                  <c:v>#N/A</c:v>
                </c:pt>
                <c:pt idx="201">
                  <c:v>81.999999999999957</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53.70999999999998</c:v>
                </c:pt>
                <c:pt idx="257">
                  <c:v>#N/A</c:v>
                </c:pt>
                <c:pt idx="258">
                  <c:v>#N/A</c:v>
                </c:pt>
                <c:pt idx="259">
                  <c:v>#N/A</c:v>
                </c:pt>
                <c:pt idx="260">
                  <c:v>#N/A</c:v>
                </c:pt>
                <c:pt idx="261">
                  <c:v>91.25805510079212</c:v>
                </c:pt>
                <c:pt idx="262">
                  <c:v>91.275275115606391</c:v>
                </c:pt>
                <c:pt idx="263">
                  <c:v>#N/A</c:v>
                </c:pt>
                <c:pt idx="264">
                  <c:v>#N/A</c:v>
                </c:pt>
                <c:pt idx="265">
                  <c:v>#N/A</c:v>
                </c:pt>
                <c:pt idx="266">
                  <c:v>#N/A</c:v>
                </c:pt>
                <c:pt idx="267">
                  <c:v>65.339999999999989</c:v>
                </c:pt>
                <c:pt idx="268">
                  <c:v>67.789721371781809</c:v>
                </c:pt>
                <c:pt idx="269">
                  <c:v>#N/A</c:v>
                </c:pt>
                <c:pt idx="270">
                  <c:v>#N/A</c:v>
                </c:pt>
                <c:pt idx="271">
                  <c:v>#N/A</c:v>
                </c:pt>
                <c:pt idx="272">
                  <c:v>#N/A</c:v>
                </c:pt>
                <c:pt idx="273">
                  <c:v>#N/A</c:v>
                </c:pt>
                <c:pt idx="274">
                  <c:v>#N/A</c:v>
                </c:pt>
                <c:pt idx="275">
                  <c:v>#N/A</c:v>
                </c:pt>
                <c:pt idx="276">
                  <c:v>#N/A</c:v>
                </c:pt>
                <c:pt idx="277">
                  <c:v>60.999999999999915</c:v>
                </c:pt>
                <c:pt idx="278">
                  <c:v>#N/A</c:v>
                </c:pt>
                <c:pt idx="279">
                  <c:v>#N/A</c:v>
                </c:pt>
                <c:pt idx="280">
                  <c:v>#N/A</c:v>
                </c:pt>
                <c:pt idx="281">
                  <c:v>#N/A</c:v>
                </c:pt>
                <c:pt idx="282">
                  <c:v>#N/A</c:v>
                </c:pt>
                <c:pt idx="283">
                  <c:v>#N/A</c:v>
                </c:pt>
                <c:pt idx="284">
                  <c:v>#N/A</c:v>
                </c:pt>
                <c:pt idx="285">
                  <c:v>#N/A</c:v>
                </c:pt>
                <c:pt idx="286">
                  <c:v>#N/A</c:v>
                </c:pt>
                <c:pt idx="287">
                  <c:v>#N/A</c:v>
                </c:pt>
                <c:pt idx="288">
                  <c:v>#N/A</c:v>
                </c:pt>
                <c:pt idx="289">
                  <c:v>90.866988001970782</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67.129191765903741</c:v>
                </c:pt>
                <c:pt idx="304">
                  <c:v>54.654463408994488</c:v>
                </c:pt>
                <c:pt idx="305">
                  <c:v>42.759654915780864</c:v>
                </c:pt>
                <c:pt idx="306">
                  <c:v>65.782139378355097</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76.819999999999979</c:v>
                </c:pt>
                <c:pt idx="341">
                  <c:v>79.912360214397253</c:v>
                </c:pt>
                <c:pt idx="342">
                  <c:v>#N/A</c:v>
                </c:pt>
                <c:pt idx="343">
                  <c:v>#N/A</c:v>
                </c:pt>
                <c:pt idx="344">
                  <c:v>#N/A</c:v>
                </c:pt>
                <c:pt idx="345">
                  <c:v>49.535011922718681</c:v>
                </c:pt>
                <c:pt idx="346">
                  <c:v>#N/A</c:v>
                </c:pt>
                <c:pt idx="347">
                  <c:v>#N/A</c:v>
                </c:pt>
                <c:pt idx="348">
                  <c:v>#N/A</c:v>
                </c:pt>
                <c:pt idx="349">
                  <c:v>53.99917498668384</c:v>
                </c:pt>
                <c:pt idx="350">
                  <c:v>52.209194404598669</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40.936309823435096</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33.359999999999971</c:v>
                </c:pt>
                <c:pt idx="401">
                  <c:v>#N/A</c:v>
                </c:pt>
                <c:pt idx="402">
                  <c:v>#N/A</c:v>
                </c:pt>
                <c:pt idx="403">
                  <c:v>#N/A</c:v>
                </c:pt>
                <c:pt idx="404">
                  <c:v>#N/A</c:v>
                </c:pt>
                <c:pt idx="405">
                  <c:v>#N/A</c:v>
                </c:pt>
                <c:pt idx="406">
                  <c:v>48.399984598989704</c:v>
                </c:pt>
                <c:pt idx="407">
                  <c:v>#N/A</c:v>
                </c:pt>
                <c:pt idx="408">
                  <c:v>#N/A</c:v>
                </c:pt>
                <c:pt idx="409">
                  <c:v>#N/A</c:v>
                </c:pt>
                <c:pt idx="410">
                  <c:v>#N/A</c:v>
                </c:pt>
                <c:pt idx="411">
                  <c:v>44.569446561656065</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38.499999999999986</c:v>
                </c:pt>
                <c:pt idx="433">
                  <c:v>39.539865490395371</c:v>
                </c:pt>
                <c:pt idx="434">
                  <c:v>#N/A</c:v>
                </c:pt>
                <c:pt idx="435">
                  <c:v>42.640945196391144</c:v>
                </c:pt>
                <c:pt idx="436">
                  <c:v>#N/A</c:v>
                </c:pt>
                <c:pt idx="437">
                  <c:v>#N/A</c:v>
                </c:pt>
                <c:pt idx="438">
                  <c:v>#N/A</c:v>
                </c:pt>
                <c:pt idx="439">
                  <c:v>#N/A</c:v>
                </c:pt>
                <c:pt idx="440">
                  <c:v>#N/A</c:v>
                </c:pt>
                <c:pt idx="441">
                  <c:v>#N/A</c:v>
                </c:pt>
                <c:pt idx="442">
                  <c:v>#N/A</c:v>
                </c:pt>
                <c:pt idx="443">
                  <c:v>#N/A</c:v>
                </c:pt>
                <c:pt idx="444">
                  <c:v>45.199999999999989</c:v>
                </c:pt>
                <c:pt idx="445">
                  <c:v>#N/A</c:v>
                </c:pt>
                <c:pt idx="446">
                  <c:v>#N/A</c:v>
                </c:pt>
                <c:pt idx="447">
                  <c:v>43.396186828463911</c:v>
                </c:pt>
                <c:pt idx="448">
                  <c:v>#N/A</c:v>
                </c:pt>
                <c:pt idx="449">
                  <c:v>#N/A</c:v>
                </c:pt>
                <c:pt idx="450">
                  <c:v>#N/A</c:v>
                </c:pt>
                <c:pt idx="451">
                  <c:v>#N/A</c:v>
                </c:pt>
                <c:pt idx="452">
                  <c:v>52.314635889085295</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34.149999999999984</c:v>
                </c:pt>
                <c:pt idx="476">
                  <c:v>#N/A</c:v>
                </c:pt>
                <c:pt idx="477">
                  <c:v>#N/A</c:v>
                </c:pt>
                <c:pt idx="478">
                  <c:v>#N/A</c:v>
                </c:pt>
                <c:pt idx="479">
                  <c:v>#N/A</c:v>
                </c:pt>
                <c:pt idx="480">
                  <c:v>#N/A</c:v>
                </c:pt>
                <c:pt idx="481">
                  <c:v>31.655097942930329</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30.399999999999991</c:v>
                </c:pt>
                <c:pt idx="501">
                  <c:v>30.622007312377733</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32.749999999999993</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56.670988540415891</c:v>
                </c:pt>
                <c:pt idx="549">
                  <c:v>#N/A</c:v>
                </c:pt>
                <c:pt idx="550">
                  <c:v>20.049999999999997</c:v>
                </c:pt>
                <c:pt idx="551">
                  <c:v>#N/A</c:v>
                </c:pt>
                <c:pt idx="552">
                  <c:v>#N/A</c:v>
                </c:pt>
                <c:pt idx="553">
                  <c:v>#N/A</c:v>
                </c:pt>
                <c:pt idx="554">
                  <c:v>#N/A</c:v>
                </c:pt>
                <c:pt idx="555">
                  <c:v>#N/A</c:v>
                </c:pt>
                <c:pt idx="556">
                  <c:v>#N/A</c:v>
                </c:pt>
                <c:pt idx="557">
                  <c:v>#N/A</c:v>
                </c:pt>
                <c:pt idx="558">
                  <c:v>#N/A</c:v>
                </c:pt>
                <c:pt idx="559">
                  <c:v>32.059999999999988</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7-AFAC-47AC-B60F-3F569E784E4D}"/>
            </c:ext>
          </c:extLst>
        </c:ser>
        <c:ser>
          <c:idx val="6"/>
          <c:order val="6"/>
          <c:tx>
            <c:v> NYISO</c:v>
          </c:tx>
          <c:spPr>
            <a:solidFill>
              <a:schemeClr val="accent5"/>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90.660532629784953</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69.549999999999955</c:v>
                </c:pt>
                <c:pt idx="537">
                  <c:v>70.799999999999969</c:v>
                </c:pt>
                <c:pt idx="538">
                  <c:v>74.959999999999923</c:v>
                </c:pt>
                <c:pt idx="539">
                  <c:v>69.619999999999962</c:v>
                </c:pt>
                <c:pt idx="540">
                  <c:v>67.719999999999942</c:v>
                </c:pt>
                <c:pt idx="541">
                  <c:v>65.61999999999999</c:v>
                </c:pt>
                <c:pt idx="542">
                  <c:v>69.619999999999948</c:v>
                </c:pt>
                <c:pt idx="543">
                  <c:v>66.37</c:v>
                </c:pt>
                <c:pt idx="544">
                  <c:v>67.009999999999948</c:v>
                </c:pt>
                <c:pt idx="545">
                  <c:v>67.269999999999982</c:v>
                </c:pt>
                <c:pt idx="546">
                  <c:v>71.590000000000018</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8-AFAC-47AC-B60F-3F569E784E4D}"/>
            </c:ext>
          </c:extLst>
        </c:ser>
        <c:ser>
          <c:idx val="8"/>
          <c:order val="7"/>
          <c:tx>
            <c:v> Southeast</c:v>
          </c:tx>
          <c:spPr>
            <a:solidFill>
              <a:schemeClr val="bg1">
                <a:lumMod val="75000"/>
              </a:schemeClr>
            </a:solidFill>
            <a:ln>
              <a:solidFill>
                <a:schemeClr val="bg1">
                  <a:lumMod val="50000"/>
                </a:schemeClr>
              </a:solidFill>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Plant_Nominal'!$L$26:$L$1000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72.116120162280225</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42.70999999999998</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43.999999999999986</c:v>
                </c:pt>
                <c:pt idx="91">
                  <c:v>#N/A</c:v>
                </c:pt>
                <c:pt idx="92">
                  <c:v>#N/A</c:v>
                </c:pt>
                <c:pt idx="93">
                  <c:v>#N/A</c:v>
                </c:pt>
                <c:pt idx="94">
                  <c:v>#N/A</c:v>
                </c:pt>
                <c:pt idx="95">
                  <c:v>#N/A</c:v>
                </c:pt>
                <c:pt idx="96">
                  <c:v>#N/A</c:v>
                </c:pt>
                <c:pt idx="97">
                  <c:v>44.999999999999979</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70.359171035707632</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32.294506247004961</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53.999999999999972</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21.949999999999985</c:v>
                </c:pt>
                <c:pt idx="473">
                  <c:v>#N/A</c:v>
                </c:pt>
                <c:pt idx="474">
                  <c:v>#N/A</c:v>
                </c:pt>
                <c:pt idx="475">
                  <c:v>#N/A</c:v>
                </c:pt>
                <c:pt idx="476">
                  <c:v>#N/A</c:v>
                </c:pt>
                <c:pt idx="477">
                  <c:v>#N/A</c:v>
                </c:pt>
                <c:pt idx="478">
                  <c:v>#N/A</c:v>
                </c:pt>
                <c:pt idx="479">
                  <c:v>22.199999999999978</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9-AFAC-47AC-B60F-3F569E784E4D}"/>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125.99999999999997</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112.75037063281312</c:v>
                </c:pt>
                <c:pt idx="239">
                  <c:v>111.86625941300805</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62.649999999999991</c:v>
                </c:pt>
                <c:pt idx="334">
                  <c:v>51.649999999999991</c:v>
                </c:pt>
                <c:pt idx="335">
                  <c:v>#N/A</c:v>
                </c:pt>
                <c:pt idx="336">
                  <c:v>#N/A</c:v>
                </c:pt>
                <c:pt idx="337">
                  <c:v>#N/A</c:v>
                </c:pt>
                <c:pt idx="338">
                  <c:v>70.999999999999986</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94.999999999999929</c:v>
                </c:pt>
                <c:pt idx="376">
                  <c:v>#N/A</c:v>
                </c:pt>
                <c:pt idx="377">
                  <c:v>#N/A</c:v>
                </c:pt>
                <c:pt idx="378">
                  <c:v>#N/A</c:v>
                </c:pt>
                <c:pt idx="379">
                  <c:v>#N/A</c:v>
                </c:pt>
                <c:pt idx="380">
                  <c:v>#N/A</c:v>
                </c:pt>
                <c:pt idx="381">
                  <c:v>#N/A</c:v>
                </c:pt>
                <c:pt idx="382">
                  <c:v>#N/A</c:v>
                </c:pt>
                <c:pt idx="383">
                  <c:v>#N/A</c:v>
                </c:pt>
                <c:pt idx="384">
                  <c:v>#N/A</c:v>
                </c:pt>
                <c:pt idx="385">
                  <c:v>59</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58.999999999999972</c:v>
                </c:pt>
                <c:pt idx="399">
                  <c:v>56.999999999999972</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56.610780455243635</c:v>
                </c:pt>
                <c:pt idx="429">
                  <c:v>87.999999999999986</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52.499999999999986</c:v>
                </c:pt>
                <c:pt idx="450">
                  <c:v>#N/A</c:v>
                </c:pt>
                <c:pt idx="451">
                  <c:v>#N/A</c:v>
                </c:pt>
                <c:pt idx="452">
                  <c:v>#N/A</c:v>
                </c:pt>
                <c:pt idx="453">
                  <c:v>#N/A</c:v>
                </c:pt>
                <c:pt idx="454">
                  <c:v>49.999999999999979</c:v>
                </c:pt>
                <c:pt idx="455">
                  <c:v>44.354861885325441</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42.638849298489447</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92.999999999999957</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#N/A</c:v>
                </c:pt>
                <c:pt idx="552">
                  <c:v>#N/A</c:v>
                </c:pt>
                <c:pt idx="553">
                  <c:v>#N/A</c:v>
                </c:pt>
                <c:pt idx="554">
                  <c:v>#N/A</c:v>
                </c:pt>
                <c:pt idx="555">
                  <c:v>#N/A</c:v>
                </c:pt>
                <c:pt idx="556">
                  <c:v>#N/A</c:v>
                </c:pt>
                <c:pt idx="557">
                  <c:v>#N/A</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A-AFAC-47AC-B60F-3F569E784E4D}"/>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5291"/>
          <c:min val="42370"/>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8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55085307450341159"/>
          <c:y val="1.9120458891013385E-2"/>
          <c:w val="0.43437695553674149"/>
          <c:h val="0.18499030241471062"/>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Plant_Nominal'!$N$26:$N$1000</c:f>
              <c:numCache>
                <c:formatCode>0.00</c:formatCode>
                <c:ptCount val="975"/>
                <c:pt idx="0">
                  <c:v>#N/A</c:v>
                </c:pt>
                <c:pt idx="1">
                  <c:v>57.131845304171328</c:v>
                </c:pt>
                <c:pt idx="2">
                  <c:v>#N/A</c:v>
                </c:pt>
                <c:pt idx="3">
                  <c:v>#N/A</c:v>
                </c:pt>
                <c:pt idx="4">
                  <c:v>52.599999999999987</c:v>
                </c:pt>
                <c:pt idx="5">
                  <c:v>#N/A</c:v>
                </c:pt>
                <c:pt idx="6">
                  <c:v>#N/A</c:v>
                </c:pt>
                <c:pt idx="7">
                  <c:v>#N/A</c:v>
                </c:pt>
                <c:pt idx="8">
                  <c:v>#N/A</c:v>
                </c:pt>
                <c:pt idx="9">
                  <c:v>#N/A</c:v>
                </c:pt>
                <c:pt idx="10">
                  <c:v>37.571984080802125</c:v>
                </c:pt>
                <c:pt idx="11">
                  <c:v>#N/A</c:v>
                </c:pt>
                <c:pt idx="12">
                  <c:v>#N/A</c:v>
                </c:pt>
                <c:pt idx="13">
                  <c:v>#N/A</c:v>
                </c:pt>
                <c:pt idx="14">
                  <c:v>40.478265912913592</c:v>
                </c:pt>
                <c:pt idx="15">
                  <c:v>#N/A</c:v>
                </c:pt>
                <c:pt idx="16">
                  <c:v>#N/A</c:v>
                </c:pt>
                <c:pt idx="17">
                  <c:v>#N/A</c:v>
                </c:pt>
                <c:pt idx="18">
                  <c:v>35.47999999999999</c:v>
                </c:pt>
                <c:pt idx="19">
                  <c:v>#N/A</c:v>
                </c:pt>
                <c:pt idx="20">
                  <c:v>65.832702791067462</c:v>
                </c:pt>
                <c:pt idx="21">
                  <c:v>36.766908670860822</c:v>
                </c:pt>
                <c:pt idx="22">
                  <c:v>28.531021574531231</c:v>
                </c:pt>
                <c:pt idx="23">
                  <c:v>#N/A</c:v>
                </c:pt>
                <c:pt idx="24">
                  <c:v>#N/A</c:v>
                </c:pt>
                <c:pt idx="25">
                  <c:v>#N/A</c:v>
                </c:pt>
                <c:pt idx="26">
                  <c:v>#N/A</c:v>
                </c:pt>
                <c:pt idx="27">
                  <c:v>#N/A</c:v>
                </c:pt>
                <c:pt idx="28">
                  <c:v>#N/A</c:v>
                </c:pt>
                <c:pt idx="29">
                  <c:v>37.777497544714848</c:v>
                </c:pt>
                <c:pt idx="30">
                  <c:v>27.249999999999986</c:v>
                </c:pt>
                <c:pt idx="31">
                  <c:v>#N/A</c:v>
                </c:pt>
                <c:pt idx="32">
                  <c:v>#N/A</c:v>
                </c:pt>
                <c:pt idx="33">
                  <c:v>#N/A</c:v>
                </c:pt>
                <c:pt idx="34">
                  <c:v>#N/A</c:v>
                </c:pt>
                <c:pt idx="35">
                  <c:v>#N/A</c:v>
                </c:pt>
                <c:pt idx="36">
                  <c:v>23.130414169992342</c:v>
                </c:pt>
                <c:pt idx="37">
                  <c:v>49.149999999999991</c:v>
                </c:pt>
                <c:pt idx="38">
                  <c:v>#N/A</c:v>
                </c:pt>
                <c:pt idx="39">
                  <c:v>#N/A</c:v>
                </c:pt>
                <c:pt idx="40">
                  <c:v>#N/A</c:v>
                </c:pt>
                <c:pt idx="41">
                  <c:v>#N/A</c:v>
                </c:pt>
                <c:pt idx="42">
                  <c:v>#N/A</c:v>
                </c:pt>
                <c:pt idx="43">
                  <c:v>42.026076195328599</c:v>
                </c:pt>
                <c:pt idx="44">
                  <c:v>44.593666571790088</c:v>
                </c:pt>
                <c:pt idx="45">
                  <c:v>#N/A</c:v>
                </c:pt>
                <c:pt idx="46">
                  <c:v>#N/A</c:v>
                </c:pt>
                <c:pt idx="47">
                  <c:v>49.199999999999982</c:v>
                </c:pt>
                <c:pt idx="48">
                  <c:v>56.678532592746777</c:v>
                </c:pt>
                <c:pt idx="49">
                  <c:v>#N/A</c:v>
                </c:pt>
                <c:pt idx="50">
                  <c:v>45.661468166771066</c:v>
                </c:pt>
                <c:pt idx="51">
                  <c:v>51.25985888088136</c:v>
                </c:pt>
                <c:pt idx="52">
                  <c:v>#N/A</c:v>
                </c:pt>
                <c:pt idx="53">
                  <c:v>#N/A</c:v>
                </c:pt>
                <c:pt idx="54">
                  <c:v>#N/A</c:v>
                </c:pt>
                <c:pt idx="55">
                  <c:v>57.105669565442142</c:v>
                </c:pt>
                <c:pt idx="56">
                  <c:v>#N/A</c:v>
                </c:pt>
                <c:pt idx="57">
                  <c:v>37.789999999999978</c:v>
                </c:pt>
                <c:pt idx="58">
                  <c:v>#N/A</c:v>
                </c:pt>
                <c:pt idx="59">
                  <c:v>60.049999999999976</c:v>
                </c:pt>
                <c:pt idx="60">
                  <c:v>62.949999999999989</c:v>
                </c:pt>
                <c:pt idx="61">
                  <c:v>56.619999999999969</c:v>
                </c:pt>
                <c:pt idx="62">
                  <c:v>57.558717684546089</c:v>
                </c:pt>
                <c:pt idx="63">
                  <c:v>57.4</c:v>
                </c:pt>
                <c:pt idx="64">
                  <c:v>62.499999999999972</c:v>
                </c:pt>
                <c:pt idx="65">
                  <c:v>#N/A</c:v>
                </c:pt>
                <c:pt idx="66">
                  <c:v>#N/A</c:v>
                </c:pt>
                <c:pt idx="67">
                  <c:v>#N/A</c:v>
                </c:pt>
                <c:pt idx="68">
                  <c:v>#N/A</c:v>
                </c:pt>
                <c:pt idx="69">
                  <c:v>#N/A</c:v>
                </c:pt>
                <c:pt idx="70">
                  <c:v>#N/A</c:v>
                </c:pt>
                <c:pt idx="71">
                  <c:v>#N/A</c:v>
                </c:pt>
                <c:pt idx="72">
                  <c:v>#N/A</c:v>
                </c:pt>
                <c:pt idx="73">
                  <c:v>48.175550715341849</c:v>
                </c:pt>
                <c:pt idx="74">
                  <c:v>46.6840032727726</c:v>
                </c:pt>
                <c:pt idx="75">
                  <c:v>48.749999999999979</c:v>
                </c:pt>
                <c:pt idx="76">
                  <c:v>65.399999999999977</c:v>
                </c:pt>
                <c:pt idx="77">
                  <c:v>58.499999999999972</c:v>
                </c:pt>
                <c:pt idx="78">
                  <c:v>74.999999999999986</c:v>
                </c:pt>
                <c:pt idx="79">
                  <c:v>#N/A</c:v>
                </c:pt>
                <c:pt idx="80">
                  <c:v>#N/A</c:v>
                </c:pt>
                <c:pt idx="81">
                  <c:v>#N/A</c:v>
                </c:pt>
                <c:pt idx="82">
                  <c:v>#N/A</c:v>
                </c:pt>
                <c:pt idx="83">
                  <c:v>#N/A</c:v>
                </c:pt>
                <c:pt idx="84">
                  <c:v>61.274215433782175</c:v>
                </c:pt>
                <c:pt idx="85">
                  <c:v>#N/A</c:v>
                </c:pt>
                <c:pt idx="86">
                  <c:v>#N/A</c:v>
                </c:pt>
                <c:pt idx="87">
                  <c:v>#N/A</c:v>
                </c:pt>
                <c:pt idx="88">
                  <c:v>#N/A</c:v>
                </c:pt>
                <c:pt idx="89">
                  <c:v>#N/A</c:v>
                </c:pt>
                <c:pt idx="90">
                  <c:v>#N/A</c:v>
                </c:pt>
                <c:pt idx="91">
                  <c:v>#N/A</c:v>
                </c:pt>
                <c:pt idx="92">
                  <c:v>#N/A</c:v>
                </c:pt>
                <c:pt idx="93">
                  <c:v>#N/A</c:v>
                </c:pt>
                <c:pt idx="94">
                  <c:v>#N/A</c:v>
                </c:pt>
                <c:pt idx="95">
                  <c:v>#N/A</c:v>
                </c:pt>
                <c:pt idx="96">
                  <c:v>69.05876303582636</c:v>
                </c:pt>
                <c:pt idx="97">
                  <c:v>#N/A</c:v>
                </c:pt>
                <c:pt idx="98">
                  <c:v>#N/A</c:v>
                </c:pt>
                <c:pt idx="99">
                  <c:v>#N/A</c:v>
                </c:pt>
                <c:pt idx="100">
                  <c:v>#N/A</c:v>
                </c:pt>
                <c:pt idx="101">
                  <c:v>#N/A</c:v>
                </c:pt>
                <c:pt idx="102">
                  <c:v>#N/A</c:v>
                </c:pt>
                <c:pt idx="103">
                  <c:v>#N/A</c:v>
                </c:pt>
                <c:pt idx="104">
                  <c:v>#N/A</c:v>
                </c:pt>
                <c:pt idx="105">
                  <c:v>#N/A</c:v>
                </c:pt>
                <c:pt idx="106">
                  <c:v>#N/A</c:v>
                </c:pt>
                <c:pt idx="107">
                  <c:v>55.504684467165859</c:v>
                </c:pt>
                <c:pt idx="108">
                  <c:v>63.77821271875878</c:v>
                </c:pt>
                <c:pt idx="109">
                  <c:v>46.967829496277595</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76.749999999999957</c:v>
                </c:pt>
                <c:pt idx="126">
                  <c:v>#N/A</c:v>
                </c:pt>
                <c:pt idx="127">
                  <c:v>#N/A</c:v>
                </c:pt>
                <c:pt idx="128">
                  <c:v>#N/A</c:v>
                </c:pt>
                <c:pt idx="129">
                  <c:v>#N/A</c:v>
                </c:pt>
                <c:pt idx="130">
                  <c:v>#N/A</c:v>
                </c:pt>
                <c:pt idx="131">
                  <c:v>#N/A</c:v>
                </c:pt>
                <c:pt idx="132">
                  <c:v>#N/A</c:v>
                </c:pt>
                <c:pt idx="133">
                  <c:v>#N/A</c:v>
                </c:pt>
                <c:pt idx="134">
                  <c:v>#N/A</c:v>
                </c:pt>
                <c:pt idx="135">
                  <c:v>86.899999999999935</c:v>
                </c:pt>
                <c:pt idx="136">
                  <c:v>#N/A</c:v>
                </c:pt>
                <c:pt idx="137">
                  <c:v>#N/A</c:v>
                </c:pt>
                <c:pt idx="138">
                  <c:v>#N/A</c:v>
                </c:pt>
                <c:pt idx="139">
                  <c:v>#N/A</c:v>
                </c:pt>
                <c:pt idx="140">
                  <c:v>#N/A</c:v>
                </c:pt>
                <c:pt idx="141">
                  <c:v>90.99005752042514</c:v>
                </c:pt>
                <c:pt idx="142">
                  <c:v>#N/A</c:v>
                </c:pt>
                <c:pt idx="143">
                  <c:v>#N/A</c:v>
                </c:pt>
                <c:pt idx="144">
                  <c:v>#N/A</c:v>
                </c:pt>
                <c:pt idx="145">
                  <c:v>#N/A</c:v>
                </c:pt>
                <c:pt idx="146">
                  <c:v>#N/A</c:v>
                </c:pt>
                <c:pt idx="147">
                  <c:v>#N/A</c:v>
                </c:pt>
                <c:pt idx="148">
                  <c:v>59.334499812487266</c:v>
                </c:pt>
                <c:pt idx="149">
                  <c:v>61.325887023699806</c:v>
                </c:pt>
                <c:pt idx="150">
                  <c:v>65.366526090551815</c:v>
                </c:pt>
                <c:pt idx="151">
                  <c:v>65.36668686874944</c:v>
                </c:pt>
                <c:pt idx="152">
                  <c:v>#N/A</c:v>
                </c:pt>
                <c:pt idx="153">
                  <c:v>85.789999999999935</c:v>
                </c:pt>
                <c:pt idx="154">
                  <c:v>63.799999999999955</c:v>
                </c:pt>
                <c:pt idx="155">
                  <c:v>65.355854381247823</c:v>
                </c:pt>
                <c:pt idx="156">
                  <c:v>71.122504055367429</c:v>
                </c:pt>
                <c:pt idx="157">
                  <c:v>61.71624040234726</c:v>
                </c:pt>
                <c:pt idx="158">
                  <c:v>#N/A</c:v>
                </c:pt>
                <c:pt idx="159">
                  <c:v>#N/A</c:v>
                </c:pt>
                <c:pt idx="160">
                  <c:v>#N/A</c:v>
                </c:pt>
                <c:pt idx="161">
                  <c:v>#N/A</c:v>
                </c:pt>
                <c:pt idx="162">
                  <c:v>71.052553765403488</c:v>
                </c:pt>
                <c:pt idx="163">
                  <c:v>#N/A</c:v>
                </c:pt>
                <c:pt idx="164">
                  <c:v>65.999999999999986</c:v>
                </c:pt>
                <c:pt idx="165">
                  <c:v>103.24999999999996</c:v>
                </c:pt>
                <c:pt idx="166">
                  <c:v>100.99999999999994</c:v>
                </c:pt>
                <c:pt idx="167">
                  <c:v>#N/A</c:v>
                </c:pt>
                <c:pt idx="168">
                  <c:v>#N/A</c:v>
                </c:pt>
                <c:pt idx="169">
                  <c:v>83.853114120161024</c:v>
                </c:pt>
                <c:pt idx="170">
                  <c:v>83.853113944763862</c:v>
                </c:pt>
                <c:pt idx="171">
                  <c:v>83.853113700123231</c:v>
                </c:pt>
                <c:pt idx="172">
                  <c:v>#N/A</c:v>
                </c:pt>
                <c:pt idx="173">
                  <c:v>#N/A</c:v>
                </c:pt>
                <c:pt idx="174">
                  <c:v>108.99285353993861</c:v>
                </c:pt>
                <c:pt idx="175">
                  <c:v>#N/A</c:v>
                </c:pt>
                <c:pt idx="176">
                  <c:v>#N/A</c:v>
                </c:pt>
                <c:pt idx="177">
                  <c:v>#N/A</c:v>
                </c:pt>
                <c:pt idx="178">
                  <c:v>#N/A</c:v>
                </c:pt>
                <c:pt idx="179">
                  <c:v>#N/A</c:v>
                </c:pt>
                <c:pt idx="180">
                  <c:v>#N/A</c:v>
                </c:pt>
                <c:pt idx="181">
                  <c:v>117.29999999999998</c:v>
                </c:pt>
                <c:pt idx="182">
                  <c:v>117.29999999999994</c:v>
                </c:pt>
                <c:pt idx="183">
                  <c:v>117.29999999999993</c:v>
                </c:pt>
                <c:pt idx="184">
                  <c:v>117.29999999999994</c:v>
                </c:pt>
                <c:pt idx="185">
                  <c:v>117.29999999999994</c:v>
                </c:pt>
                <c:pt idx="186">
                  <c:v>121.25999999999998</c:v>
                </c:pt>
                <c:pt idx="187">
                  <c:v>125.26999999999995</c:v>
                </c:pt>
                <c:pt idx="188">
                  <c:v>121.25999999999998</c:v>
                </c:pt>
                <c:pt idx="189">
                  <c:v>125.26999999999995</c:v>
                </c:pt>
                <c:pt idx="190">
                  <c:v>72.862678647962483</c:v>
                </c:pt>
                <c:pt idx="191">
                  <c:v>#N/A</c:v>
                </c:pt>
                <c:pt idx="192">
                  <c:v>#N/A</c:v>
                </c:pt>
                <c:pt idx="193">
                  <c:v>#N/A</c:v>
                </c:pt>
                <c:pt idx="194">
                  <c:v>35.470591775562632</c:v>
                </c:pt>
                <c:pt idx="195">
                  <c:v>35.876628777909573</c:v>
                </c:pt>
                <c:pt idx="196">
                  <c:v>#N/A</c:v>
                </c:pt>
                <c:pt idx="197">
                  <c:v>107.12720451932337</c:v>
                </c:pt>
                <c:pt idx="198">
                  <c:v>#N/A</c:v>
                </c:pt>
                <c:pt idx="199">
                  <c:v>87.799999999999969</c:v>
                </c:pt>
                <c:pt idx="200">
                  <c:v>#N/A</c:v>
                </c:pt>
                <c:pt idx="201">
                  <c:v>#N/A</c:v>
                </c:pt>
                <c:pt idx="202">
                  <c:v>#N/A</c:v>
                </c:pt>
                <c:pt idx="203">
                  <c:v>#N/A</c:v>
                </c:pt>
                <c:pt idx="204">
                  <c:v>55.321451418495101</c:v>
                </c:pt>
                <c:pt idx="205">
                  <c:v>106.54427487835629</c:v>
                </c:pt>
                <c:pt idx="206">
                  <c:v>101.99999999999994</c:v>
                </c:pt>
                <c:pt idx="207">
                  <c:v>#N/A</c:v>
                </c:pt>
                <c:pt idx="208">
                  <c:v>#N/A</c:v>
                </c:pt>
                <c:pt idx="209">
                  <c:v>#N/A</c:v>
                </c:pt>
                <c:pt idx="210">
                  <c:v>#N/A</c:v>
                </c:pt>
                <c:pt idx="211">
                  <c:v>84.249999999999915</c:v>
                </c:pt>
                <c:pt idx="212">
                  <c:v>58.999999999999993</c:v>
                </c:pt>
                <c:pt idx="213">
                  <c:v>#N/A</c:v>
                </c:pt>
                <c:pt idx="214">
                  <c:v>#N/A</c:v>
                </c:pt>
                <c:pt idx="215">
                  <c:v>#N/A</c:v>
                </c:pt>
                <c:pt idx="216">
                  <c:v>#N/A</c:v>
                </c:pt>
                <c:pt idx="217">
                  <c:v>#N/A</c:v>
                </c:pt>
                <c:pt idx="218">
                  <c:v>64.899999999999977</c:v>
                </c:pt>
                <c:pt idx="219">
                  <c:v>58.129467150154277</c:v>
                </c:pt>
                <c:pt idx="220">
                  <c:v>58.12841369600946</c:v>
                </c:pt>
                <c:pt idx="221">
                  <c:v>74.434338628867735</c:v>
                </c:pt>
                <c:pt idx="222">
                  <c:v>37.351309717024044</c:v>
                </c:pt>
                <c:pt idx="223">
                  <c:v>60.139999999999986</c:v>
                </c:pt>
                <c:pt idx="224">
                  <c:v>31.746835418876778</c:v>
                </c:pt>
                <c:pt idx="225">
                  <c:v>#N/A</c:v>
                </c:pt>
                <c:pt idx="226">
                  <c:v>#N/A</c:v>
                </c:pt>
                <c:pt idx="227">
                  <c:v>#N/A</c:v>
                </c:pt>
                <c:pt idx="228">
                  <c:v>#N/A</c:v>
                </c:pt>
                <c:pt idx="229">
                  <c:v>#N/A</c:v>
                </c:pt>
                <c:pt idx="230">
                  <c:v>#N/A</c:v>
                </c:pt>
                <c:pt idx="231">
                  <c:v>77.499999999999957</c:v>
                </c:pt>
                <c:pt idx="232">
                  <c:v>98.679021871108503</c:v>
                </c:pt>
                <c:pt idx="233">
                  <c:v>#N/A</c:v>
                </c:pt>
                <c:pt idx="234">
                  <c:v>96.799830290888522</c:v>
                </c:pt>
                <c:pt idx="235">
                  <c:v>#N/A</c:v>
                </c:pt>
                <c:pt idx="236">
                  <c:v>#N/A</c:v>
                </c:pt>
                <c:pt idx="237">
                  <c:v>67.299999999999955</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48.770849059970672</c:v>
                </c:pt>
                <c:pt idx="259">
                  <c:v>#N/A</c:v>
                </c:pt>
                <c:pt idx="260">
                  <c:v>86.899999999999935</c:v>
                </c:pt>
                <c:pt idx="261">
                  <c:v>#N/A</c:v>
                </c:pt>
                <c:pt idx="262">
                  <c:v>#N/A</c:v>
                </c:pt>
                <c:pt idx="263">
                  <c:v>#N/A</c:v>
                </c:pt>
                <c:pt idx="264">
                  <c:v>105</c:v>
                </c:pt>
                <c:pt idx="265">
                  <c:v>#N/A</c:v>
                </c:pt>
                <c:pt idx="266">
                  <c:v>#N/A</c:v>
                </c:pt>
                <c:pt idx="267">
                  <c:v>#N/A</c:v>
                </c:pt>
                <c:pt idx="268">
                  <c:v>#N/A</c:v>
                </c:pt>
                <c:pt idx="269">
                  <c:v>#N/A</c:v>
                </c:pt>
                <c:pt idx="270">
                  <c:v>#N/A</c:v>
                </c:pt>
                <c:pt idx="271">
                  <c:v>#N/A</c:v>
                </c:pt>
                <c:pt idx="272">
                  <c:v>#N/A</c:v>
                </c:pt>
                <c:pt idx="273">
                  <c:v>67.136185213820909</c:v>
                </c:pt>
                <c:pt idx="274">
                  <c:v>117.88487022799035</c:v>
                </c:pt>
                <c:pt idx="275">
                  <c:v>74.161272253844302</c:v>
                </c:pt>
                <c:pt idx="276">
                  <c:v>89.999999999999972</c:v>
                </c:pt>
                <c:pt idx="277">
                  <c:v>#N/A</c:v>
                </c:pt>
                <c:pt idx="278">
                  <c:v>99.689999999999912</c:v>
                </c:pt>
                <c:pt idx="279">
                  <c:v>101.38999999999994</c:v>
                </c:pt>
                <c:pt idx="280">
                  <c:v>101.38999999999994</c:v>
                </c:pt>
                <c:pt idx="281">
                  <c:v>#N/A</c:v>
                </c:pt>
                <c:pt idx="282">
                  <c:v>116.49999999999996</c:v>
                </c:pt>
                <c:pt idx="283">
                  <c:v>#N/A</c:v>
                </c:pt>
                <c:pt idx="284">
                  <c:v>#N/A</c:v>
                </c:pt>
                <c:pt idx="285">
                  <c:v>#N/A</c:v>
                </c:pt>
                <c:pt idx="286">
                  <c:v>#N/A</c:v>
                </c:pt>
                <c:pt idx="287">
                  <c:v>60.804198022100074</c:v>
                </c:pt>
                <c:pt idx="288">
                  <c:v>103.02197439574653</c:v>
                </c:pt>
                <c:pt idx="289">
                  <c:v>#N/A</c:v>
                </c:pt>
                <c:pt idx="290">
                  <c:v>#N/A</c:v>
                </c:pt>
                <c:pt idx="291">
                  <c:v>#N/A</c:v>
                </c:pt>
                <c:pt idx="292">
                  <c:v>#N/A</c:v>
                </c:pt>
                <c:pt idx="293">
                  <c:v>#N/A</c:v>
                </c:pt>
                <c:pt idx="294">
                  <c:v>#N/A</c:v>
                </c:pt>
                <c:pt idx="295">
                  <c:v>114.74999999999991</c:v>
                </c:pt>
                <c:pt idx="296">
                  <c:v>115.46999999999993</c:v>
                </c:pt>
                <c:pt idx="297">
                  <c:v>128.8290018251268</c:v>
                </c:pt>
                <c:pt idx="298">
                  <c:v>#N/A</c:v>
                </c:pt>
                <c:pt idx="299">
                  <c:v>#N/A</c:v>
                </c:pt>
                <c:pt idx="300">
                  <c:v>#N/A</c:v>
                </c:pt>
                <c:pt idx="301">
                  <c:v>#N/A</c:v>
                </c:pt>
                <c:pt idx="302">
                  <c:v>#N/A</c:v>
                </c:pt>
                <c:pt idx="303">
                  <c:v>#N/A</c:v>
                </c:pt>
                <c:pt idx="304">
                  <c:v>#N/A</c:v>
                </c:pt>
                <c:pt idx="305">
                  <c:v>#N/A</c:v>
                </c:pt>
                <c:pt idx="306">
                  <c:v>#N/A</c:v>
                </c:pt>
                <c:pt idx="307">
                  <c:v>94.999999999999957</c:v>
                </c:pt>
                <c:pt idx="308">
                  <c:v>82.499999999999957</c:v>
                </c:pt>
                <c:pt idx="309">
                  <c:v>#N/A</c:v>
                </c:pt>
                <c:pt idx="310">
                  <c:v>32.656039037574182</c:v>
                </c:pt>
                <c:pt idx="311">
                  <c:v>31.508893608761518</c:v>
                </c:pt>
                <c:pt idx="312">
                  <c:v>#N/A</c:v>
                </c:pt>
                <c:pt idx="313">
                  <c:v>#N/A</c:v>
                </c:pt>
                <c:pt idx="314">
                  <c:v>#N/A</c:v>
                </c:pt>
                <c:pt idx="315">
                  <c:v>#N/A</c:v>
                </c:pt>
                <c:pt idx="316">
                  <c:v>#N/A</c:v>
                </c:pt>
                <c:pt idx="317">
                  <c:v>#N/A</c:v>
                </c:pt>
                <c:pt idx="318">
                  <c:v>#N/A</c:v>
                </c:pt>
                <c:pt idx="319">
                  <c:v>#N/A</c:v>
                </c:pt>
                <c:pt idx="320">
                  <c:v>#N/A</c:v>
                </c:pt>
                <c:pt idx="321">
                  <c:v>101.78429807543945</c:v>
                </c:pt>
                <c:pt idx="322">
                  <c:v>#N/A</c:v>
                </c:pt>
                <c:pt idx="323">
                  <c:v>#N/A</c:v>
                </c:pt>
                <c:pt idx="324">
                  <c:v>59.999999999999972</c:v>
                </c:pt>
                <c:pt idx="325">
                  <c:v>59.999999999999972</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29.062444939060981</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23.799999999999983</c:v>
                </c:pt>
                <c:pt idx="360">
                  <c:v>#N/A</c:v>
                </c:pt>
                <c:pt idx="361">
                  <c:v>#N/A</c:v>
                </c:pt>
                <c:pt idx="362">
                  <c:v>#N/A</c:v>
                </c:pt>
                <c:pt idx="363">
                  <c:v>33.881012039072004</c:v>
                </c:pt>
                <c:pt idx="364">
                  <c:v>#N/A</c:v>
                </c:pt>
                <c:pt idx="365">
                  <c:v>#N/A</c:v>
                </c:pt>
                <c:pt idx="366">
                  <c:v>#N/A</c:v>
                </c:pt>
                <c:pt idx="367">
                  <c:v>#N/A</c:v>
                </c:pt>
                <c:pt idx="368">
                  <c:v>#N/A</c:v>
                </c:pt>
                <c:pt idx="369">
                  <c:v>#N/A</c:v>
                </c:pt>
                <c:pt idx="370">
                  <c:v>54.46889750836889</c:v>
                </c:pt>
                <c:pt idx="371">
                  <c:v>#N/A</c:v>
                </c:pt>
                <c:pt idx="372">
                  <c:v>#N/A</c:v>
                </c:pt>
                <c:pt idx="373">
                  <c:v>#N/A</c:v>
                </c:pt>
                <c:pt idx="374">
                  <c:v>71.609999999999985</c:v>
                </c:pt>
                <c:pt idx="375">
                  <c:v>#N/A</c:v>
                </c:pt>
                <c:pt idx="376">
                  <c:v>34.439196117634168</c:v>
                </c:pt>
                <c:pt idx="377">
                  <c:v>#N/A</c:v>
                </c:pt>
                <c:pt idx="378">
                  <c:v>#N/A</c:v>
                </c:pt>
                <c:pt idx="379">
                  <c:v>#N/A</c:v>
                </c:pt>
                <c:pt idx="380">
                  <c:v>#N/A</c:v>
                </c:pt>
                <c:pt idx="381">
                  <c:v>33.18029267719384</c:v>
                </c:pt>
                <c:pt idx="382">
                  <c:v>59.720329500947948</c:v>
                </c:pt>
                <c:pt idx="383">
                  <c:v>#N/A</c:v>
                </c:pt>
                <c:pt idx="384">
                  <c:v>106.61712190206282</c:v>
                </c:pt>
                <c:pt idx="385">
                  <c:v>#N/A</c:v>
                </c:pt>
                <c:pt idx="386">
                  <c:v>#N/A</c:v>
                </c:pt>
                <c:pt idx="387">
                  <c:v>51.88</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68.299999999999955</c:v>
                </c:pt>
                <c:pt idx="402">
                  <c:v>#N/A</c:v>
                </c:pt>
                <c:pt idx="403">
                  <c:v>37.629999999999981</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28.119999999999994</c:v>
                </c:pt>
                <c:pt idx="417">
                  <c:v>27.919999999999991</c:v>
                </c:pt>
                <c:pt idx="418">
                  <c:v>17.479999999999986</c:v>
                </c:pt>
                <c:pt idx="419">
                  <c:v>#N/A</c:v>
                </c:pt>
                <c:pt idx="420">
                  <c:v>#N/A</c:v>
                </c:pt>
                <c:pt idx="421">
                  <c:v>#N/A</c:v>
                </c:pt>
                <c:pt idx="422">
                  <c:v>#N/A</c:v>
                </c:pt>
                <c:pt idx="423">
                  <c:v>#N/A</c:v>
                </c:pt>
                <c:pt idx="424">
                  <c:v>#N/A</c:v>
                </c:pt>
                <c:pt idx="425">
                  <c:v>27.099999999999987</c:v>
                </c:pt>
                <c:pt idx="426">
                  <c:v>#N/A</c:v>
                </c:pt>
                <c:pt idx="427">
                  <c:v>58.499999999999972</c:v>
                </c:pt>
                <c:pt idx="428">
                  <c:v>#N/A</c:v>
                </c:pt>
                <c:pt idx="429">
                  <c:v>#N/A</c:v>
                </c:pt>
                <c:pt idx="430">
                  <c:v>#N/A</c:v>
                </c:pt>
                <c:pt idx="431">
                  <c:v>50.299999999999962</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49.829376268136983</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41.433515894248913</c:v>
                </c:pt>
                <c:pt idx="462">
                  <c:v>43.849999999999959</c:v>
                </c:pt>
                <c:pt idx="463">
                  <c:v>45.399999999999956</c:v>
                </c:pt>
                <c:pt idx="464">
                  <c:v>#N/A</c:v>
                </c:pt>
                <c:pt idx="465">
                  <c:v>#N/A</c:v>
                </c:pt>
                <c:pt idx="466">
                  <c:v>24</c:v>
                </c:pt>
                <c:pt idx="467">
                  <c:v>#N/A</c:v>
                </c:pt>
                <c:pt idx="468">
                  <c:v>#N/A</c:v>
                </c:pt>
                <c:pt idx="469">
                  <c:v>#N/A</c:v>
                </c:pt>
                <c:pt idx="470">
                  <c:v>#N/A</c:v>
                </c:pt>
                <c:pt idx="471">
                  <c:v>23.247599999999991</c:v>
                </c:pt>
                <c:pt idx="472">
                  <c:v>#N/A</c:v>
                </c:pt>
                <c:pt idx="473">
                  <c:v>10.682526989743549</c:v>
                </c:pt>
                <c:pt idx="474">
                  <c:v>17.29999999999999</c:v>
                </c:pt>
                <c:pt idx="475">
                  <c:v>#N/A</c:v>
                </c:pt>
                <c:pt idx="476">
                  <c:v>40.999999999999979</c:v>
                </c:pt>
                <c:pt idx="477">
                  <c:v>#N/A</c:v>
                </c:pt>
                <c:pt idx="478">
                  <c:v>#N/A</c:v>
                </c:pt>
                <c:pt idx="479">
                  <c:v>#N/A</c:v>
                </c:pt>
                <c:pt idx="480">
                  <c:v>17.999999999999993</c:v>
                </c:pt>
                <c:pt idx="481">
                  <c:v>#N/A</c:v>
                </c:pt>
                <c:pt idx="482">
                  <c:v>15.499999999999998</c:v>
                </c:pt>
                <c:pt idx="483">
                  <c:v>17.7</c:v>
                </c:pt>
                <c:pt idx="484">
                  <c:v>#N/A</c:v>
                </c:pt>
                <c:pt idx="485">
                  <c:v>#N/A</c:v>
                </c:pt>
                <c:pt idx="486">
                  <c:v>#N/A</c:v>
                </c:pt>
                <c:pt idx="487">
                  <c:v>41.879999999999981</c:v>
                </c:pt>
                <c:pt idx="488">
                  <c:v>#N/A</c:v>
                </c:pt>
                <c:pt idx="489">
                  <c:v>#N/A</c:v>
                </c:pt>
                <c:pt idx="490">
                  <c:v>#N/A</c:v>
                </c:pt>
                <c:pt idx="491">
                  <c:v>30.099999999999998</c:v>
                </c:pt>
                <c:pt idx="492">
                  <c:v>42.421067459374576</c:v>
                </c:pt>
                <c:pt idx="493">
                  <c:v>#N/A</c:v>
                </c:pt>
                <c:pt idx="494">
                  <c:v>#N/A</c:v>
                </c:pt>
                <c:pt idx="495">
                  <c:v>#N/A</c:v>
                </c:pt>
                <c:pt idx="496">
                  <c:v>#N/A</c:v>
                </c:pt>
                <c:pt idx="497">
                  <c:v>52.819149208125296</c:v>
                </c:pt>
                <c:pt idx="498">
                  <c:v>#N/A</c:v>
                </c:pt>
                <c:pt idx="499">
                  <c:v>#N/A</c:v>
                </c:pt>
                <c:pt idx="500">
                  <c:v>#N/A</c:v>
                </c:pt>
                <c:pt idx="501">
                  <c:v>#N/A</c:v>
                </c:pt>
                <c:pt idx="502">
                  <c:v>35.289999999999964</c:v>
                </c:pt>
                <c:pt idx="503">
                  <c:v>#N/A</c:v>
                </c:pt>
                <c:pt idx="504">
                  <c:v>27.067791176359819</c:v>
                </c:pt>
                <c:pt idx="505">
                  <c:v>44.849999999999973</c:v>
                </c:pt>
                <c:pt idx="506">
                  <c:v>45.809999999999995</c:v>
                </c:pt>
                <c:pt idx="507">
                  <c:v>43.879999999999974</c:v>
                </c:pt>
                <c:pt idx="508">
                  <c:v>44.51760184099362</c:v>
                </c:pt>
                <c:pt idx="509">
                  <c:v>#N/A</c:v>
                </c:pt>
                <c:pt idx="510">
                  <c:v>14.64999999999999</c:v>
                </c:pt>
                <c:pt idx="511">
                  <c:v>#N/A</c:v>
                </c:pt>
                <c:pt idx="512">
                  <c:v>#N/A</c:v>
                </c:pt>
                <c:pt idx="513">
                  <c:v>#N/A</c:v>
                </c:pt>
                <c:pt idx="514">
                  <c:v>36.500000000000007</c:v>
                </c:pt>
                <c:pt idx="515">
                  <c:v>#N/A</c:v>
                </c:pt>
                <c:pt idx="516">
                  <c:v>#N/A</c:v>
                </c:pt>
                <c:pt idx="517">
                  <c:v>11.499999999999995</c:v>
                </c:pt>
                <c:pt idx="518">
                  <c:v>37.999999999999979</c:v>
                </c:pt>
                <c:pt idx="519">
                  <c:v>44.249999999999964</c:v>
                </c:pt>
                <c:pt idx="520">
                  <c:v>#N/A</c:v>
                </c:pt>
                <c:pt idx="521">
                  <c:v>#N/A</c:v>
                </c:pt>
                <c:pt idx="522">
                  <c:v>#N/A</c:v>
                </c:pt>
                <c:pt idx="523">
                  <c:v>43.129999999999981</c:v>
                </c:pt>
                <c:pt idx="524">
                  <c:v>46.369999999999969</c:v>
                </c:pt>
                <c:pt idx="525">
                  <c:v>44.109999999999992</c:v>
                </c:pt>
                <c:pt idx="526">
                  <c:v>39.999999999999986</c:v>
                </c:pt>
                <c:pt idx="527">
                  <c:v>#N/A</c:v>
                </c:pt>
                <c:pt idx="528">
                  <c:v>#N/A</c:v>
                </c:pt>
                <c:pt idx="529">
                  <c:v>19.199999999999992</c:v>
                </c:pt>
                <c:pt idx="530">
                  <c:v>25.249999999999986</c:v>
                </c:pt>
                <c:pt idx="531">
                  <c:v>#N/A</c:v>
                </c:pt>
                <c:pt idx="532">
                  <c:v>#N/A</c:v>
                </c:pt>
                <c:pt idx="533">
                  <c:v>#N/A</c:v>
                </c:pt>
                <c:pt idx="534">
                  <c:v>#N/A</c:v>
                </c:pt>
                <c:pt idx="535">
                  <c:v>48.857849978864024</c:v>
                </c:pt>
                <c:pt idx="536">
                  <c:v>#N/A</c:v>
                </c:pt>
                <c:pt idx="537">
                  <c:v>#N/A</c:v>
                </c:pt>
                <c:pt idx="538">
                  <c:v>#N/A</c:v>
                </c:pt>
                <c:pt idx="539">
                  <c:v>#N/A</c:v>
                </c:pt>
                <c:pt idx="540">
                  <c:v>#N/A</c:v>
                </c:pt>
                <c:pt idx="541">
                  <c:v>#N/A</c:v>
                </c:pt>
                <c:pt idx="542">
                  <c:v>#N/A</c:v>
                </c:pt>
                <c:pt idx="543">
                  <c:v>#N/A</c:v>
                </c:pt>
                <c:pt idx="544">
                  <c:v>#N/A</c:v>
                </c:pt>
                <c:pt idx="545">
                  <c:v>#N/A</c:v>
                </c:pt>
                <c:pt idx="546">
                  <c:v>#N/A</c:v>
                </c:pt>
                <c:pt idx="547">
                  <c:v>50.826912476566989</c:v>
                </c:pt>
                <c:pt idx="548">
                  <c:v>#N/A</c:v>
                </c:pt>
                <c:pt idx="549">
                  <c:v>31.579999999999973</c:v>
                </c:pt>
                <c:pt idx="550">
                  <c:v>#N/A</c:v>
                </c:pt>
                <c:pt idx="551">
                  <c:v>#N/A</c:v>
                </c:pt>
                <c:pt idx="552">
                  <c:v>21.159999999999989</c:v>
                </c:pt>
                <c:pt idx="553">
                  <c:v>42.319999999999979</c:v>
                </c:pt>
                <c:pt idx="554">
                  <c:v>#N/A</c:v>
                </c:pt>
                <c:pt idx="555">
                  <c:v>#N/A</c:v>
                </c:pt>
                <c:pt idx="556">
                  <c:v>37.709999999999951</c:v>
                </c:pt>
                <c:pt idx="557">
                  <c:v>#N/A</c:v>
                </c:pt>
                <c:pt idx="558">
                  <c:v>43.5</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45B1-4918-80CC-D3AEF6294849}"/>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45B1-4918-80CC-D3AEF6294849}"/>
              </c:ext>
            </c:extLst>
          </c:dPt>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Plant_Nominal'!$O$26:$O$1000</c:f>
              <c:numCache>
                <c:formatCode>0.00</c:formatCode>
                <c:ptCount val="975"/>
                <c:pt idx="0">
                  <c:v>30.092795221349927</c:v>
                </c:pt>
                <c:pt idx="1">
                  <c:v>#N/A</c:v>
                </c:pt>
                <c:pt idx="2">
                  <c:v>34.699999999999989</c:v>
                </c:pt>
                <c:pt idx="3">
                  <c:v>30.967382022000262</c:v>
                </c:pt>
                <c:pt idx="4">
                  <c:v>#N/A</c:v>
                </c:pt>
                <c:pt idx="5">
                  <c:v>42.715695171182468</c:v>
                </c:pt>
                <c:pt idx="6">
                  <c:v>42.388956789160652</c:v>
                </c:pt>
                <c:pt idx="7">
                  <c:v>49.843327771620004</c:v>
                </c:pt>
                <c:pt idx="8">
                  <c:v>46.381224404098383</c:v>
                </c:pt>
                <c:pt idx="9">
                  <c:v>27.835305022923453</c:v>
                </c:pt>
                <c:pt idx="10">
                  <c:v>#N/A</c:v>
                </c:pt>
                <c:pt idx="11">
                  <c:v>#N/A</c:v>
                </c:pt>
                <c:pt idx="12">
                  <c:v>86.807971992777723</c:v>
                </c:pt>
                <c:pt idx="13">
                  <c:v>73.198224593799992</c:v>
                </c:pt>
                <c:pt idx="14">
                  <c:v>#N/A</c:v>
                </c:pt>
                <c:pt idx="15">
                  <c:v>24.999999999999993</c:v>
                </c:pt>
                <c:pt idx="16">
                  <c:v>#N/A</c:v>
                </c:pt>
                <c:pt idx="17">
                  <c:v>#N/A</c:v>
                </c:pt>
                <c:pt idx="18">
                  <c:v>#N/A</c:v>
                </c:pt>
                <c:pt idx="19">
                  <c:v>24.824875265365861</c:v>
                </c:pt>
                <c:pt idx="20">
                  <c:v>#N/A</c:v>
                </c:pt>
                <c:pt idx="21">
                  <c:v>#N/A</c:v>
                </c:pt>
                <c:pt idx="22">
                  <c:v>#N/A</c:v>
                </c:pt>
                <c:pt idx="23">
                  <c:v>24.273739898101212</c:v>
                </c:pt>
                <c:pt idx="24">
                  <c:v>27.499999999999989</c:v>
                </c:pt>
                <c:pt idx="25">
                  <c:v>27.499999999999989</c:v>
                </c:pt>
                <c:pt idx="26">
                  <c:v>27.749999999999982</c:v>
                </c:pt>
                <c:pt idx="27">
                  <c:v>49.651138217016779</c:v>
                </c:pt>
                <c:pt idx="28">
                  <c:v>#N/A</c:v>
                </c:pt>
                <c:pt idx="29">
                  <c:v>#N/A</c:v>
                </c:pt>
                <c:pt idx="30">
                  <c:v>#N/A</c:v>
                </c:pt>
                <c:pt idx="31">
                  <c:v>24.679999999999996</c:v>
                </c:pt>
                <c:pt idx="32">
                  <c:v>18.383233240779703</c:v>
                </c:pt>
                <c:pt idx="33">
                  <c:v>24.741984496878906</c:v>
                </c:pt>
                <c:pt idx="34">
                  <c:v>21.019697910274392</c:v>
                </c:pt>
                <c:pt idx="35">
                  <c:v>29.899999999999984</c:v>
                </c:pt>
                <c:pt idx="36">
                  <c:v>#N/A</c:v>
                </c:pt>
                <c:pt idx="37">
                  <c:v>#N/A</c:v>
                </c:pt>
                <c:pt idx="38">
                  <c:v>25.834657109888852</c:v>
                </c:pt>
                <c:pt idx="39">
                  <c:v>23.796610268696114</c:v>
                </c:pt>
                <c:pt idx="40">
                  <c:v>#N/A</c:v>
                </c:pt>
                <c:pt idx="41">
                  <c:v>#N/A</c:v>
                </c:pt>
                <c:pt idx="42">
                  <c:v>29.749999999999996</c:v>
                </c:pt>
                <c:pt idx="43">
                  <c:v>#N/A</c:v>
                </c:pt>
                <c:pt idx="44">
                  <c:v>#N/A</c:v>
                </c:pt>
                <c:pt idx="45">
                  <c:v>#N/A</c:v>
                </c:pt>
                <c:pt idx="46">
                  <c:v>28.74832603801519</c:v>
                </c:pt>
                <c:pt idx="47">
                  <c:v>#N/A</c:v>
                </c:pt>
                <c:pt idx="48">
                  <c:v>#N/A</c:v>
                </c:pt>
                <c:pt idx="49">
                  <c:v>25.509214798667141</c:v>
                </c:pt>
                <c:pt idx="50">
                  <c:v>#N/A</c:v>
                </c:pt>
                <c:pt idx="51">
                  <c:v>#N/A</c:v>
                </c:pt>
                <c:pt idx="52">
                  <c:v>24.839999999999996</c:v>
                </c:pt>
                <c:pt idx="53">
                  <c:v>29.238512466005936</c:v>
                </c:pt>
                <c:pt idx="54">
                  <c:v>28.306807868841883</c:v>
                </c:pt>
                <c:pt idx="55">
                  <c:v>#N/A</c:v>
                </c:pt>
                <c:pt idx="56">
                  <c:v>27.537897242304066</c:v>
                </c:pt>
                <c:pt idx="57">
                  <c:v>#N/A</c:v>
                </c:pt>
                <c:pt idx="58">
                  <c:v>32.999999999999986</c:v>
                </c:pt>
                <c:pt idx="59">
                  <c:v>#N/A</c:v>
                </c:pt>
                <c:pt idx="60">
                  <c:v>#N/A</c:v>
                </c:pt>
                <c:pt idx="61">
                  <c:v>#N/A</c:v>
                </c:pt>
                <c:pt idx="62">
                  <c:v>#N/A</c:v>
                </c:pt>
                <c:pt idx="63">
                  <c:v>#N/A</c:v>
                </c:pt>
                <c:pt idx="64">
                  <c:v>#N/A</c:v>
                </c:pt>
                <c:pt idx="65">
                  <c:v>40.651293636315287</c:v>
                </c:pt>
                <c:pt idx="66">
                  <c:v>29.499999999999979</c:v>
                </c:pt>
                <c:pt idx="67">
                  <c:v>40.999999999999986</c:v>
                </c:pt>
                <c:pt idx="68">
                  <c:v>#N/A</c:v>
                </c:pt>
                <c:pt idx="69">
                  <c:v>36.8880473152104</c:v>
                </c:pt>
                <c:pt idx="70">
                  <c:v>#N/A</c:v>
                </c:pt>
                <c:pt idx="71">
                  <c:v>#N/A</c:v>
                </c:pt>
                <c:pt idx="72">
                  <c:v>#N/A</c:v>
                </c:pt>
                <c:pt idx="73">
                  <c:v>#N/A</c:v>
                </c:pt>
                <c:pt idx="74">
                  <c:v>#N/A</c:v>
                </c:pt>
                <c:pt idx="75">
                  <c:v>#N/A</c:v>
                </c:pt>
                <c:pt idx="76">
                  <c:v>#N/A</c:v>
                </c:pt>
                <c:pt idx="77">
                  <c:v>#N/A</c:v>
                </c:pt>
                <c:pt idx="78">
                  <c:v>#N/A</c:v>
                </c:pt>
                <c:pt idx="79">
                  <c:v>52.502953648415961</c:v>
                </c:pt>
                <c:pt idx="80">
                  <c:v>63.726937315977807</c:v>
                </c:pt>
                <c:pt idx="81">
                  <c:v>46.280562468424343</c:v>
                </c:pt>
                <c:pt idx="82">
                  <c:v>38.999999999999993</c:v>
                </c:pt>
                <c:pt idx="83">
                  <c:v>44.999999999999979</c:v>
                </c:pt>
                <c:pt idx="84">
                  <c:v>#N/A</c:v>
                </c:pt>
                <c:pt idx="85">
                  <c:v>#N/A</c:v>
                </c:pt>
                <c:pt idx="86">
                  <c:v>39.219999999999963</c:v>
                </c:pt>
                <c:pt idx="87">
                  <c:v>43.999999999999986</c:v>
                </c:pt>
                <c:pt idx="88">
                  <c:v>39.219999999999985</c:v>
                </c:pt>
                <c:pt idx="89">
                  <c:v>28.83709590763138</c:v>
                </c:pt>
                <c:pt idx="90">
                  <c:v>#N/A</c:v>
                </c:pt>
                <c:pt idx="91">
                  <c:v>47.24857985810754</c:v>
                </c:pt>
                <c:pt idx="92">
                  <c:v>58.960925096402818</c:v>
                </c:pt>
                <c:pt idx="93">
                  <c:v>42.399999999999977</c:v>
                </c:pt>
                <c:pt idx="94">
                  <c:v>43.799999999999983</c:v>
                </c:pt>
                <c:pt idx="95">
                  <c:v>43.2</c:v>
                </c:pt>
                <c:pt idx="96">
                  <c:v>#N/A</c:v>
                </c:pt>
                <c:pt idx="97">
                  <c:v>#N/A</c:v>
                </c:pt>
                <c:pt idx="98">
                  <c:v>56.439131790111183</c:v>
                </c:pt>
                <c:pt idx="99">
                  <c:v>60.212073937500186</c:v>
                </c:pt>
                <c:pt idx="100">
                  <c:v>#N/A</c:v>
                </c:pt>
                <c:pt idx="101">
                  <c:v>67.323032194336093</c:v>
                </c:pt>
                <c:pt idx="102">
                  <c:v>67.323038922016423</c:v>
                </c:pt>
                <c:pt idx="103">
                  <c:v>67.323038922016423</c:v>
                </c:pt>
                <c:pt idx="104">
                  <c:v>74.957163091601501</c:v>
                </c:pt>
                <c:pt idx="105">
                  <c:v>64.417253272136847</c:v>
                </c:pt>
                <c:pt idx="106">
                  <c:v>36.180169571742262</c:v>
                </c:pt>
                <c:pt idx="107">
                  <c:v>#N/A</c:v>
                </c:pt>
                <c:pt idx="108">
                  <c:v>#N/A</c:v>
                </c:pt>
                <c:pt idx="109">
                  <c:v>#N/A</c:v>
                </c:pt>
                <c:pt idx="110">
                  <c:v>51.637228676517644</c:v>
                </c:pt>
                <c:pt idx="111">
                  <c:v>61.118992132262264</c:v>
                </c:pt>
                <c:pt idx="112">
                  <c:v>62.335104413063696</c:v>
                </c:pt>
                <c:pt idx="113">
                  <c:v>54.04614511151695</c:v>
                </c:pt>
                <c:pt idx="114">
                  <c:v>#N/A</c:v>
                </c:pt>
                <c:pt idx="115">
                  <c:v>48.249999999999986</c:v>
                </c:pt>
                <c:pt idx="116">
                  <c:v>44.449999999999982</c:v>
                </c:pt>
                <c:pt idx="117">
                  <c:v>49.949999999999982</c:v>
                </c:pt>
                <c:pt idx="118">
                  <c:v>38.999999999999979</c:v>
                </c:pt>
                <c:pt idx="119">
                  <c:v>45.499999999999979</c:v>
                </c:pt>
                <c:pt idx="120">
                  <c:v>43.399999999999984</c:v>
                </c:pt>
                <c:pt idx="121">
                  <c:v>43.399999999999984</c:v>
                </c:pt>
                <c:pt idx="122">
                  <c:v>44.999999999999979</c:v>
                </c:pt>
                <c:pt idx="123">
                  <c:v>44.449999999999989</c:v>
                </c:pt>
                <c:pt idx="124">
                  <c:v>68.341407116448863</c:v>
                </c:pt>
                <c:pt idx="125">
                  <c:v>#N/A</c:v>
                </c:pt>
                <c:pt idx="126">
                  <c:v>58.04528038006729</c:v>
                </c:pt>
                <c:pt idx="127">
                  <c:v>63.895501186522999</c:v>
                </c:pt>
                <c:pt idx="128">
                  <c:v>#N/A</c:v>
                </c:pt>
                <c:pt idx="129">
                  <c:v>#N/A</c:v>
                </c:pt>
                <c:pt idx="130">
                  <c:v>#N/A</c:v>
                </c:pt>
                <c:pt idx="131">
                  <c:v>#N/A</c:v>
                </c:pt>
                <c:pt idx="132">
                  <c:v>#N/A</c:v>
                </c:pt>
                <c:pt idx="133">
                  <c:v>56.089925736649761</c:v>
                </c:pt>
                <c:pt idx="134">
                  <c:v>48.850506418142793</c:v>
                </c:pt>
                <c:pt idx="135">
                  <c:v>#N/A</c:v>
                </c:pt>
                <c:pt idx="136">
                  <c:v>#N/A</c:v>
                </c:pt>
                <c:pt idx="137">
                  <c:v>54.499999999999986</c:v>
                </c:pt>
                <c:pt idx="138">
                  <c:v>52.029204111852195</c:v>
                </c:pt>
                <c:pt idx="139">
                  <c:v>50.238329459996869</c:v>
                </c:pt>
                <c:pt idx="140">
                  <c:v>60.510712451806747</c:v>
                </c:pt>
                <c:pt idx="141">
                  <c:v>#N/A</c:v>
                </c:pt>
                <c:pt idx="142">
                  <c:v>40.449999999999974</c:v>
                </c:pt>
                <c:pt idx="143">
                  <c:v>53.760105431495113</c:v>
                </c:pt>
                <c:pt idx="144">
                  <c:v>54.483284297840306</c:v>
                </c:pt>
                <c:pt idx="145">
                  <c:v>#N/A</c:v>
                </c:pt>
                <c:pt idx="146">
                  <c:v>78.470303545304816</c:v>
                </c:pt>
                <c:pt idx="147">
                  <c:v>57</c:v>
                </c:pt>
                <c:pt idx="148">
                  <c:v>#N/A</c:v>
                </c:pt>
                <c:pt idx="149">
                  <c:v>#N/A</c:v>
                </c:pt>
                <c:pt idx="150">
                  <c:v>#N/A</c:v>
                </c:pt>
                <c:pt idx="151">
                  <c:v>#N/A</c:v>
                </c:pt>
                <c:pt idx="152">
                  <c:v>53.950428129023472</c:v>
                </c:pt>
                <c:pt idx="153">
                  <c:v>#N/A</c:v>
                </c:pt>
                <c:pt idx="154">
                  <c:v>#N/A</c:v>
                </c:pt>
                <c:pt idx="155">
                  <c:v>#N/A</c:v>
                </c:pt>
                <c:pt idx="156">
                  <c:v>#N/A</c:v>
                </c:pt>
                <c:pt idx="157">
                  <c:v>#N/A</c:v>
                </c:pt>
                <c:pt idx="158">
                  <c:v>63.768638499262678</c:v>
                </c:pt>
                <c:pt idx="159">
                  <c:v>#N/A</c:v>
                </c:pt>
                <c:pt idx="160">
                  <c:v>#N/A</c:v>
                </c:pt>
                <c:pt idx="161">
                  <c:v>51.817110237480065</c:v>
                </c:pt>
                <c:pt idx="162">
                  <c:v>#N/A</c:v>
                </c:pt>
                <c:pt idx="163">
                  <c:v>#N/A</c:v>
                </c:pt>
                <c:pt idx="164">
                  <c:v>#N/A</c:v>
                </c:pt>
                <c:pt idx="165">
                  <c:v>#N/A</c:v>
                </c:pt>
                <c:pt idx="166">
                  <c:v>#N/A</c:v>
                </c:pt>
                <c:pt idx="167">
                  <c:v>#N/A</c:v>
                </c:pt>
                <c:pt idx="168">
                  <c:v>44.651495280003147</c:v>
                </c:pt>
                <c:pt idx="169">
                  <c:v>#N/A</c:v>
                </c:pt>
                <c:pt idx="170">
                  <c:v>#N/A</c:v>
                </c:pt>
                <c:pt idx="171">
                  <c:v>#N/A</c:v>
                </c:pt>
                <c:pt idx="172">
                  <c:v>46.499999999999957</c:v>
                </c:pt>
                <c:pt idx="173">
                  <c:v>43.838713823563069</c:v>
                </c:pt>
                <c:pt idx="174">
                  <c:v>#N/A</c:v>
                </c:pt>
                <c:pt idx="175">
                  <c:v>52.735387995094747</c:v>
                </c:pt>
                <c:pt idx="176">
                  <c:v>50.521249229779336</c:v>
                </c:pt>
                <c:pt idx="177">
                  <c:v>72.993308894525114</c:v>
                </c:pt>
                <c:pt idx="178">
                  <c:v>#N/A</c:v>
                </c:pt>
                <c:pt idx="179">
                  <c:v>#N/A</c:v>
                </c:pt>
                <c:pt idx="180">
                  <c:v>65.999999999999972</c:v>
                </c:pt>
                <c:pt idx="181">
                  <c:v>#N/A</c:v>
                </c:pt>
                <c:pt idx="182">
                  <c:v>#N/A</c:v>
                </c:pt>
                <c:pt idx="183">
                  <c:v>#N/A</c:v>
                </c:pt>
                <c:pt idx="184">
                  <c:v>#N/A</c:v>
                </c:pt>
                <c:pt idx="185">
                  <c:v>#N/A</c:v>
                </c:pt>
                <c:pt idx="186">
                  <c:v>#N/A</c:v>
                </c:pt>
                <c:pt idx="187">
                  <c:v>#N/A</c:v>
                </c:pt>
                <c:pt idx="188">
                  <c:v>#N/A</c:v>
                </c:pt>
                <c:pt idx="189">
                  <c:v>#N/A</c:v>
                </c:pt>
                <c:pt idx="190">
                  <c:v>#N/A</c:v>
                </c:pt>
                <c:pt idx="191">
                  <c:v>38.249999999999986</c:v>
                </c:pt>
                <c:pt idx="192">
                  <c:v>42.999999999999964</c:v>
                </c:pt>
                <c:pt idx="193">
                  <c:v>59.899999999999956</c:v>
                </c:pt>
                <c:pt idx="194">
                  <c:v>#N/A</c:v>
                </c:pt>
                <c:pt idx="195">
                  <c:v>#N/A</c:v>
                </c:pt>
                <c:pt idx="196">
                  <c:v>30.679999999999978</c:v>
                </c:pt>
                <c:pt idx="197">
                  <c:v>#N/A</c:v>
                </c:pt>
                <c:pt idx="198">
                  <c:v>#N/A</c:v>
                </c:pt>
                <c:pt idx="199">
                  <c:v>#N/A</c:v>
                </c:pt>
                <c:pt idx="200">
                  <c:v>32.999999999999986</c:v>
                </c:pt>
                <c:pt idx="201">
                  <c:v>#N/A</c:v>
                </c:pt>
                <c:pt idx="202">
                  <c:v>56.754374454370989</c:v>
                </c:pt>
                <c:pt idx="203">
                  <c:v>95.600243290906477</c:v>
                </c:pt>
                <c:pt idx="204">
                  <c:v>#N/A</c:v>
                </c:pt>
                <c:pt idx="205">
                  <c:v>#N/A</c:v>
                </c:pt>
                <c:pt idx="206">
                  <c:v>#N/A</c:v>
                </c:pt>
                <c:pt idx="207">
                  <c:v>45.013236737331617</c:v>
                </c:pt>
                <c:pt idx="208">
                  <c:v>47.234192384384286</c:v>
                </c:pt>
                <c:pt idx="209">
                  <c:v>34.499999999999986</c:v>
                </c:pt>
                <c:pt idx="210">
                  <c:v>37.499999999999986</c:v>
                </c:pt>
                <c:pt idx="211">
                  <c:v>#N/A</c:v>
                </c:pt>
                <c:pt idx="212">
                  <c:v>#N/A</c:v>
                </c:pt>
                <c:pt idx="213">
                  <c:v>54.57460701370114</c:v>
                </c:pt>
                <c:pt idx="214">
                  <c:v>57</c:v>
                </c:pt>
                <c:pt idx="215">
                  <c:v>61.249999999999993</c:v>
                </c:pt>
                <c:pt idx="216">
                  <c:v>68.999999999999972</c:v>
                </c:pt>
                <c:pt idx="217">
                  <c:v>72.998959793892197</c:v>
                </c:pt>
                <c:pt idx="218">
                  <c:v>#N/A</c:v>
                </c:pt>
                <c:pt idx="219">
                  <c:v>#N/A</c:v>
                </c:pt>
                <c:pt idx="220">
                  <c:v>#N/A</c:v>
                </c:pt>
                <c:pt idx="221">
                  <c:v>#N/A</c:v>
                </c:pt>
                <c:pt idx="222">
                  <c:v>#N/A</c:v>
                </c:pt>
                <c:pt idx="223">
                  <c:v>#N/A</c:v>
                </c:pt>
                <c:pt idx="224">
                  <c:v>#N/A</c:v>
                </c:pt>
                <c:pt idx="225">
                  <c:v>38</c:v>
                </c:pt>
                <c:pt idx="226">
                  <c:v>31.5</c:v>
                </c:pt>
                <c:pt idx="227">
                  <c:v>#N/A</c:v>
                </c:pt>
                <c:pt idx="228">
                  <c:v>27.649999999999991</c:v>
                </c:pt>
                <c:pt idx="229">
                  <c:v>29.469999999999978</c:v>
                </c:pt>
                <c:pt idx="230">
                  <c:v>45.068739283336221</c:v>
                </c:pt>
                <c:pt idx="231">
                  <c:v>#N/A</c:v>
                </c:pt>
                <c:pt idx="232">
                  <c:v>#N/A</c:v>
                </c:pt>
                <c:pt idx="233">
                  <c:v>28.254813366468603</c:v>
                </c:pt>
                <c:pt idx="234">
                  <c:v>#N/A</c:v>
                </c:pt>
                <c:pt idx="235">
                  <c:v>28.999999999999986</c:v>
                </c:pt>
                <c:pt idx="236">
                  <c:v>31.499999999999993</c:v>
                </c:pt>
                <c:pt idx="237">
                  <c:v>#N/A</c:v>
                </c:pt>
                <c:pt idx="238">
                  <c:v>#N/A</c:v>
                </c:pt>
                <c:pt idx="239">
                  <c:v>#N/A</c:v>
                </c:pt>
                <c:pt idx="240">
                  <c:v>79.181012945934285</c:v>
                </c:pt>
                <c:pt idx="241">
                  <c:v>114.9999999999999</c:v>
                </c:pt>
                <c:pt idx="242">
                  <c:v>44.650351234525957</c:v>
                </c:pt>
                <c:pt idx="243">
                  <c:v>77.499999999999972</c:v>
                </c:pt>
                <c:pt idx="244">
                  <c:v>41.21999999999997</c:v>
                </c:pt>
                <c:pt idx="245">
                  <c:v>54.249999999999979</c:v>
                </c:pt>
                <c:pt idx="246">
                  <c:v>26.869999999999987</c:v>
                </c:pt>
                <c:pt idx="247">
                  <c:v>27.449999999999989</c:v>
                </c:pt>
                <c:pt idx="248">
                  <c:v>30.279999999999987</c:v>
                </c:pt>
                <c:pt idx="249">
                  <c:v>30.28</c:v>
                </c:pt>
                <c:pt idx="250">
                  <c:v>49.25999999999997</c:v>
                </c:pt>
                <c:pt idx="251">
                  <c:v>25.409999999999989</c:v>
                </c:pt>
                <c:pt idx="252">
                  <c:v>37.369999999999983</c:v>
                </c:pt>
                <c:pt idx="253">
                  <c:v>65.999999999999972</c:v>
                </c:pt>
                <c:pt idx="254">
                  <c:v>32.999999999999993</c:v>
                </c:pt>
                <c:pt idx="255">
                  <c:v>30.999999999999989</c:v>
                </c:pt>
                <c:pt idx="256">
                  <c:v>#N/A</c:v>
                </c:pt>
                <c:pt idx="257">
                  <c:v>#N/A</c:v>
                </c:pt>
                <c:pt idx="258">
                  <c:v>#N/A</c:v>
                </c:pt>
                <c:pt idx="259">
                  <c:v>26.899999999999981</c:v>
                </c:pt>
                <c:pt idx="260">
                  <c:v>#N/A</c:v>
                </c:pt>
                <c:pt idx="261">
                  <c:v>#N/A</c:v>
                </c:pt>
                <c:pt idx="262">
                  <c:v>#N/A</c:v>
                </c:pt>
                <c:pt idx="263">
                  <c:v>38.590792794919416</c:v>
                </c:pt>
                <c:pt idx="264">
                  <c:v>#N/A</c:v>
                </c:pt>
                <c:pt idx="265">
                  <c:v>44.003744784654906</c:v>
                </c:pt>
                <c:pt idx="266">
                  <c:v>44.00374478465492</c:v>
                </c:pt>
                <c:pt idx="267">
                  <c:v>#N/A</c:v>
                </c:pt>
                <c:pt idx="268">
                  <c:v>#N/A</c:v>
                </c:pt>
                <c:pt idx="269">
                  <c:v>35.939999999999976</c:v>
                </c:pt>
                <c:pt idx="270">
                  <c:v>29.499999999999964</c:v>
                </c:pt>
                <c:pt idx="271">
                  <c:v>31.999999999999982</c:v>
                </c:pt>
                <c:pt idx="272">
                  <c:v>31.499999999999979</c:v>
                </c:pt>
                <c:pt idx="273">
                  <c:v>#N/A</c:v>
                </c:pt>
                <c:pt idx="274">
                  <c:v>#N/A</c:v>
                </c:pt>
                <c:pt idx="275">
                  <c:v>#N/A</c:v>
                </c:pt>
                <c:pt idx="276">
                  <c:v>#N/A</c:v>
                </c:pt>
                <c:pt idx="277">
                  <c:v>#N/A</c:v>
                </c:pt>
                <c:pt idx="278">
                  <c:v>#N/A</c:v>
                </c:pt>
                <c:pt idx="279">
                  <c:v>#N/A</c:v>
                </c:pt>
                <c:pt idx="280">
                  <c:v>#N/A</c:v>
                </c:pt>
                <c:pt idx="281">
                  <c:v>50.149999999999984</c:v>
                </c:pt>
                <c:pt idx="282">
                  <c:v>#N/A</c:v>
                </c:pt>
                <c:pt idx="283">
                  <c:v>91.42999999999995</c:v>
                </c:pt>
                <c:pt idx="284">
                  <c:v>55.650842022661408</c:v>
                </c:pt>
                <c:pt idx="285">
                  <c:v>59.954967659812823</c:v>
                </c:pt>
                <c:pt idx="286">
                  <c:v>70.147631206504457</c:v>
                </c:pt>
                <c:pt idx="287">
                  <c:v>#N/A</c:v>
                </c:pt>
                <c:pt idx="288">
                  <c:v>#N/A</c:v>
                </c:pt>
                <c:pt idx="289">
                  <c:v>#N/A</c:v>
                </c:pt>
                <c:pt idx="290">
                  <c:v>39.136941133000732</c:v>
                </c:pt>
                <c:pt idx="291">
                  <c:v>31.552623901153318</c:v>
                </c:pt>
                <c:pt idx="292">
                  <c:v>30.67086956521737</c:v>
                </c:pt>
                <c:pt idx="293">
                  <c:v>33.041294219804215</c:v>
                </c:pt>
                <c:pt idx="294">
                  <c:v>32.559999999999995</c:v>
                </c:pt>
                <c:pt idx="295">
                  <c:v>#N/A</c:v>
                </c:pt>
                <c:pt idx="296">
                  <c:v>#N/A</c:v>
                </c:pt>
                <c:pt idx="297">
                  <c:v>#N/A</c:v>
                </c:pt>
                <c:pt idx="298">
                  <c:v>122.18299251739865</c:v>
                </c:pt>
                <c:pt idx="299">
                  <c:v>78.50712191043857</c:v>
                </c:pt>
                <c:pt idx="300">
                  <c:v>114.99999999999994</c:v>
                </c:pt>
                <c:pt idx="301">
                  <c:v>67.999999999999986</c:v>
                </c:pt>
                <c:pt idx="302">
                  <c:v>63.999999999999964</c:v>
                </c:pt>
                <c:pt idx="303">
                  <c:v>#N/A</c:v>
                </c:pt>
                <c:pt idx="304">
                  <c:v>#N/A</c:v>
                </c:pt>
                <c:pt idx="305">
                  <c:v>#N/A</c:v>
                </c:pt>
                <c:pt idx="306">
                  <c:v>#N/A</c:v>
                </c:pt>
                <c:pt idx="307">
                  <c:v>#N/A</c:v>
                </c:pt>
                <c:pt idx="308">
                  <c:v>#N/A</c:v>
                </c:pt>
                <c:pt idx="309">
                  <c:v>67.499999999999972</c:v>
                </c:pt>
                <c:pt idx="310">
                  <c:v>#N/A</c:v>
                </c:pt>
                <c:pt idx="311">
                  <c:v>#N/A</c:v>
                </c:pt>
                <c:pt idx="312">
                  <c:v>22.869299422822891</c:v>
                </c:pt>
                <c:pt idx="313">
                  <c:v>24.360701884070593</c:v>
                </c:pt>
                <c:pt idx="314">
                  <c:v>25.90583179983706</c:v>
                </c:pt>
                <c:pt idx="315">
                  <c:v>21.847989214877899</c:v>
                </c:pt>
                <c:pt idx="316">
                  <c:v>21.47402559395265</c:v>
                </c:pt>
                <c:pt idx="317">
                  <c:v>22.91855669688438</c:v>
                </c:pt>
                <c:pt idx="318">
                  <c:v>22.849999999999987</c:v>
                </c:pt>
                <c:pt idx="319">
                  <c:v>24.999999999999989</c:v>
                </c:pt>
                <c:pt idx="320">
                  <c:v>25.609999999999992</c:v>
                </c:pt>
                <c:pt idx="321">
                  <c:v>#N/A</c:v>
                </c:pt>
                <c:pt idx="322">
                  <c:v>31.307688578621146</c:v>
                </c:pt>
                <c:pt idx="323">
                  <c:v>31.667071018228185</c:v>
                </c:pt>
                <c:pt idx="324">
                  <c:v>#N/A</c:v>
                </c:pt>
                <c:pt idx="325">
                  <c:v>#N/A</c:v>
                </c:pt>
                <c:pt idx="326">
                  <c:v>49.249999999999957</c:v>
                </c:pt>
                <c:pt idx="327">
                  <c:v>93.085630222442759</c:v>
                </c:pt>
                <c:pt idx="328">
                  <c:v>49.249999999999964</c:v>
                </c:pt>
                <c:pt idx="329">
                  <c:v>31.789828310522275</c:v>
                </c:pt>
                <c:pt idx="330">
                  <c:v>27.999999999999986</c:v>
                </c:pt>
                <c:pt idx="331">
                  <c:v>24.999999999999989</c:v>
                </c:pt>
                <c:pt idx="332">
                  <c:v>24.999999999999989</c:v>
                </c:pt>
                <c:pt idx="333">
                  <c:v>#N/A</c:v>
                </c:pt>
                <c:pt idx="334">
                  <c:v>#N/A</c:v>
                </c:pt>
                <c:pt idx="335">
                  <c:v>68.977142883476773</c:v>
                </c:pt>
                <c:pt idx="336">
                  <c:v>68.999999999999972</c:v>
                </c:pt>
                <c:pt idx="337">
                  <c:v>56.299999999999983</c:v>
                </c:pt>
                <c:pt idx="338">
                  <c:v>#N/A</c:v>
                </c:pt>
                <c:pt idx="339">
                  <c:v>46.908990674098902</c:v>
                </c:pt>
                <c:pt idx="340">
                  <c:v>#N/A</c:v>
                </c:pt>
                <c:pt idx="341">
                  <c:v>#N/A</c:v>
                </c:pt>
                <c:pt idx="342">
                  <c:v>41.32387506280287</c:v>
                </c:pt>
                <c:pt idx="343">
                  <c:v>#N/A</c:v>
                </c:pt>
                <c:pt idx="344">
                  <c:v>21.861835493077248</c:v>
                </c:pt>
                <c:pt idx="345">
                  <c:v>#N/A</c:v>
                </c:pt>
                <c:pt idx="346">
                  <c:v>54.056426572876141</c:v>
                </c:pt>
                <c:pt idx="347">
                  <c:v>37.799416455070038</c:v>
                </c:pt>
                <c:pt idx="348">
                  <c:v>41.477470678082561</c:v>
                </c:pt>
                <c:pt idx="349">
                  <c:v>#N/A</c:v>
                </c:pt>
                <c:pt idx="350">
                  <c:v>#N/A</c:v>
                </c:pt>
                <c:pt idx="351">
                  <c:v>22.400262543932332</c:v>
                </c:pt>
                <c:pt idx="352">
                  <c:v>24.899999999999984</c:v>
                </c:pt>
                <c:pt idx="353">
                  <c:v>23.663435930058441</c:v>
                </c:pt>
                <c:pt idx="354">
                  <c:v>36.249999999999972</c:v>
                </c:pt>
                <c:pt idx="355">
                  <c:v>27.499999999999989</c:v>
                </c:pt>
                <c:pt idx="356">
                  <c:v>23.999999999999996</c:v>
                </c:pt>
                <c:pt idx="357">
                  <c:v>26.274017324539958</c:v>
                </c:pt>
                <c:pt idx="358">
                  <c:v>27.237968615419987</c:v>
                </c:pt>
                <c:pt idx="359">
                  <c:v>#N/A</c:v>
                </c:pt>
                <c:pt idx="360">
                  <c:v>26.911635227084208</c:v>
                </c:pt>
                <c:pt idx="361">
                  <c:v>23.699999999999985</c:v>
                </c:pt>
                <c:pt idx="362">
                  <c:v>34.999999999999979</c:v>
                </c:pt>
                <c:pt idx="363">
                  <c:v>#N/A</c:v>
                </c:pt>
                <c:pt idx="364">
                  <c:v>#N/A</c:v>
                </c:pt>
                <c:pt idx="365">
                  <c:v>52.999999999999972</c:v>
                </c:pt>
                <c:pt idx="366">
                  <c:v>33.799999999999976</c:v>
                </c:pt>
                <c:pt idx="367">
                  <c:v>33.799999999999983</c:v>
                </c:pt>
                <c:pt idx="368">
                  <c:v>24.999999999999986</c:v>
                </c:pt>
                <c:pt idx="369">
                  <c:v>33.799999999999983</c:v>
                </c:pt>
                <c:pt idx="370">
                  <c:v>#N/A</c:v>
                </c:pt>
                <c:pt idx="371">
                  <c:v>24.349999999999987</c:v>
                </c:pt>
                <c:pt idx="372">
                  <c:v>40.557855801051716</c:v>
                </c:pt>
                <c:pt idx="373">
                  <c:v>42.999999999999986</c:v>
                </c:pt>
                <c:pt idx="374">
                  <c:v>#N/A</c:v>
                </c:pt>
                <c:pt idx="375">
                  <c:v>#N/A</c:v>
                </c:pt>
                <c:pt idx="376">
                  <c:v>#N/A</c:v>
                </c:pt>
                <c:pt idx="377">
                  <c:v>24.289999999999981</c:v>
                </c:pt>
                <c:pt idx="378">
                  <c:v>31.678187811827417</c:v>
                </c:pt>
                <c:pt idx="379">
                  <c:v>20.499999999999989</c:v>
                </c:pt>
                <c:pt idx="380">
                  <c:v>22.904699064870062</c:v>
                </c:pt>
                <c:pt idx="381">
                  <c:v>#N/A</c:v>
                </c:pt>
                <c:pt idx="382">
                  <c:v>#N/A</c:v>
                </c:pt>
                <c:pt idx="383">
                  <c:v>36.799999999999969</c:v>
                </c:pt>
                <c:pt idx="384">
                  <c:v>#N/A</c:v>
                </c:pt>
                <c:pt idx="385">
                  <c:v>#N/A</c:v>
                </c:pt>
                <c:pt idx="386">
                  <c:v>24.365425710040913</c:v>
                </c:pt>
                <c:pt idx="387">
                  <c:v>#N/A</c:v>
                </c:pt>
                <c:pt idx="388">
                  <c:v>22.227957869641941</c:v>
                </c:pt>
                <c:pt idx="389">
                  <c:v>23.394867663136907</c:v>
                </c:pt>
                <c:pt idx="390">
                  <c:v>20.704147065462731</c:v>
                </c:pt>
                <c:pt idx="391">
                  <c:v>22.400262543932332</c:v>
                </c:pt>
                <c:pt idx="392">
                  <c:v>26.89490505201206</c:v>
                </c:pt>
                <c:pt idx="393">
                  <c:v>24.164272542911316</c:v>
                </c:pt>
                <c:pt idx="394">
                  <c:v>35.749999999999986</c:v>
                </c:pt>
                <c:pt idx="395">
                  <c:v>21.192875551529205</c:v>
                </c:pt>
                <c:pt idx="396">
                  <c:v>32.329999999999984</c:v>
                </c:pt>
                <c:pt idx="397">
                  <c:v>31.499999999999993</c:v>
                </c:pt>
                <c:pt idx="398">
                  <c:v>#N/A</c:v>
                </c:pt>
                <c:pt idx="399">
                  <c:v>#N/A</c:v>
                </c:pt>
                <c:pt idx="400">
                  <c:v>#N/A</c:v>
                </c:pt>
                <c:pt idx="401">
                  <c:v>#N/A</c:v>
                </c:pt>
                <c:pt idx="402">
                  <c:v>26.249999999999979</c:v>
                </c:pt>
                <c:pt idx="403">
                  <c:v>#N/A</c:v>
                </c:pt>
                <c:pt idx="404">
                  <c:v>22.505172277125627</c:v>
                </c:pt>
                <c:pt idx="405">
                  <c:v>26.991768317662522</c:v>
                </c:pt>
                <c:pt idx="406">
                  <c:v>#N/A</c:v>
                </c:pt>
                <c:pt idx="407">
                  <c:v>23.949999999999989</c:v>
                </c:pt>
                <c:pt idx="408">
                  <c:v>25.099999999999991</c:v>
                </c:pt>
                <c:pt idx="409">
                  <c:v>45.749999999999979</c:v>
                </c:pt>
                <c:pt idx="410">
                  <c:v>25.325214644236112</c:v>
                </c:pt>
                <c:pt idx="411">
                  <c:v>#N/A</c:v>
                </c:pt>
                <c:pt idx="412">
                  <c:v>36.805339454115604</c:v>
                </c:pt>
                <c:pt idx="413">
                  <c:v>24.999999999999993</c:v>
                </c:pt>
                <c:pt idx="414">
                  <c:v>29.499999999999993</c:v>
                </c:pt>
                <c:pt idx="415">
                  <c:v>54.152447835647081</c:v>
                </c:pt>
                <c:pt idx="416">
                  <c:v>#N/A</c:v>
                </c:pt>
                <c:pt idx="417">
                  <c:v>#N/A</c:v>
                </c:pt>
                <c:pt idx="418">
                  <c:v>#N/A</c:v>
                </c:pt>
                <c:pt idx="419">
                  <c:v>21.261896107004858</c:v>
                </c:pt>
                <c:pt idx="420">
                  <c:v>15.849999999999994</c:v>
                </c:pt>
                <c:pt idx="421">
                  <c:v>15.599999999999985</c:v>
                </c:pt>
                <c:pt idx="422">
                  <c:v>15.849999999999994</c:v>
                </c:pt>
                <c:pt idx="423">
                  <c:v>15.599999999999996</c:v>
                </c:pt>
                <c:pt idx="424">
                  <c:v>22.999999999999989</c:v>
                </c:pt>
                <c:pt idx="425">
                  <c:v>#N/A</c:v>
                </c:pt>
                <c:pt idx="426">
                  <c:v>35.999999999999972</c:v>
                </c:pt>
                <c:pt idx="427">
                  <c:v>#N/A</c:v>
                </c:pt>
                <c:pt idx="428">
                  <c:v>#N/A</c:v>
                </c:pt>
                <c:pt idx="429">
                  <c:v>#N/A</c:v>
                </c:pt>
                <c:pt idx="430">
                  <c:v>22.999999999999989</c:v>
                </c:pt>
                <c:pt idx="431">
                  <c:v>#N/A</c:v>
                </c:pt>
                <c:pt idx="432">
                  <c:v>#N/A</c:v>
                </c:pt>
                <c:pt idx="433">
                  <c:v>#N/A</c:v>
                </c:pt>
                <c:pt idx="434">
                  <c:v>39.642762409714614</c:v>
                </c:pt>
                <c:pt idx="435">
                  <c:v>#N/A</c:v>
                </c:pt>
                <c:pt idx="436">
                  <c:v>20.595368207426421</c:v>
                </c:pt>
                <c:pt idx="437">
                  <c:v>11.999999999999993</c:v>
                </c:pt>
                <c:pt idx="438">
                  <c:v>25.285442833023865</c:v>
                </c:pt>
                <c:pt idx="439">
                  <c:v>14.349999999999993</c:v>
                </c:pt>
                <c:pt idx="440">
                  <c:v>26.499999999999972</c:v>
                </c:pt>
                <c:pt idx="441">
                  <c:v>#N/A</c:v>
                </c:pt>
                <c:pt idx="442">
                  <c:v>29.949999999999978</c:v>
                </c:pt>
                <c:pt idx="443">
                  <c:v>21.529999999999998</c:v>
                </c:pt>
                <c:pt idx="444">
                  <c:v>#N/A</c:v>
                </c:pt>
                <c:pt idx="445">
                  <c:v>13.449999999999989</c:v>
                </c:pt>
                <c:pt idx="446">
                  <c:v>13.45</c:v>
                </c:pt>
                <c:pt idx="447">
                  <c:v>#N/A</c:v>
                </c:pt>
                <c:pt idx="448">
                  <c:v>#N/A</c:v>
                </c:pt>
                <c:pt idx="449">
                  <c:v>#N/A</c:v>
                </c:pt>
                <c:pt idx="450">
                  <c:v>14.749999999999993</c:v>
                </c:pt>
                <c:pt idx="451">
                  <c:v>22.499999999999989</c:v>
                </c:pt>
                <c:pt idx="452">
                  <c:v>#N/A</c:v>
                </c:pt>
                <c:pt idx="453">
                  <c:v>13.249999999999993</c:v>
                </c:pt>
                <c:pt idx="454">
                  <c:v>#N/A</c:v>
                </c:pt>
                <c:pt idx="455">
                  <c:v>#N/A</c:v>
                </c:pt>
                <c:pt idx="456">
                  <c:v>19.499999999999989</c:v>
                </c:pt>
                <c:pt idx="457">
                  <c:v>16.732345615769574</c:v>
                </c:pt>
                <c:pt idx="458">
                  <c:v>21.78</c:v>
                </c:pt>
                <c:pt idx="459">
                  <c:v>21.000000000000007</c:v>
                </c:pt>
                <c:pt idx="460">
                  <c:v>18.983025137781574</c:v>
                </c:pt>
                <c:pt idx="461">
                  <c:v>#N/A</c:v>
                </c:pt>
                <c:pt idx="462">
                  <c:v>#N/A</c:v>
                </c:pt>
                <c:pt idx="463">
                  <c:v>#N/A</c:v>
                </c:pt>
                <c:pt idx="464">
                  <c:v>46.043028708536646</c:v>
                </c:pt>
                <c:pt idx="465">
                  <c:v>41.041842934614571</c:v>
                </c:pt>
                <c:pt idx="466">
                  <c:v>#N/A</c:v>
                </c:pt>
                <c:pt idx="467">
                  <c:v>28.094919912215154</c:v>
                </c:pt>
                <c:pt idx="468">
                  <c:v>14.100000000000001</c:v>
                </c:pt>
                <c:pt idx="469">
                  <c:v>13.86999999999999</c:v>
                </c:pt>
                <c:pt idx="470">
                  <c:v>33.129999999999981</c:v>
                </c:pt>
                <c:pt idx="471">
                  <c:v>#N/A</c:v>
                </c:pt>
                <c:pt idx="472">
                  <c:v>#N/A</c:v>
                </c:pt>
                <c:pt idx="473">
                  <c:v>#N/A</c:v>
                </c:pt>
                <c:pt idx="474">
                  <c:v>#N/A</c:v>
                </c:pt>
                <c:pt idx="475">
                  <c:v>#N/A</c:v>
                </c:pt>
                <c:pt idx="476">
                  <c:v>#N/A</c:v>
                </c:pt>
                <c:pt idx="477">
                  <c:v>23.134714674745712</c:v>
                </c:pt>
                <c:pt idx="478">
                  <c:v>18.569999999999997</c:v>
                </c:pt>
                <c:pt idx="479">
                  <c:v>#N/A</c:v>
                </c:pt>
                <c:pt idx="480">
                  <c:v>#N/A</c:v>
                </c:pt>
                <c:pt idx="481">
                  <c:v>#N/A</c:v>
                </c:pt>
                <c:pt idx="482">
                  <c:v>#N/A</c:v>
                </c:pt>
                <c:pt idx="483">
                  <c:v>#N/A</c:v>
                </c:pt>
                <c:pt idx="484">
                  <c:v>11.969999999999995</c:v>
                </c:pt>
                <c:pt idx="485">
                  <c:v>21.739562171228037</c:v>
                </c:pt>
                <c:pt idx="486">
                  <c:v>31.86999999999999</c:v>
                </c:pt>
                <c:pt idx="487">
                  <c:v>#N/A</c:v>
                </c:pt>
                <c:pt idx="488">
                  <c:v>14.209999999999997</c:v>
                </c:pt>
                <c:pt idx="489">
                  <c:v>13.519999999999985</c:v>
                </c:pt>
                <c:pt idx="490">
                  <c:v>16.729999999999993</c:v>
                </c:pt>
                <c:pt idx="491">
                  <c:v>#N/A</c:v>
                </c:pt>
                <c:pt idx="492">
                  <c:v>#N/A</c:v>
                </c:pt>
                <c:pt idx="493">
                  <c:v>16.699999999999989</c:v>
                </c:pt>
                <c:pt idx="494">
                  <c:v>13.249999999999995</c:v>
                </c:pt>
                <c:pt idx="495">
                  <c:v>19.509999999999984</c:v>
                </c:pt>
                <c:pt idx="496">
                  <c:v>#N/A</c:v>
                </c:pt>
                <c:pt idx="497">
                  <c:v>#N/A</c:v>
                </c:pt>
                <c:pt idx="498">
                  <c:v>25.999999999999989</c:v>
                </c:pt>
                <c:pt idx="499">
                  <c:v>28.318027054854927</c:v>
                </c:pt>
                <c:pt idx="500">
                  <c:v>#N/A</c:v>
                </c:pt>
                <c:pt idx="501">
                  <c:v>#N/A</c:v>
                </c:pt>
                <c:pt idx="502">
                  <c:v>#N/A</c:v>
                </c:pt>
                <c:pt idx="503">
                  <c:v>25.499999999999989</c:v>
                </c:pt>
                <c:pt idx="504">
                  <c:v>#N/A</c:v>
                </c:pt>
                <c:pt idx="505">
                  <c:v>#N/A</c:v>
                </c:pt>
                <c:pt idx="506">
                  <c:v>#N/A</c:v>
                </c:pt>
                <c:pt idx="507">
                  <c:v>#N/A</c:v>
                </c:pt>
                <c:pt idx="508">
                  <c:v>#N/A</c:v>
                </c:pt>
                <c:pt idx="509">
                  <c:v>24.879999999999995</c:v>
                </c:pt>
                <c:pt idx="510">
                  <c:v>#N/A</c:v>
                </c:pt>
                <c:pt idx="511">
                  <c:v>22.999999999999993</c:v>
                </c:pt>
                <c:pt idx="512">
                  <c:v>16.239999999999984</c:v>
                </c:pt>
                <c:pt idx="513">
                  <c:v>17.459999999999997</c:v>
                </c:pt>
                <c:pt idx="514">
                  <c:v>#N/A</c:v>
                </c:pt>
                <c:pt idx="515">
                  <c:v>17.149999999999991</c:v>
                </c:pt>
                <c:pt idx="516">
                  <c:v>15.629999999999999</c:v>
                </c:pt>
                <c:pt idx="517">
                  <c:v>#N/A</c:v>
                </c:pt>
                <c:pt idx="518">
                  <c:v>#N/A</c:v>
                </c:pt>
                <c:pt idx="519">
                  <c:v>#N/A</c:v>
                </c:pt>
                <c:pt idx="520">
                  <c:v>14</c:v>
                </c:pt>
                <c:pt idx="521">
                  <c:v>30.249999999999982</c:v>
                </c:pt>
                <c:pt idx="522">
                  <c:v>#N/A</c:v>
                </c:pt>
                <c:pt idx="523">
                  <c:v>#N/A</c:v>
                </c:pt>
                <c:pt idx="524">
                  <c:v>#N/A</c:v>
                </c:pt>
                <c:pt idx="525">
                  <c:v>#N/A</c:v>
                </c:pt>
                <c:pt idx="526">
                  <c:v>#N/A</c:v>
                </c:pt>
                <c:pt idx="527">
                  <c:v>26.989999999999991</c:v>
                </c:pt>
                <c:pt idx="528">
                  <c:v>#N/A</c:v>
                </c:pt>
                <c:pt idx="529">
                  <c:v>#N/A</c:v>
                </c:pt>
                <c:pt idx="530">
                  <c:v>#N/A</c:v>
                </c:pt>
                <c:pt idx="531">
                  <c:v>29.949999999999978</c:v>
                </c:pt>
                <c:pt idx="532">
                  <c:v>25.489997991591348</c:v>
                </c:pt>
                <c:pt idx="533">
                  <c:v>20.699999999999985</c:v>
                </c:pt>
                <c:pt idx="534">
                  <c:v>24.258286316823966</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27.719952473192649</c:v>
                </c:pt>
                <c:pt idx="552">
                  <c:v>#N/A</c:v>
                </c:pt>
                <c:pt idx="553">
                  <c:v>#N/A</c:v>
                </c:pt>
                <c:pt idx="554">
                  <c:v>38.499999999999979</c:v>
                </c:pt>
                <c:pt idx="555">
                  <c:v>41.000000000000014</c:v>
                </c:pt>
                <c:pt idx="556">
                  <c:v>#N/A</c:v>
                </c:pt>
                <c:pt idx="557">
                  <c:v>24.849999999999987</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45B1-4918-80CC-D3AEF6294849}"/>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Plant_Nominal'!$P$26:$P$1000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149.49999999999997</c:v>
                </c:pt>
                <c:pt idx="12">
                  <c:v>#N/A</c:v>
                </c:pt>
                <c:pt idx="13">
                  <c:v>#N/A</c:v>
                </c:pt>
                <c:pt idx="14">
                  <c:v>#N/A</c:v>
                </c:pt>
                <c:pt idx="15">
                  <c:v>#N/A</c:v>
                </c:pt>
                <c:pt idx="16">
                  <c:v>43.30065830833351</c:v>
                </c:pt>
                <c:pt idx="17">
                  <c:v>43.300658308333503</c:v>
                </c:pt>
                <c:pt idx="18">
                  <c:v>#N/A</c:v>
                </c:pt>
                <c:pt idx="19">
                  <c:v>#N/A</c:v>
                </c:pt>
                <c:pt idx="20">
                  <c:v>#N/A</c:v>
                </c:pt>
                <c:pt idx="21">
                  <c:v>#N/A</c:v>
                </c:pt>
                <c:pt idx="22">
                  <c:v>#N/A</c:v>
                </c:pt>
                <c:pt idx="23">
                  <c:v>#N/A</c:v>
                </c:pt>
                <c:pt idx="24">
                  <c:v>#N/A</c:v>
                </c:pt>
                <c:pt idx="25">
                  <c:v>#N/A</c:v>
                </c:pt>
                <c:pt idx="26">
                  <c:v>#N/A</c:v>
                </c:pt>
                <c:pt idx="27">
                  <c:v>#N/A</c:v>
                </c:pt>
                <c:pt idx="28">
                  <c:v>43.084417603277231</c:v>
                </c:pt>
                <c:pt idx="29">
                  <c:v>#N/A</c:v>
                </c:pt>
                <c:pt idx="30">
                  <c:v>#N/A</c:v>
                </c:pt>
                <c:pt idx="31">
                  <c:v>#N/A</c:v>
                </c:pt>
                <c:pt idx="32">
                  <c:v>#N/A</c:v>
                </c:pt>
                <c:pt idx="33">
                  <c:v>#N/A</c:v>
                </c:pt>
                <c:pt idx="34">
                  <c:v>#N/A</c:v>
                </c:pt>
                <c:pt idx="35">
                  <c:v>#N/A</c:v>
                </c:pt>
                <c:pt idx="36">
                  <c:v>#N/A</c:v>
                </c:pt>
                <c:pt idx="37">
                  <c:v>#N/A</c:v>
                </c:pt>
                <c:pt idx="38">
                  <c:v>#N/A</c:v>
                </c:pt>
                <c:pt idx="39">
                  <c:v>#N/A</c:v>
                </c:pt>
                <c:pt idx="40">
                  <c:v>39.59999999999998</c:v>
                </c:pt>
                <c:pt idx="41">
                  <c:v>45.940970527916456</c:v>
                </c:pt>
                <c:pt idx="42">
                  <c:v>#N/A</c:v>
                </c:pt>
                <c:pt idx="43">
                  <c:v>#N/A</c:v>
                </c:pt>
                <c:pt idx="44">
                  <c:v>#N/A</c:v>
                </c:pt>
                <c:pt idx="45">
                  <c:v>72.116120162280225</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63.999999999999964</c:v>
                </c:pt>
                <c:pt idx="69">
                  <c:v>#N/A</c:v>
                </c:pt>
                <c:pt idx="70">
                  <c:v>58.999999999999986</c:v>
                </c:pt>
                <c:pt idx="71">
                  <c:v>64.999999999999943</c:v>
                </c:pt>
                <c:pt idx="72">
                  <c:v>42.70999999999998</c:v>
                </c:pt>
                <c:pt idx="73">
                  <c:v>#N/A</c:v>
                </c:pt>
                <c:pt idx="74">
                  <c:v>#N/A</c:v>
                </c:pt>
                <c:pt idx="75">
                  <c:v>#N/A</c:v>
                </c:pt>
                <c:pt idx="76">
                  <c:v>#N/A</c:v>
                </c:pt>
                <c:pt idx="77">
                  <c:v>#N/A</c:v>
                </c:pt>
                <c:pt idx="78">
                  <c:v>#N/A</c:v>
                </c:pt>
                <c:pt idx="79">
                  <c:v>#N/A</c:v>
                </c:pt>
                <c:pt idx="80">
                  <c:v>#N/A</c:v>
                </c:pt>
                <c:pt idx="81">
                  <c:v>#N/A</c:v>
                </c:pt>
                <c:pt idx="82">
                  <c:v>#N/A</c:v>
                </c:pt>
                <c:pt idx="83">
                  <c:v>#N/A</c:v>
                </c:pt>
                <c:pt idx="84">
                  <c:v>#N/A</c:v>
                </c:pt>
                <c:pt idx="85">
                  <c:v>59.238481042264674</c:v>
                </c:pt>
                <c:pt idx="86">
                  <c:v>#N/A</c:v>
                </c:pt>
                <c:pt idx="87">
                  <c:v>#N/A</c:v>
                </c:pt>
                <c:pt idx="88">
                  <c:v>#N/A</c:v>
                </c:pt>
                <c:pt idx="89">
                  <c:v>#N/A</c:v>
                </c:pt>
                <c:pt idx="90">
                  <c:v>43.999999999999986</c:v>
                </c:pt>
                <c:pt idx="91">
                  <c:v>#N/A</c:v>
                </c:pt>
                <c:pt idx="92">
                  <c:v>#N/A</c:v>
                </c:pt>
                <c:pt idx="93">
                  <c:v>#N/A</c:v>
                </c:pt>
                <c:pt idx="94">
                  <c:v>#N/A</c:v>
                </c:pt>
                <c:pt idx="95">
                  <c:v>#N/A</c:v>
                </c:pt>
                <c:pt idx="96">
                  <c:v>#N/A</c:v>
                </c:pt>
                <c:pt idx="97">
                  <c:v>44.999999999999979</c:v>
                </c:pt>
                <c:pt idx="98">
                  <c:v>#N/A</c:v>
                </c:pt>
                <c:pt idx="99">
                  <c:v>#N/A</c:v>
                </c:pt>
                <c:pt idx="100">
                  <c:v>63.999999999999972</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125.99999999999997</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72.82912917587656</c:v>
                </c:pt>
                <c:pt idx="129">
                  <c:v>66.345748464592987</c:v>
                </c:pt>
                <c:pt idx="130">
                  <c:v>90.523152375205143</c:v>
                </c:pt>
                <c:pt idx="131">
                  <c:v>89.79798384639632</c:v>
                </c:pt>
                <c:pt idx="132">
                  <c:v>66.431144747267496</c:v>
                </c:pt>
                <c:pt idx="133">
                  <c:v>#N/A</c:v>
                </c:pt>
                <c:pt idx="134">
                  <c:v>#N/A</c:v>
                </c:pt>
                <c:pt idx="135">
                  <c:v>#N/A</c:v>
                </c:pt>
                <c:pt idx="136">
                  <c:v>72.122411969114253</c:v>
                </c:pt>
                <c:pt idx="137">
                  <c:v>#N/A</c:v>
                </c:pt>
                <c:pt idx="138">
                  <c:v>#N/A</c:v>
                </c:pt>
                <c:pt idx="139">
                  <c:v>#N/A</c:v>
                </c:pt>
                <c:pt idx="140">
                  <c:v>#N/A</c:v>
                </c:pt>
                <c:pt idx="141">
                  <c:v>#N/A</c:v>
                </c:pt>
                <c:pt idx="142">
                  <c:v>#N/A</c:v>
                </c:pt>
                <c:pt idx="143">
                  <c:v>#N/A</c:v>
                </c:pt>
                <c:pt idx="144">
                  <c:v>#N/A</c:v>
                </c:pt>
                <c:pt idx="145">
                  <c:v>71.836484116650112</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91.999999999999972</c:v>
                </c:pt>
                <c:pt idx="160">
                  <c:v>91.999999999999972</c:v>
                </c:pt>
                <c:pt idx="161">
                  <c:v>#N/A</c:v>
                </c:pt>
                <c:pt idx="162">
                  <c:v>#N/A</c:v>
                </c:pt>
                <c:pt idx="163">
                  <c:v>70.359171035707632</c:v>
                </c:pt>
                <c:pt idx="164">
                  <c:v>#N/A</c:v>
                </c:pt>
                <c:pt idx="165">
                  <c:v>#N/A</c:v>
                </c:pt>
                <c:pt idx="166">
                  <c:v>#N/A</c:v>
                </c:pt>
                <c:pt idx="167">
                  <c:v>68.326076034330569</c:v>
                </c:pt>
                <c:pt idx="168">
                  <c:v>#N/A</c:v>
                </c:pt>
                <c:pt idx="169">
                  <c:v>#N/A</c:v>
                </c:pt>
                <c:pt idx="170">
                  <c:v>#N/A</c:v>
                </c:pt>
                <c:pt idx="171">
                  <c:v>#N/A</c:v>
                </c:pt>
                <c:pt idx="172">
                  <c:v>#N/A</c:v>
                </c:pt>
                <c:pt idx="173">
                  <c:v>#N/A</c:v>
                </c:pt>
                <c:pt idx="174">
                  <c:v>#N/A</c:v>
                </c:pt>
                <c:pt idx="175">
                  <c:v>#N/A</c:v>
                </c:pt>
                <c:pt idx="176">
                  <c:v>#N/A</c:v>
                </c:pt>
                <c:pt idx="177">
                  <c:v>#N/A</c:v>
                </c:pt>
                <c:pt idx="178">
                  <c:v>87.227786275861519</c:v>
                </c:pt>
                <c:pt idx="179">
                  <c:v>95.842876278415773</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87.5415532824845</c:v>
                </c:pt>
                <c:pt idx="199">
                  <c:v>#N/A</c:v>
                </c:pt>
                <c:pt idx="200">
                  <c:v>#N/A</c:v>
                </c:pt>
                <c:pt idx="201">
                  <c:v>81.999999999999957</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32.294506247004961</c:v>
                </c:pt>
                <c:pt idx="228">
                  <c:v>#N/A</c:v>
                </c:pt>
                <c:pt idx="229">
                  <c:v>#N/A</c:v>
                </c:pt>
                <c:pt idx="230">
                  <c:v>#N/A</c:v>
                </c:pt>
                <c:pt idx="231">
                  <c:v>#N/A</c:v>
                </c:pt>
                <c:pt idx="232">
                  <c:v>#N/A</c:v>
                </c:pt>
                <c:pt idx="233">
                  <c:v>#N/A</c:v>
                </c:pt>
                <c:pt idx="234">
                  <c:v>#N/A</c:v>
                </c:pt>
                <c:pt idx="235">
                  <c:v>#N/A</c:v>
                </c:pt>
                <c:pt idx="236">
                  <c:v>#N/A</c:v>
                </c:pt>
                <c:pt idx="237">
                  <c:v>#N/A</c:v>
                </c:pt>
                <c:pt idx="238">
                  <c:v>112.75037063281312</c:v>
                </c:pt>
                <c:pt idx="239">
                  <c:v>111.86625941300805</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53.70999999999998</c:v>
                </c:pt>
                <c:pt idx="257">
                  <c:v>53.999999999999972</c:v>
                </c:pt>
                <c:pt idx="258">
                  <c:v>#N/A</c:v>
                </c:pt>
                <c:pt idx="259">
                  <c:v>#N/A</c:v>
                </c:pt>
                <c:pt idx="260">
                  <c:v>#N/A</c:v>
                </c:pt>
                <c:pt idx="261">
                  <c:v>91.25805510079212</c:v>
                </c:pt>
                <c:pt idx="262">
                  <c:v>91.275275115606391</c:v>
                </c:pt>
                <c:pt idx="263">
                  <c:v>#N/A</c:v>
                </c:pt>
                <c:pt idx="264">
                  <c:v>#N/A</c:v>
                </c:pt>
                <c:pt idx="265">
                  <c:v>#N/A</c:v>
                </c:pt>
                <c:pt idx="266">
                  <c:v>#N/A</c:v>
                </c:pt>
                <c:pt idx="267">
                  <c:v>65.339999999999989</c:v>
                </c:pt>
                <c:pt idx="268">
                  <c:v>67.789721371781809</c:v>
                </c:pt>
                <c:pt idx="269">
                  <c:v>#N/A</c:v>
                </c:pt>
                <c:pt idx="270">
                  <c:v>#N/A</c:v>
                </c:pt>
                <c:pt idx="271">
                  <c:v>#N/A</c:v>
                </c:pt>
                <c:pt idx="272">
                  <c:v>#N/A</c:v>
                </c:pt>
                <c:pt idx="273">
                  <c:v>#N/A</c:v>
                </c:pt>
                <c:pt idx="274">
                  <c:v>#N/A</c:v>
                </c:pt>
                <c:pt idx="275">
                  <c:v>#N/A</c:v>
                </c:pt>
                <c:pt idx="276">
                  <c:v>#N/A</c:v>
                </c:pt>
                <c:pt idx="277">
                  <c:v>60.999999999999915</c:v>
                </c:pt>
                <c:pt idx="278">
                  <c:v>#N/A</c:v>
                </c:pt>
                <c:pt idx="279">
                  <c:v>#N/A</c:v>
                </c:pt>
                <c:pt idx="280">
                  <c:v>#N/A</c:v>
                </c:pt>
                <c:pt idx="281">
                  <c:v>#N/A</c:v>
                </c:pt>
                <c:pt idx="282">
                  <c:v>#N/A</c:v>
                </c:pt>
                <c:pt idx="283">
                  <c:v>#N/A</c:v>
                </c:pt>
                <c:pt idx="284">
                  <c:v>#N/A</c:v>
                </c:pt>
                <c:pt idx="285">
                  <c:v>#N/A</c:v>
                </c:pt>
                <c:pt idx="286">
                  <c:v>#N/A</c:v>
                </c:pt>
                <c:pt idx="287">
                  <c:v>#N/A</c:v>
                </c:pt>
                <c:pt idx="288">
                  <c:v>#N/A</c:v>
                </c:pt>
                <c:pt idx="289">
                  <c:v>90.866988001970782</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67.129191765903741</c:v>
                </c:pt>
                <c:pt idx="304">
                  <c:v>54.654463408994488</c:v>
                </c:pt>
                <c:pt idx="305">
                  <c:v>42.759654915780864</c:v>
                </c:pt>
                <c:pt idx="306">
                  <c:v>65.782139378355097</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62.649999999999991</c:v>
                </c:pt>
                <c:pt idx="334">
                  <c:v>51.649999999999991</c:v>
                </c:pt>
                <c:pt idx="335">
                  <c:v>#N/A</c:v>
                </c:pt>
                <c:pt idx="336">
                  <c:v>#N/A</c:v>
                </c:pt>
                <c:pt idx="337">
                  <c:v>#N/A</c:v>
                </c:pt>
                <c:pt idx="338">
                  <c:v>70.999999999999986</c:v>
                </c:pt>
                <c:pt idx="339">
                  <c:v>#N/A</c:v>
                </c:pt>
                <c:pt idx="340">
                  <c:v>76.819999999999979</c:v>
                </c:pt>
                <c:pt idx="341">
                  <c:v>79.912360214397253</c:v>
                </c:pt>
                <c:pt idx="342">
                  <c:v>#N/A</c:v>
                </c:pt>
                <c:pt idx="343">
                  <c:v>#N/A</c:v>
                </c:pt>
                <c:pt idx="344">
                  <c:v>#N/A</c:v>
                </c:pt>
                <c:pt idx="345">
                  <c:v>49.535011922718681</c:v>
                </c:pt>
                <c:pt idx="346">
                  <c:v>#N/A</c:v>
                </c:pt>
                <c:pt idx="347">
                  <c:v>#N/A</c:v>
                </c:pt>
                <c:pt idx="348">
                  <c:v>#N/A</c:v>
                </c:pt>
                <c:pt idx="349">
                  <c:v>53.99917498668384</c:v>
                </c:pt>
                <c:pt idx="350">
                  <c:v>52.209194404598669</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40.936309823435096</c:v>
                </c:pt>
                <c:pt idx="365">
                  <c:v>#N/A</c:v>
                </c:pt>
                <c:pt idx="366">
                  <c:v>#N/A</c:v>
                </c:pt>
                <c:pt idx="367">
                  <c:v>#N/A</c:v>
                </c:pt>
                <c:pt idx="368">
                  <c:v>#N/A</c:v>
                </c:pt>
                <c:pt idx="369">
                  <c:v>#N/A</c:v>
                </c:pt>
                <c:pt idx="370">
                  <c:v>#N/A</c:v>
                </c:pt>
                <c:pt idx="371">
                  <c:v>#N/A</c:v>
                </c:pt>
                <c:pt idx="372">
                  <c:v>#N/A</c:v>
                </c:pt>
                <c:pt idx="373">
                  <c:v>#N/A</c:v>
                </c:pt>
                <c:pt idx="374">
                  <c:v>#N/A</c:v>
                </c:pt>
                <c:pt idx="375">
                  <c:v>94.999999999999929</c:v>
                </c:pt>
                <c:pt idx="376">
                  <c:v>#N/A</c:v>
                </c:pt>
                <c:pt idx="377">
                  <c:v>#N/A</c:v>
                </c:pt>
                <c:pt idx="378">
                  <c:v>#N/A</c:v>
                </c:pt>
                <c:pt idx="379">
                  <c:v>#N/A</c:v>
                </c:pt>
                <c:pt idx="380">
                  <c:v>#N/A</c:v>
                </c:pt>
                <c:pt idx="381">
                  <c:v>#N/A</c:v>
                </c:pt>
                <c:pt idx="382">
                  <c:v>#N/A</c:v>
                </c:pt>
                <c:pt idx="383">
                  <c:v>#N/A</c:v>
                </c:pt>
                <c:pt idx="384">
                  <c:v>#N/A</c:v>
                </c:pt>
                <c:pt idx="385">
                  <c:v>59</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58.999999999999972</c:v>
                </c:pt>
                <c:pt idx="399">
                  <c:v>56.999999999999972</c:v>
                </c:pt>
                <c:pt idx="400">
                  <c:v>33.359999999999971</c:v>
                </c:pt>
                <c:pt idx="401">
                  <c:v>#N/A</c:v>
                </c:pt>
                <c:pt idx="402">
                  <c:v>#N/A</c:v>
                </c:pt>
                <c:pt idx="403">
                  <c:v>#N/A</c:v>
                </c:pt>
                <c:pt idx="404">
                  <c:v>#N/A</c:v>
                </c:pt>
                <c:pt idx="405">
                  <c:v>#N/A</c:v>
                </c:pt>
                <c:pt idx="406">
                  <c:v>48.399984598989704</c:v>
                </c:pt>
                <c:pt idx="407">
                  <c:v>#N/A</c:v>
                </c:pt>
                <c:pt idx="408">
                  <c:v>#N/A</c:v>
                </c:pt>
                <c:pt idx="409">
                  <c:v>#N/A</c:v>
                </c:pt>
                <c:pt idx="410">
                  <c:v>#N/A</c:v>
                </c:pt>
                <c:pt idx="411">
                  <c:v>44.569446561656065</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56.610780455243635</c:v>
                </c:pt>
                <c:pt idx="429">
                  <c:v>87.999999999999986</c:v>
                </c:pt>
                <c:pt idx="430">
                  <c:v>#N/A</c:v>
                </c:pt>
                <c:pt idx="431">
                  <c:v>#N/A</c:v>
                </c:pt>
                <c:pt idx="432">
                  <c:v>38.499999999999986</c:v>
                </c:pt>
                <c:pt idx="433">
                  <c:v>39.539865490395371</c:v>
                </c:pt>
                <c:pt idx="434">
                  <c:v>#N/A</c:v>
                </c:pt>
                <c:pt idx="435">
                  <c:v>42.640945196391144</c:v>
                </c:pt>
                <c:pt idx="436">
                  <c:v>#N/A</c:v>
                </c:pt>
                <c:pt idx="437">
                  <c:v>#N/A</c:v>
                </c:pt>
                <c:pt idx="438">
                  <c:v>#N/A</c:v>
                </c:pt>
                <c:pt idx="439">
                  <c:v>#N/A</c:v>
                </c:pt>
                <c:pt idx="440">
                  <c:v>#N/A</c:v>
                </c:pt>
                <c:pt idx="441">
                  <c:v>90.660532629784953</c:v>
                </c:pt>
                <c:pt idx="442">
                  <c:v>#N/A</c:v>
                </c:pt>
                <c:pt idx="443">
                  <c:v>#N/A</c:v>
                </c:pt>
                <c:pt idx="444">
                  <c:v>45.199999999999989</c:v>
                </c:pt>
                <c:pt idx="445">
                  <c:v>#N/A</c:v>
                </c:pt>
                <c:pt idx="446">
                  <c:v>#N/A</c:v>
                </c:pt>
                <c:pt idx="447">
                  <c:v>43.396186828463911</c:v>
                </c:pt>
                <c:pt idx="448">
                  <c:v>#N/A</c:v>
                </c:pt>
                <c:pt idx="449">
                  <c:v>52.499999999999986</c:v>
                </c:pt>
                <c:pt idx="450">
                  <c:v>#N/A</c:v>
                </c:pt>
                <c:pt idx="451">
                  <c:v>#N/A</c:v>
                </c:pt>
                <c:pt idx="452">
                  <c:v>52.314635889085295</c:v>
                </c:pt>
                <c:pt idx="453">
                  <c:v>#N/A</c:v>
                </c:pt>
                <c:pt idx="454">
                  <c:v>49.999999999999979</c:v>
                </c:pt>
                <c:pt idx="455">
                  <c:v>44.354861885325441</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21.949999999999985</c:v>
                </c:pt>
                <c:pt idx="473">
                  <c:v>#N/A</c:v>
                </c:pt>
                <c:pt idx="474">
                  <c:v>#N/A</c:v>
                </c:pt>
                <c:pt idx="475">
                  <c:v>34.149999999999984</c:v>
                </c:pt>
                <c:pt idx="476">
                  <c:v>#N/A</c:v>
                </c:pt>
                <c:pt idx="477">
                  <c:v>#N/A</c:v>
                </c:pt>
                <c:pt idx="478">
                  <c:v>#N/A</c:v>
                </c:pt>
                <c:pt idx="479">
                  <c:v>22.199999999999978</c:v>
                </c:pt>
                <c:pt idx="480">
                  <c:v>#N/A</c:v>
                </c:pt>
                <c:pt idx="481">
                  <c:v>31.655097942930329</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42.638849298489447</c:v>
                </c:pt>
                <c:pt idx="497">
                  <c:v>#N/A</c:v>
                </c:pt>
                <c:pt idx="498">
                  <c:v>#N/A</c:v>
                </c:pt>
                <c:pt idx="499">
                  <c:v>#N/A</c:v>
                </c:pt>
                <c:pt idx="500">
                  <c:v>30.399999999999991</c:v>
                </c:pt>
                <c:pt idx="501">
                  <c:v>30.622007312377733</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32.749999999999993</c:v>
                </c:pt>
                <c:pt idx="523">
                  <c:v>#N/A</c:v>
                </c:pt>
                <c:pt idx="524">
                  <c:v>#N/A</c:v>
                </c:pt>
                <c:pt idx="525">
                  <c:v>#N/A</c:v>
                </c:pt>
                <c:pt idx="526">
                  <c:v>#N/A</c:v>
                </c:pt>
                <c:pt idx="527">
                  <c:v>#N/A</c:v>
                </c:pt>
                <c:pt idx="528">
                  <c:v>92.999999999999957</c:v>
                </c:pt>
                <c:pt idx="529">
                  <c:v>#N/A</c:v>
                </c:pt>
                <c:pt idx="530">
                  <c:v>#N/A</c:v>
                </c:pt>
                <c:pt idx="531">
                  <c:v>#N/A</c:v>
                </c:pt>
                <c:pt idx="532">
                  <c:v>#N/A</c:v>
                </c:pt>
                <c:pt idx="533">
                  <c:v>#N/A</c:v>
                </c:pt>
                <c:pt idx="534">
                  <c:v>#N/A</c:v>
                </c:pt>
                <c:pt idx="535">
                  <c:v>#N/A</c:v>
                </c:pt>
                <c:pt idx="536">
                  <c:v>69.549999999999955</c:v>
                </c:pt>
                <c:pt idx="537">
                  <c:v>70.799999999999969</c:v>
                </c:pt>
                <c:pt idx="538">
                  <c:v>74.959999999999923</c:v>
                </c:pt>
                <c:pt idx="539">
                  <c:v>69.619999999999962</c:v>
                </c:pt>
                <c:pt idx="540">
                  <c:v>67.719999999999942</c:v>
                </c:pt>
                <c:pt idx="541">
                  <c:v>65.61999999999999</c:v>
                </c:pt>
                <c:pt idx="542">
                  <c:v>69.619999999999948</c:v>
                </c:pt>
                <c:pt idx="543">
                  <c:v>66.37</c:v>
                </c:pt>
                <c:pt idx="544">
                  <c:v>67.009999999999948</c:v>
                </c:pt>
                <c:pt idx="545">
                  <c:v>67.269999999999982</c:v>
                </c:pt>
                <c:pt idx="546">
                  <c:v>71.590000000000018</c:v>
                </c:pt>
                <c:pt idx="547">
                  <c:v>#N/A</c:v>
                </c:pt>
                <c:pt idx="548">
                  <c:v>56.670988540415891</c:v>
                </c:pt>
                <c:pt idx="549">
                  <c:v>#N/A</c:v>
                </c:pt>
                <c:pt idx="550">
                  <c:v>20.049999999999997</c:v>
                </c:pt>
                <c:pt idx="551">
                  <c:v>#N/A</c:v>
                </c:pt>
                <c:pt idx="552">
                  <c:v>#N/A</c:v>
                </c:pt>
                <c:pt idx="553">
                  <c:v>#N/A</c:v>
                </c:pt>
                <c:pt idx="554">
                  <c:v>#N/A</c:v>
                </c:pt>
                <c:pt idx="555">
                  <c:v>#N/A</c:v>
                </c:pt>
                <c:pt idx="556">
                  <c:v>#N/A</c:v>
                </c:pt>
                <c:pt idx="557">
                  <c:v>#N/A</c:v>
                </c:pt>
                <c:pt idx="558">
                  <c:v>#N/A</c:v>
                </c:pt>
                <c:pt idx="559">
                  <c:v>32.059999999999988</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4-45B1-4918-80CC-D3AEF6294849}"/>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5291"/>
          <c:min val="35065"/>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732"/>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12940447957098"/>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Plant_Nominal'!$N$26:$N$1000</c:f>
              <c:numCache>
                <c:formatCode>0.00</c:formatCode>
                <c:ptCount val="975"/>
                <c:pt idx="0">
                  <c:v>#N/A</c:v>
                </c:pt>
                <c:pt idx="1">
                  <c:v>57.131845304171328</c:v>
                </c:pt>
                <c:pt idx="2">
                  <c:v>#N/A</c:v>
                </c:pt>
                <c:pt idx="3">
                  <c:v>#N/A</c:v>
                </c:pt>
                <c:pt idx="4">
                  <c:v>52.599999999999987</c:v>
                </c:pt>
                <c:pt idx="5">
                  <c:v>#N/A</c:v>
                </c:pt>
                <c:pt idx="6">
                  <c:v>#N/A</c:v>
                </c:pt>
                <c:pt idx="7">
                  <c:v>#N/A</c:v>
                </c:pt>
                <c:pt idx="8">
                  <c:v>#N/A</c:v>
                </c:pt>
                <c:pt idx="9">
                  <c:v>#N/A</c:v>
                </c:pt>
                <c:pt idx="10">
                  <c:v>37.571984080802125</c:v>
                </c:pt>
                <c:pt idx="11">
                  <c:v>#N/A</c:v>
                </c:pt>
                <c:pt idx="12">
                  <c:v>#N/A</c:v>
                </c:pt>
                <c:pt idx="13">
                  <c:v>#N/A</c:v>
                </c:pt>
                <c:pt idx="14">
                  <c:v>40.478265912913592</c:v>
                </c:pt>
                <c:pt idx="15">
                  <c:v>#N/A</c:v>
                </c:pt>
                <c:pt idx="16">
                  <c:v>#N/A</c:v>
                </c:pt>
                <c:pt idx="17">
                  <c:v>#N/A</c:v>
                </c:pt>
                <c:pt idx="18">
                  <c:v>35.47999999999999</c:v>
                </c:pt>
                <c:pt idx="19">
                  <c:v>#N/A</c:v>
                </c:pt>
                <c:pt idx="20">
                  <c:v>65.832702791067462</c:v>
                </c:pt>
                <c:pt idx="21">
                  <c:v>36.766908670860822</c:v>
                </c:pt>
                <c:pt idx="22">
                  <c:v>28.531021574531231</c:v>
                </c:pt>
                <c:pt idx="23">
                  <c:v>#N/A</c:v>
                </c:pt>
                <c:pt idx="24">
                  <c:v>#N/A</c:v>
                </c:pt>
                <c:pt idx="25">
                  <c:v>#N/A</c:v>
                </c:pt>
                <c:pt idx="26">
                  <c:v>#N/A</c:v>
                </c:pt>
                <c:pt idx="27">
                  <c:v>#N/A</c:v>
                </c:pt>
                <c:pt idx="28">
                  <c:v>#N/A</c:v>
                </c:pt>
                <c:pt idx="29">
                  <c:v>37.777497544714848</c:v>
                </c:pt>
                <c:pt idx="30">
                  <c:v>27.249999999999986</c:v>
                </c:pt>
                <c:pt idx="31">
                  <c:v>#N/A</c:v>
                </c:pt>
                <c:pt idx="32">
                  <c:v>#N/A</c:v>
                </c:pt>
                <c:pt idx="33">
                  <c:v>#N/A</c:v>
                </c:pt>
                <c:pt idx="34">
                  <c:v>#N/A</c:v>
                </c:pt>
                <c:pt idx="35">
                  <c:v>#N/A</c:v>
                </c:pt>
                <c:pt idx="36">
                  <c:v>23.130414169992342</c:v>
                </c:pt>
                <c:pt idx="37">
                  <c:v>49.149999999999991</c:v>
                </c:pt>
                <c:pt idx="38">
                  <c:v>#N/A</c:v>
                </c:pt>
                <c:pt idx="39">
                  <c:v>#N/A</c:v>
                </c:pt>
                <c:pt idx="40">
                  <c:v>#N/A</c:v>
                </c:pt>
                <c:pt idx="41">
                  <c:v>#N/A</c:v>
                </c:pt>
                <c:pt idx="42">
                  <c:v>#N/A</c:v>
                </c:pt>
                <c:pt idx="43">
                  <c:v>42.026076195328599</c:v>
                </c:pt>
                <c:pt idx="44">
                  <c:v>44.593666571790088</c:v>
                </c:pt>
                <c:pt idx="45">
                  <c:v>#N/A</c:v>
                </c:pt>
                <c:pt idx="46">
                  <c:v>#N/A</c:v>
                </c:pt>
                <c:pt idx="47">
                  <c:v>49.199999999999982</c:v>
                </c:pt>
                <c:pt idx="48">
                  <c:v>56.678532592746777</c:v>
                </c:pt>
                <c:pt idx="49">
                  <c:v>#N/A</c:v>
                </c:pt>
                <c:pt idx="50">
                  <c:v>45.661468166771066</c:v>
                </c:pt>
                <c:pt idx="51">
                  <c:v>51.25985888088136</c:v>
                </c:pt>
                <c:pt idx="52">
                  <c:v>#N/A</c:v>
                </c:pt>
                <c:pt idx="53">
                  <c:v>#N/A</c:v>
                </c:pt>
                <c:pt idx="54">
                  <c:v>#N/A</c:v>
                </c:pt>
                <c:pt idx="55">
                  <c:v>57.105669565442142</c:v>
                </c:pt>
                <c:pt idx="56">
                  <c:v>#N/A</c:v>
                </c:pt>
                <c:pt idx="57">
                  <c:v>37.789999999999978</c:v>
                </c:pt>
                <c:pt idx="58">
                  <c:v>#N/A</c:v>
                </c:pt>
                <c:pt idx="59">
                  <c:v>60.049999999999976</c:v>
                </c:pt>
                <c:pt idx="60">
                  <c:v>62.949999999999989</c:v>
                </c:pt>
                <c:pt idx="61">
                  <c:v>56.619999999999969</c:v>
                </c:pt>
                <c:pt idx="62">
                  <c:v>57.558717684546089</c:v>
                </c:pt>
                <c:pt idx="63">
                  <c:v>57.4</c:v>
                </c:pt>
                <c:pt idx="64">
                  <c:v>62.499999999999972</c:v>
                </c:pt>
                <c:pt idx="65">
                  <c:v>#N/A</c:v>
                </c:pt>
                <c:pt idx="66">
                  <c:v>#N/A</c:v>
                </c:pt>
                <c:pt idx="67">
                  <c:v>#N/A</c:v>
                </c:pt>
                <c:pt idx="68">
                  <c:v>#N/A</c:v>
                </c:pt>
                <c:pt idx="69">
                  <c:v>#N/A</c:v>
                </c:pt>
                <c:pt idx="70">
                  <c:v>#N/A</c:v>
                </c:pt>
                <c:pt idx="71">
                  <c:v>#N/A</c:v>
                </c:pt>
                <c:pt idx="72">
                  <c:v>#N/A</c:v>
                </c:pt>
                <c:pt idx="73">
                  <c:v>48.175550715341849</c:v>
                </c:pt>
                <c:pt idx="74">
                  <c:v>46.6840032727726</c:v>
                </c:pt>
                <c:pt idx="75">
                  <c:v>48.749999999999979</c:v>
                </c:pt>
                <c:pt idx="76">
                  <c:v>65.399999999999977</c:v>
                </c:pt>
                <c:pt idx="77">
                  <c:v>58.499999999999972</c:v>
                </c:pt>
                <c:pt idx="78">
                  <c:v>74.999999999999986</c:v>
                </c:pt>
                <c:pt idx="79">
                  <c:v>#N/A</c:v>
                </c:pt>
                <c:pt idx="80">
                  <c:v>#N/A</c:v>
                </c:pt>
                <c:pt idx="81">
                  <c:v>#N/A</c:v>
                </c:pt>
                <c:pt idx="82">
                  <c:v>#N/A</c:v>
                </c:pt>
                <c:pt idx="83">
                  <c:v>#N/A</c:v>
                </c:pt>
                <c:pt idx="84">
                  <c:v>61.274215433782175</c:v>
                </c:pt>
                <c:pt idx="85">
                  <c:v>#N/A</c:v>
                </c:pt>
                <c:pt idx="86">
                  <c:v>#N/A</c:v>
                </c:pt>
                <c:pt idx="87">
                  <c:v>#N/A</c:v>
                </c:pt>
                <c:pt idx="88">
                  <c:v>#N/A</c:v>
                </c:pt>
                <c:pt idx="89">
                  <c:v>#N/A</c:v>
                </c:pt>
                <c:pt idx="90">
                  <c:v>#N/A</c:v>
                </c:pt>
                <c:pt idx="91">
                  <c:v>#N/A</c:v>
                </c:pt>
                <c:pt idx="92">
                  <c:v>#N/A</c:v>
                </c:pt>
                <c:pt idx="93">
                  <c:v>#N/A</c:v>
                </c:pt>
                <c:pt idx="94">
                  <c:v>#N/A</c:v>
                </c:pt>
                <c:pt idx="95">
                  <c:v>#N/A</c:v>
                </c:pt>
                <c:pt idx="96">
                  <c:v>69.05876303582636</c:v>
                </c:pt>
                <c:pt idx="97">
                  <c:v>#N/A</c:v>
                </c:pt>
                <c:pt idx="98">
                  <c:v>#N/A</c:v>
                </c:pt>
                <c:pt idx="99">
                  <c:v>#N/A</c:v>
                </c:pt>
                <c:pt idx="100">
                  <c:v>#N/A</c:v>
                </c:pt>
                <c:pt idx="101">
                  <c:v>#N/A</c:v>
                </c:pt>
                <c:pt idx="102">
                  <c:v>#N/A</c:v>
                </c:pt>
                <c:pt idx="103">
                  <c:v>#N/A</c:v>
                </c:pt>
                <c:pt idx="104">
                  <c:v>#N/A</c:v>
                </c:pt>
                <c:pt idx="105">
                  <c:v>#N/A</c:v>
                </c:pt>
                <c:pt idx="106">
                  <c:v>#N/A</c:v>
                </c:pt>
                <c:pt idx="107">
                  <c:v>55.504684467165859</c:v>
                </c:pt>
                <c:pt idx="108">
                  <c:v>63.77821271875878</c:v>
                </c:pt>
                <c:pt idx="109">
                  <c:v>46.967829496277595</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76.749999999999957</c:v>
                </c:pt>
                <c:pt idx="126">
                  <c:v>#N/A</c:v>
                </c:pt>
                <c:pt idx="127">
                  <c:v>#N/A</c:v>
                </c:pt>
                <c:pt idx="128">
                  <c:v>#N/A</c:v>
                </c:pt>
                <c:pt idx="129">
                  <c:v>#N/A</c:v>
                </c:pt>
                <c:pt idx="130">
                  <c:v>#N/A</c:v>
                </c:pt>
                <c:pt idx="131">
                  <c:v>#N/A</c:v>
                </c:pt>
                <c:pt idx="132">
                  <c:v>#N/A</c:v>
                </c:pt>
                <c:pt idx="133">
                  <c:v>#N/A</c:v>
                </c:pt>
                <c:pt idx="134">
                  <c:v>#N/A</c:v>
                </c:pt>
                <c:pt idx="135">
                  <c:v>86.899999999999935</c:v>
                </c:pt>
                <c:pt idx="136">
                  <c:v>#N/A</c:v>
                </c:pt>
                <c:pt idx="137">
                  <c:v>#N/A</c:v>
                </c:pt>
                <c:pt idx="138">
                  <c:v>#N/A</c:v>
                </c:pt>
                <c:pt idx="139">
                  <c:v>#N/A</c:v>
                </c:pt>
                <c:pt idx="140">
                  <c:v>#N/A</c:v>
                </c:pt>
                <c:pt idx="141">
                  <c:v>90.99005752042514</c:v>
                </c:pt>
                <c:pt idx="142">
                  <c:v>#N/A</c:v>
                </c:pt>
                <c:pt idx="143">
                  <c:v>#N/A</c:v>
                </c:pt>
                <c:pt idx="144">
                  <c:v>#N/A</c:v>
                </c:pt>
                <c:pt idx="145">
                  <c:v>#N/A</c:v>
                </c:pt>
                <c:pt idx="146">
                  <c:v>#N/A</c:v>
                </c:pt>
                <c:pt idx="147">
                  <c:v>#N/A</c:v>
                </c:pt>
                <c:pt idx="148">
                  <c:v>59.334499812487266</c:v>
                </c:pt>
                <c:pt idx="149">
                  <c:v>61.325887023699806</c:v>
                </c:pt>
                <c:pt idx="150">
                  <c:v>65.366526090551815</c:v>
                </c:pt>
                <c:pt idx="151">
                  <c:v>65.36668686874944</c:v>
                </c:pt>
                <c:pt idx="152">
                  <c:v>#N/A</c:v>
                </c:pt>
                <c:pt idx="153">
                  <c:v>85.789999999999935</c:v>
                </c:pt>
                <c:pt idx="154">
                  <c:v>63.799999999999955</c:v>
                </c:pt>
                <c:pt idx="155">
                  <c:v>65.355854381247823</c:v>
                </c:pt>
                <c:pt idx="156">
                  <c:v>71.122504055367429</c:v>
                </c:pt>
                <c:pt idx="157">
                  <c:v>61.71624040234726</c:v>
                </c:pt>
                <c:pt idx="158">
                  <c:v>#N/A</c:v>
                </c:pt>
                <c:pt idx="159">
                  <c:v>#N/A</c:v>
                </c:pt>
                <c:pt idx="160">
                  <c:v>#N/A</c:v>
                </c:pt>
                <c:pt idx="161">
                  <c:v>#N/A</c:v>
                </c:pt>
                <c:pt idx="162">
                  <c:v>71.052553765403488</c:v>
                </c:pt>
                <c:pt idx="163">
                  <c:v>#N/A</c:v>
                </c:pt>
                <c:pt idx="164">
                  <c:v>65.999999999999986</c:v>
                </c:pt>
                <c:pt idx="165">
                  <c:v>103.24999999999996</c:v>
                </c:pt>
                <c:pt idx="166">
                  <c:v>100.99999999999994</c:v>
                </c:pt>
                <c:pt idx="167">
                  <c:v>#N/A</c:v>
                </c:pt>
                <c:pt idx="168">
                  <c:v>#N/A</c:v>
                </c:pt>
                <c:pt idx="169">
                  <c:v>83.853114120161024</c:v>
                </c:pt>
                <c:pt idx="170">
                  <c:v>83.853113944763862</c:v>
                </c:pt>
                <c:pt idx="171">
                  <c:v>83.853113700123231</c:v>
                </c:pt>
                <c:pt idx="172">
                  <c:v>#N/A</c:v>
                </c:pt>
                <c:pt idx="173">
                  <c:v>#N/A</c:v>
                </c:pt>
                <c:pt idx="174">
                  <c:v>108.99285353993861</c:v>
                </c:pt>
                <c:pt idx="175">
                  <c:v>#N/A</c:v>
                </c:pt>
                <c:pt idx="176">
                  <c:v>#N/A</c:v>
                </c:pt>
                <c:pt idx="177">
                  <c:v>#N/A</c:v>
                </c:pt>
                <c:pt idx="178">
                  <c:v>#N/A</c:v>
                </c:pt>
                <c:pt idx="179">
                  <c:v>#N/A</c:v>
                </c:pt>
                <c:pt idx="180">
                  <c:v>#N/A</c:v>
                </c:pt>
                <c:pt idx="181">
                  <c:v>117.29999999999998</c:v>
                </c:pt>
                <c:pt idx="182">
                  <c:v>117.29999999999994</c:v>
                </c:pt>
                <c:pt idx="183">
                  <c:v>117.29999999999993</c:v>
                </c:pt>
                <c:pt idx="184">
                  <c:v>117.29999999999994</c:v>
                </c:pt>
                <c:pt idx="185">
                  <c:v>117.29999999999994</c:v>
                </c:pt>
                <c:pt idx="186">
                  <c:v>121.25999999999998</c:v>
                </c:pt>
                <c:pt idx="187">
                  <c:v>125.26999999999995</c:v>
                </c:pt>
                <c:pt idx="188">
                  <c:v>121.25999999999998</c:v>
                </c:pt>
                <c:pt idx="189">
                  <c:v>125.26999999999995</c:v>
                </c:pt>
                <c:pt idx="190">
                  <c:v>72.862678647962483</c:v>
                </c:pt>
                <c:pt idx="191">
                  <c:v>#N/A</c:v>
                </c:pt>
                <c:pt idx="192">
                  <c:v>#N/A</c:v>
                </c:pt>
                <c:pt idx="193">
                  <c:v>#N/A</c:v>
                </c:pt>
                <c:pt idx="194">
                  <c:v>35.470591775562632</c:v>
                </c:pt>
                <c:pt idx="195">
                  <c:v>35.876628777909573</c:v>
                </c:pt>
                <c:pt idx="196">
                  <c:v>#N/A</c:v>
                </c:pt>
                <c:pt idx="197">
                  <c:v>107.12720451932337</c:v>
                </c:pt>
                <c:pt idx="198">
                  <c:v>#N/A</c:v>
                </c:pt>
                <c:pt idx="199">
                  <c:v>87.799999999999969</c:v>
                </c:pt>
                <c:pt idx="200">
                  <c:v>#N/A</c:v>
                </c:pt>
                <c:pt idx="201">
                  <c:v>#N/A</c:v>
                </c:pt>
                <c:pt idx="202">
                  <c:v>#N/A</c:v>
                </c:pt>
                <c:pt idx="203">
                  <c:v>#N/A</c:v>
                </c:pt>
                <c:pt idx="204">
                  <c:v>55.321451418495101</c:v>
                </c:pt>
                <c:pt idx="205">
                  <c:v>106.54427487835629</c:v>
                </c:pt>
                <c:pt idx="206">
                  <c:v>101.99999999999994</c:v>
                </c:pt>
                <c:pt idx="207">
                  <c:v>#N/A</c:v>
                </c:pt>
                <c:pt idx="208">
                  <c:v>#N/A</c:v>
                </c:pt>
                <c:pt idx="209">
                  <c:v>#N/A</c:v>
                </c:pt>
                <c:pt idx="210">
                  <c:v>#N/A</c:v>
                </c:pt>
                <c:pt idx="211">
                  <c:v>84.249999999999915</c:v>
                </c:pt>
                <c:pt idx="212">
                  <c:v>58.999999999999993</c:v>
                </c:pt>
                <c:pt idx="213">
                  <c:v>#N/A</c:v>
                </c:pt>
                <c:pt idx="214">
                  <c:v>#N/A</c:v>
                </c:pt>
                <c:pt idx="215">
                  <c:v>#N/A</c:v>
                </c:pt>
                <c:pt idx="216">
                  <c:v>#N/A</c:v>
                </c:pt>
                <c:pt idx="217">
                  <c:v>#N/A</c:v>
                </c:pt>
                <c:pt idx="218">
                  <c:v>64.899999999999977</c:v>
                </c:pt>
                <c:pt idx="219">
                  <c:v>58.129467150154277</c:v>
                </c:pt>
                <c:pt idx="220">
                  <c:v>58.12841369600946</c:v>
                </c:pt>
                <c:pt idx="221">
                  <c:v>74.434338628867735</c:v>
                </c:pt>
                <c:pt idx="222">
                  <c:v>37.351309717024044</c:v>
                </c:pt>
                <c:pt idx="223">
                  <c:v>60.139999999999986</c:v>
                </c:pt>
                <c:pt idx="224">
                  <c:v>31.746835418876778</c:v>
                </c:pt>
                <c:pt idx="225">
                  <c:v>#N/A</c:v>
                </c:pt>
                <c:pt idx="226">
                  <c:v>#N/A</c:v>
                </c:pt>
                <c:pt idx="227">
                  <c:v>#N/A</c:v>
                </c:pt>
                <c:pt idx="228">
                  <c:v>#N/A</c:v>
                </c:pt>
                <c:pt idx="229">
                  <c:v>#N/A</c:v>
                </c:pt>
                <c:pt idx="230">
                  <c:v>#N/A</c:v>
                </c:pt>
                <c:pt idx="231">
                  <c:v>77.499999999999957</c:v>
                </c:pt>
                <c:pt idx="232">
                  <c:v>98.679021871108503</c:v>
                </c:pt>
                <c:pt idx="233">
                  <c:v>#N/A</c:v>
                </c:pt>
                <c:pt idx="234">
                  <c:v>96.799830290888522</c:v>
                </c:pt>
                <c:pt idx="235">
                  <c:v>#N/A</c:v>
                </c:pt>
                <c:pt idx="236">
                  <c:v>#N/A</c:v>
                </c:pt>
                <c:pt idx="237">
                  <c:v>67.299999999999955</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48.770849059970672</c:v>
                </c:pt>
                <c:pt idx="259">
                  <c:v>#N/A</c:v>
                </c:pt>
                <c:pt idx="260">
                  <c:v>86.899999999999935</c:v>
                </c:pt>
                <c:pt idx="261">
                  <c:v>#N/A</c:v>
                </c:pt>
                <c:pt idx="262">
                  <c:v>#N/A</c:v>
                </c:pt>
                <c:pt idx="263">
                  <c:v>#N/A</c:v>
                </c:pt>
                <c:pt idx="264">
                  <c:v>105</c:v>
                </c:pt>
                <c:pt idx="265">
                  <c:v>#N/A</c:v>
                </c:pt>
                <c:pt idx="266">
                  <c:v>#N/A</c:v>
                </c:pt>
                <c:pt idx="267">
                  <c:v>#N/A</c:v>
                </c:pt>
                <c:pt idx="268">
                  <c:v>#N/A</c:v>
                </c:pt>
                <c:pt idx="269">
                  <c:v>#N/A</c:v>
                </c:pt>
                <c:pt idx="270">
                  <c:v>#N/A</c:v>
                </c:pt>
                <c:pt idx="271">
                  <c:v>#N/A</c:v>
                </c:pt>
                <c:pt idx="272">
                  <c:v>#N/A</c:v>
                </c:pt>
                <c:pt idx="273">
                  <c:v>67.136185213820909</c:v>
                </c:pt>
                <c:pt idx="274">
                  <c:v>117.88487022799035</c:v>
                </c:pt>
                <c:pt idx="275">
                  <c:v>74.161272253844302</c:v>
                </c:pt>
                <c:pt idx="276">
                  <c:v>89.999999999999972</c:v>
                </c:pt>
                <c:pt idx="277">
                  <c:v>#N/A</c:v>
                </c:pt>
                <c:pt idx="278">
                  <c:v>99.689999999999912</c:v>
                </c:pt>
                <c:pt idx="279">
                  <c:v>101.38999999999994</c:v>
                </c:pt>
                <c:pt idx="280">
                  <c:v>101.38999999999994</c:v>
                </c:pt>
                <c:pt idx="281">
                  <c:v>#N/A</c:v>
                </c:pt>
                <c:pt idx="282">
                  <c:v>116.49999999999996</c:v>
                </c:pt>
                <c:pt idx="283">
                  <c:v>#N/A</c:v>
                </c:pt>
                <c:pt idx="284">
                  <c:v>#N/A</c:v>
                </c:pt>
                <c:pt idx="285">
                  <c:v>#N/A</c:v>
                </c:pt>
                <c:pt idx="286">
                  <c:v>#N/A</c:v>
                </c:pt>
                <c:pt idx="287">
                  <c:v>60.804198022100074</c:v>
                </c:pt>
                <c:pt idx="288">
                  <c:v>103.02197439574653</c:v>
                </c:pt>
                <c:pt idx="289">
                  <c:v>#N/A</c:v>
                </c:pt>
                <c:pt idx="290">
                  <c:v>#N/A</c:v>
                </c:pt>
                <c:pt idx="291">
                  <c:v>#N/A</c:v>
                </c:pt>
                <c:pt idx="292">
                  <c:v>#N/A</c:v>
                </c:pt>
                <c:pt idx="293">
                  <c:v>#N/A</c:v>
                </c:pt>
                <c:pt idx="294">
                  <c:v>#N/A</c:v>
                </c:pt>
                <c:pt idx="295">
                  <c:v>114.74999999999991</c:v>
                </c:pt>
                <c:pt idx="296">
                  <c:v>115.46999999999993</c:v>
                </c:pt>
                <c:pt idx="297">
                  <c:v>128.8290018251268</c:v>
                </c:pt>
                <c:pt idx="298">
                  <c:v>#N/A</c:v>
                </c:pt>
                <c:pt idx="299">
                  <c:v>#N/A</c:v>
                </c:pt>
                <c:pt idx="300">
                  <c:v>#N/A</c:v>
                </c:pt>
                <c:pt idx="301">
                  <c:v>#N/A</c:v>
                </c:pt>
                <c:pt idx="302">
                  <c:v>#N/A</c:v>
                </c:pt>
                <c:pt idx="303">
                  <c:v>#N/A</c:v>
                </c:pt>
                <c:pt idx="304">
                  <c:v>#N/A</c:v>
                </c:pt>
                <c:pt idx="305">
                  <c:v>#N/A</c:v>
                </c:pt>
                <c:pt idx="306">
                  <c:v>#N/A</c:v>
                </c:pt>
                <c:pt idx="307">
                  <c:v>94.999999999999957</c:v>
                </c:pt>
                <c:pt idx="308">
                  <c:v>82.499999999999957</c:v>
                </c:pt>
                <c:pt idx="309">
                  <c:v>#N/A</c:v>
                </c:pt>
                <c:pt idx="310">
                  <c:v>32.656039037574182</c:v>
                </c:pt>
                <c:pt idx="311">
                  <c:v>31.508893608761518</c:v>
                </c:pt>
                <c:pt idx="312">
                  <c:v>#N/A</c:v>
                </c:pt>
                <c:pt idx="313">
                  <c:v>#N/A</c:v>
                </c:pt>
                <c:pt idx="314">
                  <c:v>#N/A</c:v>
                </c:pt>
                <c:pt idx="315">
                  <c:v>#N/A</c:v>
                </c:pt>
                <c:pt idx="316">
                  <c:v>#N/A</c:v>
                </c:pt>
                <c:pt idx="317">
                  <c:v>#N/A</c:v>
                </c:pt>
                <c:pt idx="318">
                  <c:v>#N/A</c:v>
                </c:pt>
                <c:pt idx="319">
                  <c:v>#N/A</c:v>
                </c:pt>
                <c:pt idx="320">
                  <c:v>#N/A</c:v>
                </c:pt>
                <c:pt idx="321">
                  <c:v>101.78429807543945</c:v>
                </c:pt>
                <c:pt idx="322">
                  <c:v>#N/A</c:v>
                </c:pt>
                <c:pt idx="323">
                  <c:v>#N/A</c:v>
                </c:pt>
                <c:pt idx="324">
                  <c:v>59.999999999999972</c:v>
                </c:pt>
                <c:pt idx="325">
                  <c:v>59.999999999999972</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29.062444939060981</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23.799999999999983</c:v>
                </c:pt>
                <c:pt idx="360">
                  <c:v>#N/A</c:v>
                </c:pt>
                <c:pt idx="361">
                  <c:v>#N/A</c:v>
                </c:pt>
                <c:pt idx="362">
                  <c:v>#N/A</c:v>
                </c:pt>
                <c:pt idx="363">
                  <c:v>33.881012039072004</c:v>
                </c:pt>
                <c:pt idx="364">
                  <c:v>#N/A</c:v>
                </c:pt>
                <c:pt idx="365">
                  <c:v>#N/A</c:v>
                </c:pt>
                <c:pt idx="366">
                  <c:v>#N/A</c:v>
                </c:pt>
                <c:pt idx="367">
                  <c:v>#N/A</c:v>
                </c:pt>
                <c:pt idx="368">
                  <c:v>#N/A</c:v>
                </c:pt>
                <c:pt idx="369">
                  <c:v>#N/A</c:v>
                </c:pt>
                <c:pt idx="370">
                  <c:v>54.46889750836889</c:v>
                </c:pt>
                <c:pt idx="371">
                  <c:v>#N/A</c:v>
                </c:pt>
                <c:pt idx="372">
                  <c:v>#N/A</c:v>
                </c:pt>
                <c:pt idx="373">
                  <c:v>#N/A</c:v>
                </c:pt>
                <c:pt idx="374">
                  <c:v>71.609999999999985</c:v>
                </c:pt>
                <c:pt idx="375">
                  <c:v>#N/A</c:v>
                </c:pt>
                <c:pt idx="376">
                  <c:v>34.439196117634168</c:v>
                </c:pt>
                <c:pt idx="377">
                  <c:v>#N/A</c:v>
                </c:pt>
                <c:pt idx="378">
                  <c:v>#N/A</c:v>
                </c:pt>
                <c:pt idx="379">
                  <c:v>#N/A</c:v>
                </c:pt>
                <c:pt idx="380">
                  <c:v>#N/A</c:v>
                </c:pt>
                <c:pt idx="381">
                  <c:v>33.18029267719384</c:v>
                </c:pt>
                <c:pt idx="382">
                  <c:v>59.720329500947948</c:v>
                </c:pt>
                <c:pt idx="383">
                  <c:v>#N/A</c:v>
                </c:pt>
                <c:pt idx="384">
                  <c:v>106.61712190206282</c:v>
                </c:pt>
                <c:pt idx="385">
                  <c:v>#N/A</c:v>
                </c:pt>
                <c:pt idx="386">
                  <c:v>#N/A</c:v>
                </c:pt>
                <c:pt idx="387">
                  <c:v>51.88</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68.299999999999955</c:v>
                </c:pt>
                <c:pt idx="402">
                  <c:v>#N/A</c:v>
                </c:pt>
                <c:pt idx="403">
                  <c:v>37.629999999999981</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28.119999999999994</c:v>
                </c:pt>
                <c:pt idx="417">
                  <c:v>27.919999999999991</c:v>
                </c:pt>
                <c:pt idx="418">
                  <c:v>17.479999999999986</c:v>
                </c:pt>
                <c:pt idx="419">
                  <c:v>#N/A</c:v>
                </c:pt>
                <c:pt idx="420">
                  <c:v>#N/A</c:v>
                </c:pt>
                <c:pt idx="421">
                  <c:v>#N/A</c:v>
                </c:pt>
                <c:pt idx="422">
                  <c:v>#N/A</c:v>
                </c:pt>
                <c:pt idx="423">
                  <c:v>#N/A</c:v>
                </c:pt>
                <c:pt idx="424">
                  <c:v>#N/A</c:v>
                </c:pt>
                <c:pt idx="425">
                  <c:v>27.099999999999987</c:v>
                </c:pt>
                <c:pt idx="426">
                  <c:v>#N/A</c:v>
                </c:pt>
                <c:pt idx="427">
                  <c:v>58.499999999999972</c:v>
                </c:pt>
                <c:pt idx="428">
                  <c:v>#N/A</c:v>
                </c:pt>
                <c:pt idx="429">
                  <c:v>#N/A</c:v>
                </c:pt>
                <c:pt idx="430">
                  <c:v>#N/A</c:v>
                </c:pt>
                <c:pt idx="431">
                  <c:v>50.299999999999962</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49.829376268136983</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41.433515894248913</c:v>
                </c:pt>
                <c:pt idx="462">
                  <c:v>43.849999999999959</c:v>
                </c:pt>
                <c:pt idx="463">
                  <c:v>45.399999999999956</c:v>
                </c:pt>
                <c:pt idx="464">
                  <c:v>#N/A</c:v>
                </c:pt>
                <c:pt idx="465">
                  <c:v>#N/A</c:v>
                </c:pt>
                <c:pt idx="466">
                  <c:v>24</c:v>
                </c:pt>
                <c:pt idx="467">
                  <c:v>#N/A</c:v>
                </c:pt>
                <c:pt idx="468">
                  <c:v>#N/A</c:v>
                </c:pt>
                <c:pt idx="469">
                  <c:v>#N/A</c:v>
                </c:pt>
                <c:pt idx="470">
                  <c:v>#N/A</c:v>
                </c:pt>
                <c:pt idx="471">
                  <c:v>23.247599999999991</c:v>
                </c:pt>
                <c:pt idx="472">
                  <c:v>#N/A</c:v>
                </c:pt>
                <c:pt idx="473">
                  <c:v>10.682526989743549</c:v>
                </c:pt>
                <c:pt idx="474">
                  <c:v>17.29999999999999</c:v>
                </c:pt>
                <c:pt idx="475">
                  <c:v>#N/A</c:v>
                </c:pt>
                <c:pt idx="476">
                  <c:v>40.999999999999979</c:v>
                </c:pt>
                <c:pt idx="477">
                  <c:v>#N/A</c:v>
                </c:pt>
                <c:pt idx="478">
                  <c:v>#N/A</c:v>
                </c:pt>
                <c:pt idx="479">
                  <c:v>#N/A</c:v>
                </c:pt>
                <c:pt idx="480">
                  <c:v>17.999999999999993</c:v>
                </c:pt>
                <c:pt idx="481">
                  <c:v>#N/A</c:v>
                </c:pt>
                <c:pt idx="482">
                  <c:v>15.499999999999998</c:v>
                </c:pt>
                <c:pt idx="483">
                  <c:v>17.7</c:v>
                </c:pt>
                <c:pt idx="484">
                  <c:v>#N/A</c:v>
                </c:pt>
                <c:pt idx="485">
                  <c:v>#N/A</c:v>
                </c:pt>
                <c:pt idx="486">
                  <c:v>#N/A</c:v>
                </c:pt>
                <c:pt idx="487">
                  <c:v>41.879999999999981</c:v>
                </c:pt>
                <c:pt idx="488">
                  <c:v>#N/A</c:v>
                </c:pt>
                <c:pt idx="489">
                  <c:v>#N/A</c:v>
                </c:pt>
                <c:pt idx="490">
                  <c:v>#N/A</c:v>
                </c:pt>
                <c:pt idx="491">
                  <c:v>30.099999999999998</c:v>
                </c:pt>
                <c:pt idx="492">
                  <c:v>42.421067459374576</c:v>
                </c:pt>
                <c:pt idx="493">
                  <c:v>#N/A</c:v>
                </c:pt>
                <c:pt idx="494">
                  <c:v>#N/A</c:v>
                </c:pt>
                <c:pt idx="495">
                  <c:v>#N/A</c:v>
                </c:pt>
                <c:pt idx="496">
                  <c:v>#N/A</c:v>
                </c:pt>
                <c:pt idx="497">
                  <c:v>52.819149208125296</c:v>
                </c:pt>
                <c:pt idx="498">
                  <c:v>#N/A</c:v>
                </c:pt>
                <c:pt idx="499">
                  <c:v>#N/A</c:v>
                </c:pt>
                <c:pt idx="500">
                  <c:v>#N/A</c:v>
                </c:pt>
                <c:pt idx="501">
                  <c:v>#N/A</c:v>
                </c:pt>
                <c:pt idx="502">
                  <c:v>35.289999999999964</c:v>
                </c:pt>
                <c:pt idx="503">
                  <c:v>#N/A</c:v>
                </c:pt>
                <c:pt idx="504">
                  <c:v>27.067791176359819</c:v>
                </c:pt>
                <c:pt idx="505">
                  <c:v>44.849999999999973</c:v>
                </c:pt>
                <c:pt idx="506">
                  <c:v>45.809999999999995</c:v>
                </c:pt>
                <c:pt idx="507">
                  <c:v>43.879999999999974</c:v>
                </c:pt>
                <c:pt idx="508">
                  <c:v>44.51760184099362</c:v>
                </c:pt>
                <c:pt idx="509">
                  <c:v>#N/A</c:v>
                </c:pt>
                <c:pt idx="510">
                  <c:v>14.64999999999999</c:v>
                </c:pt>
                <c:pt idx="511">
                  <c:v>#N/A</c:v>
                </c:pt>
                <c:pt idx="512">
                  <c:v>#N/A</c:v>
                </c:pt>
                <c:pt idx="513">
                  <c:v>#N/A</c:v>
                </c:pt>
                <c:pt idx="514">
                  <c:v>36.500000000000007</c:v>
                </c:pt>
                <c:pt idx="515">
                  <c:v>#N/A</c:v>
                </c:pt>
                <c:pt idx="516">
                  <c:v>#N/A</c:v>
                </c:pt>
                <c:pt idx="517">
                  <c:v>11.499999999999995</c:v>
                </c:pt>
                <c:pt idx="518">
                  <c:v>37.999999999999979</c:v>
                </c:pt>
                <c:pt idx="519">
                  <c:v>44.249999999999964</c:v>
                </c:pt>
                <c:pt idx="520">
                  <c:v>#N/A</c:v>
                </c:pt>
                <c:pt idx="521">
                  <c:v>#N/A</c:v>
                </c:pt>
                <c:pt idx="522">
                  <c:v>#N/A</c:v>
                </c:pt>
                <c:pt idx="523">
                  <c:v>43.129999999999981</c:v>
                </c:pt>
                <c:pt idx="524">
                  <c:v>46.369999999999969</c:v>
                </c:pt>
                <c:pt idx="525">
                  <c:v>44.109999999999992</c:v>
                </c:pt>
                <c:pt idx="526">
                  <c:v>39.999999999999986</c:v>
                </c:pt>
                <c:pt idx="527">
                  <c:v>#N/A</c:v>
                </c:pt>
                <c:pt idx="528">
                  <c:v>#N/A</c:v>
                </c:pt>
                <c:pt idx="529">
                  <c:v>19.199999999999992</c:v>
                </c:pt>
                <c:pt idx="530">
                  <c:v>25.249999999999986</c:v>
                </c:pt>
                <c:pt idx="531">
                  <c:v>#N/A</c:v>
                </c:pt>
                <c:pt idx="532">
                  <c:v>#N/A</c:v>
                </c:pt>
                <c:pt idx="533">
                  <c:v>#N/A</c:v>
                </c:pt>
                <c:pt idx="534">
                  <c:v>#N/A</c:v>
                </c:pt>
                <c:pt idx="535">
                  <c:v>48.857849978864024</c:v>
                </c:pt>
                <c:pt idx="536">
                  <c:v>#N/A</c:v>
                </c:pt>
                <c:pt idx="537">
                  <c:v>#N/A</c:v>
                </c:pt>
                <c:pt idx="538">
                  <c:v>#N/A</c:v>
                </c:pt>
                <c:pt idx="539">
                  <c:v>#N/A</c:v>
                </c:pt>
                <c:pt idx="540">
                  <c:v>#N/A</c:v>
                </c:pt>
                <c:pt idx="541">
                  <c:v>#N/A</c:v>
                </c:pt>
                <c:pt idx="542">
                  <c:v>#N/A</c:v>
                </c:pt>
                <c:pt idx="543">
                  <c:v>#N/A</c:v>
                </c:pt>
                <c:pt idx="544">
                  <c:v>#N/A</c:v>
                </c:pt>
                <c:pt idx="545">
                  <c:v>#N/A</c:v>
                </c:pt>
                <c:pt idx="546">
                  <c:v>#N/A</c:v>
                </c:pt>
                <c:pt idx="547">
                  <c:v>50.826912476566989</c:v>
                </c:pt>
                <c:pt idx="548">
                  <c:v>#N/A</c:v>
                </c:pt>
                <c:pt idx="549">
                  <c:v>31.579999999999973</c:v>
                </c:pt>
                <c:pt idx="550">
                  <c:v>#N/A</c:v>
                </c:pt>
                <c:pt idx="551">
                  <c:v>#N/A</c:v>
                </c:pt>
                <c:pt idx="552">
                  <c:v>21.159999999999989</c:v>
                </c:pt>
                <c:pt idx="553">
                  <c:v>42.319999999999979</c:v>
                </c:pt>
                <c:pt idx="554">
                  <c:v>#N/A</c:v>
                </c:pt>
                <c:pt idx="555">
                  <c:v>#N/A</c:v>
                </c:pt>
                <c:pt idx="556">
                  <c:v>37.709999999999951</c:v>
                </c:pt>
                <c:pt idx="557">
                  <c:v>#N/A</c:v>
                </c:pt>
                <c:pt idx="558">
                  <c:v>43.5</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3381-4555-AF57-61D2C3E7C47D}"/>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3381-4555-AF57-61D2C3E7C47D}"/>
              </c:ext>
            </c:extLst>
          </c:dPt>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Plant_Nominal'!$O$26:$O$1000</c:f>
              <c:numCache>
                <c:formatCode>0.00</c:formatCode>
                <c:ptCount val="975"/>
                <c:pt idx="0">
                  <c:v>30.092795221349927</c:v>
                </c:pt>
                <c:pt idx="1">
                  <c:v>#N/A</c:v>
                </c:pt>
                <c:pt idx="2">
                  <c:v>34.699999999999989</c:v>
                </c:pt>
                <c:pt idx="3">
                  <c:v>30.967382022000262</c:v>
                </c:pt>
                <c:pt idx="4">
                  <c:v>#N/A</c:v>
                </c:pt>
                <c:pt idx="5">
                  <c:v>42.715695171182468</c:v>
                </c:pt>
                <c:pt idx="6">
                  <c:v>42.388956789160652</c:v>
                </c:pt>
                <c:pt idx="7">
                  <c:v>49.843327771620004</c:v>
                </c:pt>
                <c:pt idx="8">
                  <c:v>46.381224404098383</c:v>
                </c:pt>
                <c:pt idx="9">
                  <c:v>27.835305022923453</c:v>
                </c:pt>
                <c:pt idx="10">
                  <c:v>#N/A</c:v>
                </c:pt>
                <c:pt idx="11">
                  <c:v>#N/A</c:v>
                </c:pt>
                <c:pt idx="12">
                  <c:v>86.807971992777723</c:v>
                </c:pt>
                <c:pt idx="13">
                  <c:v>73.198224593799992</c:v>
                </c:pt>
                <c:pt idx="14">
                  <c:v>#N/A</c:v>
                </c:pt>
                <c:pt idx="15">
                  <c:v>24.999999999999993</c:v>
                </c:pt>
                <c:pt idx="16">
                  <c:v>#N/A</c:v>
                </c:pt>
                <c:pt idx="17">
                  <c:v>#N/A</c:v>
                </c:pt>
                <c:pt idx="18">
                  <c:v>#N/A</c:v>
                </c:pt>
                <c:pt idx="19">
                  <c:v>24.824875265365861</c:v>
                </c:pt>
                <c:pt idx="20">
                  <c:v>#N/A</c:v>
                </c:pt>
                <c:pt idx="21">
                  <c:v>#N/A</c:v>
                </c:pt>
                <c:pt idx="22">
                  <c:v>#N/A</c:v>
                </c:pt>
                <c:pt idx="23">
                  <c:v>24.273739898101212</c:v>
                </c:pt>
                <c:pt idx="24">
                  <c:v>27.499999999999989</c:v>
                </c:pt>
                <c:pt idx="25">
                  <c:v>27.499999999999989</c:v>
                </c:pt>
                <c:pt idx="26">
                  <c:v>27.749999999999982</c:v>
                </c:pt>
                <c:pt idx="27">
                  <c:v>49.651138217016779</c:v>
                </c:pt>
                <c:pt idx="28">
                  <c:v>#N/A</c:v>
                </c:pt>
                <c:pt idx="29">
                  <c:v>#N/A</c:v>
                </c:pt>
                <c:pt idx="30">
                  <c:v>#N/A</c:v>
                </c:pt>
                <c:pt idx="31">
                  <c:v>24.679999999999996</c:v>
                </c:pt>
                <c:pt idx="32">
                  <c:v>18.383233240779703</c:v>
                </c:pt>
                <c:pt idx="33">
                  <c:v>24.741984496878906</c:v>
                </c:pt>
                <c:pt idx="34">
                  <c:v>21.019697910274392</c:v>
                </c:pt>
                <c:pt idx="35">
                  <c:v>29.899999999999984</c:v>
                </c:pt>
                <c:pt idx="36">
                  <c:v>#N/A</c:v>
                </c:pt>
                <c:pt idx="37">
                  <c:v>#N/A</c:v>
                </c:pt>
                <c:pt idx="38">
                  <c:v>25.834657109888852</c:v>
                </c:pt>
                <c:pt idx="39">
                  <c:v>23.796610268696114</c:v>
                </c:pt>
                <c:pt idx="40">
                  <c:v>#N/A</c:v>
                </c:pt>
                <c:pt idx="41">
                  <c:v>#N/A</c:v>
                </c:pt>
                <c:pt idx="42">
                  <c:v>29.749999999999996</c:v>
                </c:pt>
                <c:pt idx="43">
                  <c:v>#N/A</c:v>
                </c:pt>
                <c:pt idx="44">
                  <c:v>#N/A</c:v>
                </c:pt>
                <c:pt idx="45">
                  <c:v>#N/A</c:v>
                </c:pt>
                <c:pt idx="46">
                  <c:v>28.74832603801519</c:v>
                </c:pt>
                <c:pt idx="47">
                  <c:v>#N/A</c:v>
                </c:pt>
                <c:pt idx="48">
                  <c:v>#N/A</c:v>
                </c:pt>
                <c:pt idx="49">
                  <c:v>25.509214798667141</c:v>
                </c:pt>
                <c:pt idx="50">
                  <c:v>#N/A</c:v>
                </c:pt>
                <c:pt idx="51">
                  <c:v>#N/A</c:v>
                </c:pt>
                <c:pt idx="52">
                  <c:v>24.839999999999996</c:v>
                </c:pt>
                <c:pt idx="53">
                  <c:v>29.238512466005936</c:v>
                </c:pt>
                <c:pt idx="54">
                  <c:v>28.306807868841883</c:v>
                </c:pt>
                <c:pt idx="55">
                  <c:v>#N/A</c:v>
                </c:pt>
                <c:pt idx="56">
                  <c:v>27.537897242304066</c:v>
                </c:pt>
                <c:pt idx="57">
                  <c:v>#N/A</c:v>
                </c:pt>
                <c:pt idx="58">
                  <c:v>32.999999999999986</c:v>
                </c:pt>
                <c:pt idx="59">
                  <c:v>#N/A</c:v>
                </c:pt>
                <c:pt idx="60">
                  <c:v>#N/A</c:v>
                </c:pt>
                <c:pt idx="61">
                  <c:v>#N/A</c:v>
                </c:pt>
                <c:pt idx="62">
                  <c:v>#N/A</c:v>
                </c:pt>
                <c:pt idx="63">
                  <c:v>#N/A</c:v>
                </c:pt>
                <c:pt idx="64">
                  <c:v>#N/A</c:v>
                </c:pt>
                <c:pt idx="65">
                  <c:v>40.651293636315287</c:v>
                </c:pt>
                <c:pt idx="66">
                  <c:v>29.499999999999979</c:v>
                </c:pt>
                <c:pt idx="67">
                  <c:v>40.999999999999986</c:v>
                </c:pt>
                <c:pt idx="68">
                  <c:v>#N/A</c:v>
                </c:pt>
                <c:pt idx="69">
                  <c:v>36.8880473152104</c:v>
                </c:pt>
                <c:pt idx="70">
                  <c:v>#N/A</c:v>
                </c:pt>
                <c:pt idx="71">
                  <c:v>#N/A</c:v>
                </c:pt>
                <c:pt idx="72">
                  <c:v>#N/A</c:v>
                </c:pt>
                <c:pt idx="73">
                  <c:v>#N/A</c:v>
                </c:pt>
                <c:pt idx="74">
                  <c:v>#N/A</c:v>
                </c:pt>
                <c:pt idx="75">
                  <c:v>#N/A</c:v>
                </c:pt>
                <c:pt idx="76">
                  <c:v>#N/A</c:v>
                </c:pt>
                <c:pt idx="77">
                  <c:v>#N/A</c:v>
                </c:pt>
                <c:pt idx="78">
                  <c:v>#N/A</c:v>
                </c:pt>
                <c:pt idx="79">
                  <c:v>52.502953648415961</c:v>
                </c:pt>
                <c:pt idx="80">
                  <c:v>63.726937315977807</c:v>
                </c:pt>
                <c:pt idx="81">
                  <c:v>46.280562468424343</c:v>
                </c:pt>
                <c:pt idx="82">
                  <c:v>38.999999999999993</c:v>
                </c:pt>
                <c:pt idx="83">
                  <c:v>44.999999999999979</c:v>
                </c:pt>
                <c:pt idx="84">
                  <c:v>#N/A</c:v>
                </c:pt>
                <c:pt idx="85">
                  <c:v>#N/A</c:v>
                </c:pt>
                <c:pt idx="86">
                  <c:v>39.219999999999963</c:v>
                </c:pt>
                <c:pt idx="87">
                  <c:v>43.999999999999986</c:v>
                </c:pt>
                <c:pt idx="88">
                  <c:v>39.219999999999985</c:v>
                </c:pt>
                <c:pt idx="89">
                  <c:v>28.83709590763138</c:v>
                </c:pt>
                <c:pt idx="90">
                  <c:v>#N/A</c:v>
                </c:pt>
                <c:pt idx="91">
                  <c:v>47.24857985810754</c:v>
                </c:pt>
                <c:pt idx="92">
                  <c:v>58.960925096402818</c:v>
                </c:pt>
                <c:pt idx="93">
                  <c:v>42.399999999999977</c:v>
                </c:pt>
                <c:pt idx="94">
                  <c:v>43.799999999999983</c:v>
                </c:pt>
                <c:pt idx="95">
                  <c:v>43.2</c:v>
                </c:pt>
                <c:pt idx="96">
                  <c:v>#N/A</c:v>
                </c:pt>
                <c:pt idx="97">
                  <c:v>#N/A</c:v>
                </c:pt>
                <c:pt idx="98">
                  <c:v>56.439131790111183</c:v>
                </c:pt>
                <c:pt idx="99">
                  <c:v>60.212073937500186</c:v>
                </c:pt>
                <c:pt idx="100">
                  <c:v>#N/A</c:v>
                </c:pt>
                <c:pt idx="101">
                  <c:v>67.323032194336093</c:v>
                </c:pt>
                <c:pt idx="102">
                  <c:v>67.323038922016423</c:v>
                </c:pt>
                <c:pt idx="103">
                  <c:v>67.323038922016423</c:v>
                </c:pt>
                <c:pt idx="104">
                  <c:v>74.957163091601501</c:v>
                </c:pt>
                <c:pt idx="105">
                  <c:v>64.417253272136847</c:v>
                </c:pt>
                <c:pt idx="106">
                  <c:v>36.180169571742262</c:v>
                </c:pt>
                <c:pt idx="107">
                  <c:v>#N/A</c:v>
                </c:pt>
                <c:pt idx="108">
                  <c:v>#N/A</c:v>
                </c:pt>
                <c:pt idx="109">
                  <c:v>#N/A</c:v>
                </c:pt>
                <c:pt idx="110">
                  <c:v>51.637228676517644</c:v>
                </c:pt>
                <c:pt idx="111">
                  <c:v>61.118992132262264</c:v>
                </c:pt>
                <c:pt idx="112">
                  <c:v>62.335104413063696</c:v>
                </c:pt>
                <c:pt idx="113">
                  <c:v>54.04614511151695</c:v>
                </c:pt>
                <c:pt idx="114">
                  <c:v>#N/A</c:v>
                </c:pt>
                <c:pt idx="115">
                  <c:v>48.249999999999986</c:v>
                </c:pt>
                <c:pt idx="116">
                  <c:v>44.449999999999982</c:v>
                </c:pt>
                <c:pt idx="117">
                  <c:v>49.949999999999982</c:v>
                </c:pt>
                <c:pt idx="118">
                  <c:v>38.999999999999979</c:v>
                </c:pt>
                <c:pt idx="119">
                  <c:v>45.499999999999979</c:v>
                </c:pt>
                <c:pt idx="120">
                  <c:v>43.399999999999984</c:v>
                </c:pt>
                <c:pt idx="121">
                  <c:v>43.399999999999984</c:v>
                </c:pt>
                <c:pt idx="122">
                  <c:v>44.999999999999979</c:v>
                </c:pt>
                <c:pt idx="123">
                  <c:v>44.449999999999989</c:v>
                </c:pt>
                <c:pt idx="124">
                  <c:v>68.341407116448863</c:v>
                </c:pt>
                <c:pt idx="125">
                  <c:v>#N/A</c:v>
                </c:pt>
                <c:pt idx="126">
                  <c:v>58.04528038006729</c:v>
                </c:pt>
                <c:pt idx="127">
                  <c:v>63.895501186522999</c:v>
                </c:pt>
                <c:pt idx="128">
                  <c:v>#N/A</c:v>
                </c:pt>
                <c:pt idx="129">
                  <c:v>#N/A</c:v>
                </c:pt>
                <c:pt idx="130">
                  <c:v>#N/A</c:v>
                </c:pt>
                <c:pt idx="131">
                  <c:v>#N/A</c:v>
                </c:pt>
                <c:pt idx="132">
                  <c:v>#N/A</c:v>
                </c:pt>
                <c:pt idx="133">
                  <c:v>56.089925736649761</c:v>
                </c:pt>
                <c:pt idx="134">
                  <c:v>48.850506418142793</c:v>
                </c:pt>
                <c:pt idx="135">
                  <c:v>#N/A</c:v>
                </c:pt>
                <c:pt idx="136">
                  <c:v>#N/A</c:v>
                </c:pt>
                <c:pt idx="137">
                  <c:v>54.499999999999986</c:v>
                </c:pt>
                <c:pt idx="138">
                  <c:v>52.029204111852195</c:v>
                </c:pt>
                <c:pt idx="139">
                  <c:v>50.238329459996869</c:v>
                </c:pt>
                <c:pt idx="140">
                  <c:v>60.510712451806747</c:v>
                </c:pt>
                <c:pt idx="141">
                  <c:v>#N/A</c:v>
                </c:pt>
                <c:pt idx="142">
                  <c:v>40.449999999999974</c:v>
                </c:pt>
                <c:pt idx="143">
                  <c:v>53.760105431495113</c:v>
                </c:pt>
                <c:pt idx="144">
                  <c:v>54.483284297840306</c:v>
                </c:pt>
                <c:pt idx="145">
                  <c:v>#N/A</c:v>
                </c:pt>
                <c:pt idx="146">
                  <c:v>78.470303545304816</c:v>
                </c:pt>
                <c:pt idx="147">
                  <c:v>57</c:v>
                </c:pt>
                <c:pt idx="148">
                  <c:v>#N/A</c:v>
                </c:pt>
                <c:pt idx="149">
                  <c:v>#N/A</c:v>
                </c:pt>
                <c:pt idx="150">
                  <c:v>#N/A</c:v>
                </c:pt>
                <c:pt idx="151">
                  <c:v>#N/A</c:v>
                </c:pt>
                <c:pt idx="152">
                  <c:v>53.950428129023472</c:v>
                </c:pt>
                <c:pt idx="153">
                  <c:v>#N/A</c:v>
                </c:pt>
                <c:pt idx="154">
                  <c:v>#N/A</c:v>
                </c:pt>
                <c:pt idx="155">
                  <c:v>#N/A</c:v>
                </c:pt>
                <c:pt idx="156">
                  <c:v>#N/A</c:v>
                </c:pt>
                <c:pt idx="157">
                  <c:v>#N/A</c:v>
                </c:pt>
                <c:pt idx="158">
                  <c:v>63.768638499262678</c:v>
                </c:pt>
                <c:pt idx="159">
                  <c:v>#N/A</c:v>
                </c:pt>
                <c:pt idx="160">
                  <c:v>#N/A</c:v>
                </c:pt>
                <c:pt idx="161">
                  <c:v>51.817110237480065</c:v>
                </c:pt>
                <c:pt idx="162">
                  <c:v>#N/A</c:v>
                </c:pt>
                <c:pt idx="163">
                  <c:v>#N/A</c:v>
                </c:pt>
                <c:pt idx="164">
                  <c:v>#N/A</c:v>
                </c:pt>
                <c:pt idx="165">
                  <c:v>#N/A</c:v>
                </c:pt>
                <c:pt idx="166">
                  <c:v>#N/A</c:v>
                </c:pt>
                <c:pt idx="167">
                  <c:v>#N/A</c:v>
                </c:pt>
                <c:pt idx="168">
                  <c:v>44.651495280003147</c:v>
                </c:pt>
                <c:pt idx="169">
                  <c:v>#N/A</c:v>
                </c:pt>
                <c:pt idx="170">
                  <c:v>#N/A</c:v>
                </c:pt>
                <c:pt idx="171">
                  <c:v>#N/A</c:v>
                </c:pt>
                <c:pt idx="172">
                  <c:v>46.499999999999957</c:v>
                </c:pt>
                <c:pt idx="173">
                  <c:v>43.838713823563069</c:v>
                </c:pt>
                <c:pt idx="174">
                  <c:v>#N/A</c:v>
                </c:pt>
                <c:pt idx="175">
                  <c:v>52.735387995094747</c:v>
                </c:pt>
                <c:pt idx="176">
                  <c:v>50.521249229779336</c:v>
                </c:pt>
                <c:pt idx="177">
                  <c:v>72.993308894525114</c:v>
                </c:pt>
                <c:pt idx="178">
                  <c:v>#N/A</c:v>
                </c:pt>
                <c:pt idx="179">
                  <c:v>#N/A</c:v>
                </c:pt>
                <c:pt idx="180">
                  <c:v>65.999999999999972</c:v>
                </c:pt>
                <c:pt idx="181">
                  <c:v>#N/A</c:v>
                </c:pt>
                <c:pt idx="182">
                  <c:v>#N/A</c:v>
                </c:pt>
                <c:pt idx="183">
                  <c:v>#N/A</c:v>
                </c:pt>
                <c:pt idx="184">
                  <c:v>#N/A</c:v>
                </c:pt>
                <c:pt idx="185">
                  <c:v>#N/A</c:v>
                </c:pt>
                <c:pt idx="186">
                  <c:v>#N/A</c:v>
                </c:pt>
                <c:pt idx="187">
                  <c:v>#N/A</c:v>
                </c:pt>
                <c:pt idx="188">
                  <c:v>#N/A</c:v>
                </c:pt>
                <c:pt idx="189">
                  <c:v>#N/A</c:v>
                </c:pt>
                <c:pt idx="190">
                  <c:v>#N/A</c:v>
                </c:pt>
                <c:pt idx="191">
                  <c:v>38.249999999999986</c:v>
                </c:pt>
                <c:pt idx="192">
                  <c:v>42.999999999999964</c:v>
                </c:pt>
                <c:pt idx="193">
                  <c:v>59.899999999999956</c:v>
                </c:pt>
                <c:pt idx="194">
                  <c:v>#N/A</c:v>
                </c:pt>
                <c:pt idx="195">
                  <c:v>#N/A</c:v>
                </c:pt>
                <c:pt idx="196">
                  <c:v>30.679999999999978</c:v>
                </c:pt>
                <c:pt idx="197">
                  <c:v>#N/A</c:v>
                </c:pt>
                <c:pt idx="198">
                  <c:v>#N/A</c:v>
                </c:pt>
                <c:pt idx="199">
                  <c:v>#N/A</c:v>
                </c:pt>
                <c:pt idx="200">
                  <c:v>32.999999999999986</c:v>
                </c:pt>
                <c:pt idx="201">
                  <c:v>#N/A</c:v>
                </c:pt>
                <c:pt idx="202">
                  <c:v>56.754374454370989</c:v>
                </c:pt>
                <c:pt idx="203">
                  <c:v>95.600243290906477</c:v>
                </c:pt>
                <c:pt idx="204">
                  <c:v>#N/A</c:v>
                </c:pt>
                <c:pt idx="205">
                  <c:v>#N/A</c:v>
                </c:pt>
                <c:pt idx="206">
                  <c:v>#N/A</c:v>
                </c:pt>
                <c:pt idx="207">
                  <c:v>45.013236737331617</c:v>
                </c:pt>
                <c:pt idx="208">
                  <c:v>47.234192384384286</c:v>
                </c:pt>
                <c:pt idx="209">
                  <c:v>34.499999999999986</c:v>
                </c:pt>
                <c:pt idx="210">
                  <c:v>37.499999999999986</c:v>
                </c:pt>
                <c:pt idx="211">
                  <c:v>#N/A</c:v>
                </c:pt>
                <c:pt idx="212">
                  <c:v>#N/A</c:v>
                </c:pt>
                <c:pt idx="213">
                  <c:v>54.57460701370114</c:v>
                </c:pt>
                <c:pt idx="214">
                  <c:v>57</c:v>
                </c:pt>
                <c:pt idx="215">
                  <c:v>61.249999999999993</c:v>
                </c:pt>
                <c:pt idx="216">
                  <c:v>68.999999999999972</c:v>
                </c:pt>
                <c:pt idx="217">
                  <c:v>72.998959793892197</c:v>
                </c:pt>
                <c:pt idx="218">
                  <c:v>#N/A</c:v>
                </c:pt>
                <c:pt idx="219">
                  <c:v>#N/A</c:v>
                </c:pt>
                <c:pt idx="220">
                  <c:v>#N/A</c:v>
                </c:pt>
                <c:pt idx="221">
                  <c:v>#N/A</c:v>
                </c:pt>
                <c:pt idx="222">
                  <c:v>#N/A</c:v>
                </c:pt>
                <c:pt idx="223">
                  <c:v>#N/A</c:v>
                </c:pt>
                <c:pt idx="224">
                  <c:v>#N/A</c:v>
                </c:pt>
                <c:pt idx="225">
                  <c:v>38</c:v>
                </c:pt>
                <c:pt idx="226">
                  <c:v>31.5</c:v>
                </c:pt>
                <c:pt idx="227">
                  <c:v>#N/A</c:v>
                </c:pt>
                <c:pt idx="228">
                  <c:v>27.649999999999991</c:v>
                </c:pt>
                <c:pt idx="229">
                  <c:v>29.469999999999978</c:v>
                </c:pt>
                <c:pt idx="230">
                  <c:v>45.068739283336221</c:v>
                </c:pt>
                <c:pt idx="231">
                  <c:v>#N/A</c:v>
                </c:pt>
                <c:pt idx="232">
                  <c:v>#N/A</c:v>
                </c:pt>
                <c:pt idx="233">
                  <c:v>28.254813366468603</c:v>
                </c:pt>
                <c:pt idx="234">
                  <c:v>#N/A</c:v>
                </c:pt>
                <c:pt idx="235">
                  <c:v>28.999999999999986</c:v>
                </c:pt>
                <c:pt idx="236">
                  <c:v>31.499999999999993</c:v>
                </c:pt>
                <c:pt idx="237">
                  <c:v>#N/A</c:v>
                </c:pt>
                <c:pt idx="238">
                  <c:v>#N/A</c:v>
                </c:pt>
                <c:pt idx="239">
                  <c:v>#N/A</c:v>
                </c:pt>
                <c:pt idx="240">
                  <c:v>79.181012945934285</c:v>
                </c:pt>
                <c:pt idx="241">
                  <c:v>114.9999999999999</c:v>
                </c:pt>
                <c:pt idx="242">
                  <c:v>44.650351234525957</c:v>
                </c:pt>
                <c:pt idx="243">
                  <c:v>77.499999999999972</c:v>
                </c:pt>
                <c:pt idx="244">
                  <c:v>41.21999999999997</c:v>
                </c:pt>
                <c:pt idx="245">
                  <c:v>54.249999999999979</c:v>
                </c:pt>
                <c:pt idx="246">
                  <c:v>26.869999999999987</c:v>
                </c:pt>
                <c:pt idx="247">
                  <c:v>27.449999999999989</c:v>
                </c:pt>
                <c:pt idx="248">
                  <c:v>30.279999999999987</c:v>
                </c:pt>
                <c:pt idx="249">
                  <c:v>30.28</c:v>
                </c:pt>
                <c:pt idx="250">
                  <c:v>49.25999999999997</c:v>
                </c:pt>
                <c:pt idx="251">
                  <c:v>25.409999999999989</c:v>
                </c:pt>
                <c:pt idx="252">
                  <c:v>37.369999999999983</c:v>
                </c:pt>
                <c:pt idx="253">
                  <c:v>65.999999999999972</c:v>
                </c:pt>
                <c:pt idx="254">
                  <c:v>32.999999999999993</c:v>
                </c:pt>
                <c:pt idx="255">
                  <c:v>30.999999999999989</c:v>
                </c:pt>
                <c:pt idx="256">
                  <c:v>#N/A</c:v>
                </c:pt>
                <c:pt idx="257">
                  <c:v>#N/A</c:v>
                </c:pt>
                <c:pt idx="258">
                  <c:v>#N/A</c:v>
                </c:pt>
                <c:pt idx="259">
                  <c:v>26.899999999999981</c:v>
                </c:pt>
                <c:pt idx="260">
                  <c:v>#N/A</c:v>
                </c:pt>
                <c:pt idx="261">
                  <c:v>#N/A</c:v>
                </c:pt>
                <c:pt idx="262">
                  <c:v>#N/A</c:v>
                </c:pt>
                <c:pt idx="263">
                  <c:v>38.590792794919416</c:v>
                </c:pt>
                <c:pt idx="264">
                  <c:v>#N/A</c:v>
                </c:pt>
                <c:pt idx="265">
                  <c:v>44.003744784654906</c:v>
                </c:pt>
                <c:pt idx="266">
                  <c:v>44.00374478465492</c:v>
                </c:pt>
                <c:pt idx="267">
                  <c:v>#N/A</c:v>
                </c:pt>
                <c:pt idx="268">
                  <c:v>#N/A</c:v>
                </c:pt>
                <c:pt idx="269">
                  <c:v>35.939999999999976</c:v>
                </c:pt>
                <c:pt idx="270">
                  <c:v>29.499999999999964</c:v>
                </c:pt>
                <c:pt idx="271">
                  <c:v>31.999999999999982</c:v>
                </c:pt>
                <c:pt idx="272">
                  <c:v>31.499999999999979</c:v>
                </c:pt>
                <c:pt idx="273">
                  <c:v>#N/A</c:v>
                </c:pt>
                <c:pt idx="274">
                  <c:v>#N/A</c:v>
                </c:pt>
                <c:pt idx="275">
                  <c:v>#N/A</c:v>
                </c:pt>
                <c:pt idx="276">
                  <c:v>#N/A</c:v>
                </c:pt>
                <c:pt idx="277">
                  <c:v>#N/A</c:v>
                </c:pt>
                <c:pt idx="278">
                  <c:v>#N/A</c:v>
                </c:pt>
                <c:pt idx="279">
                  <c:v>#N/A</c:v>
                </c:pt>
                <c:pt idx="280">
                  <c:v>#N/A</c:v>
                </c:pt>
                <c:pt idx="281">
                  <c:v>50.149999999999984</c:v>
                </c:pt>
                <c:pt idx="282">
                  <c:v>#N/A</c:v>
                </c:pt>
                <c:pt idx="283">
                  <c:v>91.42999999999995</c:v>
                </c:pt>
                <c:pt idx="284">
                  <c:v>55.650842022661408</c:v>
                </c:pt>
                <c:pt idx="285">
                  <c:v>59.954967659812823</c:v>
                </c:pt>
                <c:pt idx="286">
                  <c:v>70.147631206504457</c:v>
                </c:pt>
                <c:pt idx="287">
                  <c:v>#N/A</c:v>
                </c:pt>
                <c:pt idx="288">
                  <c:v>#N/A</c:v>
                </c:pt>
                <c:pt idx="289">
                  <c:v>#N/A</c:v>
                </c:pt>
                <c:pt idx="290">
                  <c:v>39.136941133000732</c:v>
                </c:pt>
                <c:pt idx="291">
                  <c:v>31.552623901153318</c:v>
                </c:pt>
                <c:pt idx="292">
                  <c:v>30.67086956521737</c:v>
                </c:pt>
                <c:pt idx="293">
                  <c:v>33.041294219804215</c:v>
                </c:pt>
                <c:pt idx="294">
                  <c:v>32.559999999999995</c:v>
                </c:pt>
                <c:pt idx="295">
                  <c:v>#N/A</c:v>
                </c:pt>
                <c:pt idx="296">
                  <c:v>#N/A</c:v>
                </c:pt>
                <c:pt idx="297">
                  <c:v>#N/A</c:v>
                </c:pt>
                <c:pt idx="298">
                  <c:v>122.18299251739865</c:v>
                </c:pt>
                <c:pt idx="299">
                  <c:v>78.50712191043857</c:v>
                </c:pt>
                <c:pt idx="300">
                  <c:v>114.99999999999994</c:v>
                </c:pt>
                <c:pt idx="301">
                  <c:v>67.999999999999986</c:v>
                </c:pt>
                <c:pt idx="302">
                  <c:v>63.999999999999964</c:v>
                </c:pt>
                <c:pt idx="303">
                  <c:v>#N/A</c:v>
                </c:pt>
                <c:pt idx="304">
                  <c:v>#N/A</c:v>
                </c:pt>
                <c:pt idx="305">
                  <c:v>#N/A</c:v>
                </c:pt>
                <c:pt idx="306">
                  <c:v>#N/A</c:v>
                </c:pt>
                <c:pt idx="307">
                  <c:v>#N/A</c:v>
                </c:pt>
                <c:pt idx="308">
                  <c:v>#N/A</c:v>
                </c:pt>
                <c:pt idx="309">
                  <c:v>67.499999999999972</c:v>
                </c:pt>
                <c:pt idx="310">
                  <c:v>#N/A</c:v>
                </c:pt>
                <c:pt idx="311">
                  <c:v>#N/A</c:v>
                </c:pt>
                <c:pt idx="312">
                  <c:v>22.869299422822891</c:v>
                </c:pt>
                <c:pt idx="313">
                  <c:v>24.360701884070593</c:v>
                </c:pt>
                <c:pt idx="314">
                  <c:v>25.90583179983706</c:v>
                </c:pt>
                <c:pt idx="315">
                  <c:v>21.847989214877899</c:v>
                </c:pt>
                <c:pt idx="316">
                  <c:v>21.47402559395265</c:v>
                </c:pt>
                <c:pt idx="317">
                  <c:v>22.91855669688438</c:v>
                </c:pt>
                <c:pt idx="318">
                  <c:v>22.849999999999987</c:v>
                </c:pt>
                <c:pt idx="319">
                  <c:v>24.999999999999989</c:v>
                </c:pt>
                <c:pt idx="320">
                  <c:v>25.609999999999992</c:v>
                </c:pt>
                <c:pt idx="321">
                  <c:v>#N/A</c:v>
                </c:pt>
                <c:pt idx="322">
                  <c:v>31.307688578621146</c:v>
                </c:pt>
                <c:pt idx="323">
                  <c:v>31.667071018228185</c:v>
                </c:pt>
                <c:pt idx="324">
                  <c:v>#N/A</c:v>
                </c:pt>
                <c:pt idx="325">
                  <c:v>#N/A</c:v>
                </c:pt>
                <c:pt idx="326">
                  <c:v>49.249999999999957</c:v>
                </c:pt>
                <c:pt idx="327">
                  <c:v>93.085630222442759</c:v>
                </c:pt>
                <c:pt idx="328">
                  <c:v>49.249999999999964</c:v>
                </c:pt>
                <c:pt idx="329">
                  <c:v>31.789828310522275</c:v>
                </c:pt>
                <c:pt idx="330">
                  <c:v>27.999999999999986</c:v>
                </c:pt>
                <c:pt idx="331">
                  <c:v>24.999999999999989</c:v>
                </c:pt>
                <c:pt idx="332">
                  <c:v>24.999999999999989</c:v>
                </c:pt>
                <c:pt idx="333">
                  <c:v>#N/A</c:v>
                </c:pt>
                <c:pt idx="334">
                  <c:v>#N/A</c:v>
                </c:pt>
                <c:pt idx="335">
                  <c:v>68.977142883476773</c:v>
                </c:pt>
                <c:pt idx="336">
                  <c:v>68.999999999999972</c:v>
                </c:pt>
                <c:pt idx="337">
                  <c:v>56.299999999999983</c:v>
                </c:pt>
                <c:pt idx="338">
                  <c:v>#N/A</c:v>
                </c:pt>
                <c:pt idx="339">
                  <c:v>46.908990674098902</c:v>
                </c:pt>
                <c:pt idx="340">
                  <c:v>#N/A</c:v>
                </c:pt>
                <c:pt idx="341">
                  <c:v>#N/A</c:v>
                </c:pt>
                <c:pt idx="342">
                  <c:v>41.32387506280287</c:v>
                </c:pt>
                <c:pt idx="343">
                  <c:v>#N/A</c:v>
                </c:pt>
                <c:pt idx="344">
                  <c:v>21.861835493077248</c:v>
                </c:pt>
                <c:pt idx="345">
                  <c:v>#N/A</c:v>
                </c:pt>
                <c:pt idx="346">
                  <c:v>54.056426572876141</c:v>
                </c:pt>
                <c:pt idx="347">
                  <c:v>37.799416455070038</c:v>
                </c:pt>
                <c:pt idx="348">
                  <c:v>41.477470678082561</c:v>
                </c:pt>
                <c:pt idx="349">
                  <c:v>#N/A</c:v>
                </c:pt>
                <c:pt idx="350">
                  <c:v>#N/A</c:v>
                </c:pt>
                <c:pt idx="351">
                  <c:v>22.400262543932332</c:v>
                </c:pt>
                <c:pt idx="352">
                  <c:v>24.899999999999984</c:v>
                </c:pt>
                <c:pt idx="353">
                  <c:v>23.663435930058441</c:v>
                </c:pt>
                <c:pt idx="354">
                  <c:v>36.249999999999972</c:v>
                </c:pt>
                <c:pt idx="355">
                  <c:v>27.499999999999989</c:v>
                </c:pt>
                <c:pt idx="356">
                  <c:v>23.999999999999996</c:v>
                </c:pt>
                <c:pt idx="357">
                  <c:v>26.274017324539958</c:v>
                </c:pt>
                <c:pt idx="358">
                  <c:v>27.237968615419987</c:v>
                </c:pt>
                <c:pt idx="359">
                  <c:v>#N/A</c:v>
                </c:pt>
                <c:pt idx="360">
                  <c:v>26.911635227084208</c:v>
                </c:pt>
                <c:pt idx="361">
                  <c:v>23.699999999999985</c:v>
                </c:pt>
                <c:pt idx="362">
                  <c:v>34.999999999999979</c:v>
                </c:pt>
                <c:pt idx="363">
                  <c:v>#N/A</c:v>
                </c:pt>
                <c:pt idx="364">
                  <c:v>#N/A</c:v>
                </c:pt>
                <c:pt idx="365">
                  <c:v>52.999999999999972</c:v>
                </c:pt>
                <c:pt idx="366">
                  <c:v>33.799999999999976</c:v>
                </c:pt>
                <c:pt idx="367">
                  <c:v>33.799999999999983</c:v>
                </c:pt>
                <c:pt idx="368">
                  <c:v>24.999999999999986</c:v>
                </c:pt>
                <c:pt idx="369">
                  <c:v>33.799999999999983</c:v>
                </c:pt>
                <c:pt idx="370">
                  <c:v>#N/A</c:v>
                </c:pt>
                <c:pt idx="371">
                  <c:v>24.349999999999987</c:v>
                </c:pt>
                <c:pt idx="372">
                  <c:v>40.557855801051716</c:v>
                </c:pt>
                <c:pt idx="373">
                  <c:v>42.999999999999986</c:v>
                </c:pt>
                <c:pt idx="374">
                  <c:v>#N/A</c:v>
                </c:pt>
                <c:pt idx="375">
                  <c:v>#N/A</c:v>
                </c:pt>
                <c:pt idx="376">
                  <c:v>#N/A</c:v>
                </c:pt>
                <c:pt idx="377">
                  <c:v>24.289999999999981</c:v>
                </c:pt>
                <c:pt idx="378">
                  <c:v>31.678187811827417</c:v>
                </c:pt>
                <c:pt idx="379">
                  <c:v>20.499999999999989</c:v>
                </c:pt>
                <c:pt idx="380">
                  <c:v>22.904699064870062</c:v>
                </c:pt>
                <c:pt idx="381">
                  <c:v>#N/A</c:v>
                </c:pt>
                <c:pt idx="382">
                  <c:v>#N/A</c:v>
                </c:pt>
                <c:pt idx="383">
                  <c:v>36.799999999999969</c:v>
                </c:pt>
                <c:pt idx="384">
                  <c:v>#N/A</c:v>
                </c:pt>
                <c:pt idx="385">
                  <c:v>#N/A</c:v>
                </c:pt>
                <c:pt idx="386">
                  <c:v>24.365425710040913</c:v>
                </c:pt>
                <c:pt idx="387">
                  <c:v>#N/A</c:v>
                </c:pt>
                <c:pt idx="388">
                  <c:v>22.227957869641941</c:v>
                </c:pt>
                <c:pt idx="389">
                  <c:v>23.394867663136907</c:v>
                </c:pt>
                <c:pt idx="390">
                  <c:v>20.704147065462731</c:v>
                </c:pt>
                <c:pt idx="391">
                  <c:v>22.400262543932332</c:v>
                </c:pt>
                <c:pt idx="392">
                  <c:v>26.89490505201206</c:v>
                </c:pt>
                <c:pt idx="393">
                  <c:v>24.164272542911316</c:v>
                </c:pt>
                <c:pt idx="394">
                  <c:v>35.749999999999986</c:v>
                </c:pt>
                <c:pt idx="395">
                  <c:v>21.192875551529205</c:v>
                </c:pt>
                <c:pt idx="396">
                  <c:v>32.329999999999984</c:v>
                </c:pt>
                <c:pt idx="397">
                  <c:v>31.499999999999993</c:v>
                </c:pt>
                <c:pt idx="398">
                  <c:v>#N/A</c:v>
                </c:pt>
                <c:pt idx="399">
                  <c:v>#N/A</c:v>
                </c:pt>
                <c:pt idx="400">
                  <c:v>#N/A</c:v>
                </c:pt>
                <c:pt idx="401">
                  <c:v>#N/A</c:v>
                </c:pt>
                <c:pt idx="402">
                  <c:v>26.249999999999979</c:v>
                </c:pt>
                <c:pt idx="403">
                  <c:v>#N/A</c:v>
                </c:pt>
                <c:pt idx="404">
                  <c:v>22.505172277125627</c:v>
                </c:pt>
                <c:pt idx="405">
                  <c:v>26.991768317662522</c:v>
                </c:pt>
                <c:pt idx="406">
                  <c:v>#N/A</c:v>
                </c:pt>
                <c:pt idx="407">
                  <c:v>23.949999999999989</c:v>
                </c:pt>
                <c:pt idx="408">
                  <c:v>25.099999999999991</c:v>
                </c:pt>
                <c:pt idx="409">
                  <c:v>45.749999999999979</c:v>
                </c:pt>
                <c:pt idx="410">
                  <c:v>25.325214644236112</c:v>
                </c:pt>
                <c:pt idx="411">
                  <c:v>#N/A</c:v>
                </c:pt>
                <c:pt idx="412">
                  <c:v>36.805339454115604</c:v>
                </c:pt>
                <c:pt idx="413">
                  <c:v>24.999999999999993</c:v>
                </c:pt>
                <c:pt idx="414">
                  <c:v>29.499999999999993</c:v>
                </c:pt>
                <c:pt idx="415">
                  <c:v>54.152447835647081</c:v>
                </c:pt>
                <c:pt idx="416">
                  <c:v>#N/A</c:v>
                </c:pt>
                <c:pt idx="417">
                  <c:v>#N/A</c:v>
                </c:pt>
                <c:pt idx="418">
                  <c:v>#N/A</c:v>
                </c:pt>
                <c:pt idx="419">
                  <c:v>21.261896107004858</c:v>
                </c:pt>
                <c:pt idx="420">
                  <c:v>15.849999999999994</c:v>
                </c:pt>
                <c:pt idx="421">
                  <c:v>15.599999999999985</c:v>
                </c:pt>
                <c:pt idx="422">
                  <c:v>15.849999999999994</c:v>
                </c:pt>
                <c:pt idx="423">
                  <c:v>15.599999999999996</c:v>
                </c:pt>
                <c:pt idx="424">
                  <c:v>22.999999999999989</c:v>
                </c:pt>
                <c:pt idx="425">
                  <c:v>#N/A</c:v>
                </c:pt>
                <c:pt idx="426">
                  <c:v>35.999999999999972</c:v>
                </c:pt>
                <c:pt idx="427">
                  <c:v>#N/A</c:v>
                </c:pt>
                <c:pt idx="428">
                  <c:v>#N/A</c:v>
                </c:pt>
                <c:pt idx="429">
                  <c:v>#N/A</c:v>
                </c:pt>
                <c:pt idx="430">
                  <c:v>22.999999999999989</c:v>
                </c:pt>
                <c:pt idx="431">
                  <c:v>#N/A</c:v>
                </c:pt>
                <c:pt idx="432">
                  <c:v>#N/A</c:v>
                </c:pt>
                <c:pt idx="433">
                  <c:v>#N/A</c:v>
                </c:pt>
                <c:pt idx="434">
                  <c:v>39.642762409714614</c:v>
                </c:pt>
                <c:pt idx="435">
                  <c:v>#N/A</c:v>
                </c:pt>
                <c:pt idx="436">
                  <c:v>20.595368207426421</c:v>
                </c:pt>
                <c:pt idx="437">
                  <c:v>11.999999999999993</c:v>
                </c:pt>
                <c:pt idx="438">
                  <c:v>25.285442833023865</c:v>
                </c:pt>
                <c:pt idx="439">
                  <c:v>14.349999999999993</c:v>
                </c:pt>
                <c:pt idx="440">
                  <c:v>26.499999999999972</c:v>
                </c:pt>
                <c:pt idx="441">
                  <c:v>#N/A</c:v>
                </c:pt>
                <c:pt idx="442">
                  <c:v>29.949999999999978</c:v>
                </c:pt>
                <c:pt idx="443">
                  <c:v>21.529999999999998</c:v>
                </c:pt>
                <c:pt idx="444">
                  <c:v>#N/A</c:v>
                </c:pt>
                <c:pt idx="445">
                  <c:v>13.449999999999989</c:v>
                </c:pt>
                <c:pt idx="446">
                  <c:v>13.45</c:v>
                </c:pt>
                <c:pt idx="447">
                  <c:v>#N/A</c:v>
                </c:pt>
                <c:pt idx="448">
                  <c:v>#N/A</c:v>
                </c:pt>
                <c:pt idx="449">
                  <c:v>#N/A</c:v>
                </c:pt>
                <c:pt idx="450">
                  <c:v>14.749999999999993</c:v>
                </c:pt>
                <c:pt idx="451">
                  <c:v>22.499999999999989</c:v>
                </c:pt>
                <c:pt idx="452">
                  <c:v>#N/A</c:v>
                </c:pt>
                <c:pt idx="453">
                  <c:v>13.249999999999993</c:v>
                </c:pt>
                <c:pt idx="454">
                  <c:v>#N/A</c:v>
                </c:pt>
                <c:pt idx="455">
                  <c:v>#N/A</c:v>
                </c:pt>
                <c:pt idx="456">
                  <c:v>19.499999999999989</c:v>
                </c:pt>
                <c:pt idx="457">
                  <c:v>16.732345615769574</c:v>
                </c:pt>
                <c:pt idx="458">
                  <c:v>21.78</c:v>
                </c:pt>
                <c:pt idx="459">
                  <c:v>21.000000000000007</c:v>
                </c:pt>
                <c:pt idx="460">
                  <c:v>18.983025137781574</c:v>
                </c:pt>
                <c:pt idx="461">
                  <c:v>#N/A</c:v>
                </c:pt>
                <c:pt idx="462">
                  <c:v>#N/A</c:v>
                </c:pt>
                <c:pt idx="463">
                  <c:v>#N/A</c:v>
                </c:pt>
                <c:pt idx="464">
                  <c:v>46.043028708536646</c:v>
                </c:pt>
                <c:pt idx="465">
                  <c:v>41.041842934614571</c:v>
                </c:pt>
                <c:pt idx="466">
                  <c:v>#N/A</c:v>
                </c:pt>
                <c:pt idx="467">
                  <c:v>28.094919912215154</c:v>
                </c:pt>
                <c:pt idx="468">
                  <c:v>14.100000000000001</c:v>
                </c:pt>
                <c:pt idx="469">
                  <c:v>13.86999999999999</c:v>
                </c:pt>
                <c:pt idx="470">
                  <c:v>33.129999999999981</c:v>
                </c:pt>
                <c:pt idx="471">
                  <c:v>#N/A</c:v>
                </c:pt>
                <c:pt idx="472">
                  <c:v>#N/A</c:v>
                </c:pt>
                <c:pt idx="473">
                  <c:v>#N/A</c:v>
                </c:pt>
                <c:pt idx="474">
                  <c:v>#N/A</c:v>
                </c:pt>
                <c:pt idx="475">
                  <c:v>#N/A</c:v>
                </c:pt>
                <c:pt idx="476">
                  <c:v>#N/A</c:v>
                </c:pt>
                <c:pt idx="477">
                  <c:v>23.134714674745712</c:v>
                </c:pt>
                <c:pt idx="478">
                  <c:v>18.569999999999997</c:v>
                </c:pt>
                <c:pt idx="479">
                  <c:v>#N/A</c:v>
                </c:pt>
                <c:pt idx="480">
                  <c:v>#N/A</c:v>
                </c:pt>
                <c:pt idx="481">
                  <c:v>#N/A</c:v>
                </c:pt>
                <c:pt idx="482">
                  <c:v>#N/A</c:v>
                </c:pt>
                <c:pt idx="483">
                  <c:v>#N/A</c:v>
                </c:pt>
                <c:pt idx="484">
                  <c:v>11.969999999999995</c:v>
                </c:pt>
                <c:pt idx="485">
                  <c:v>21.739562171228037</c:v>
                </c:pt>
                <c:pt idx="486">
                  <c:v>31.86999999999999</c:v>
                </c:pt>
                <c:pt idx="487">
                  <c:v>#N/A</c:v>
                </c:pt>
                <c:pt idx="488">
                  <c:v>14.209999999999997</c:v>
                </c:pt>
                <c:pt idx="489">
                  <c:v>13.519999999999985</c:v>
                </c:pt>
                <c:pt idx="490">
                  <c:v>16.729999999999993</c:v>
                </c:pt>
                <c:pt idx="491">
                  <c:v>#N/A</c:v>
                </c:pt>
                <c:pt idx="492">
                  <c:v>#N/A</c:v>
                </c:pt>
                <c:pt idx="493">
                  <c:v>16.699999999999989</c:v>
                </c:pt>
                <c:pt idx="494">
                  <c:v>13.249999999999995</c:v>
                </c:pt>
                <c:pt idx="495">
                  <c:v>19.509999999999984</c:v>
                </c:pt>
                <c:pt idx="496">
                  <c:v>#N/A</c:v>
                </c:pt>
                <c:pt idx="497">
                  <c:v>#N/A</c:v>
                </c:pt>
                <c:pt idx="498">
                  <c:v>25.999999999999989</c:v>
                </c:pt>
                <c:pt idx="499">
                  <c:v>28.318027054854927</c:v>
                </c:pt>
                <c:pt idx="500">
                  <c:v>#N/A</c:v>
                </c:pt>
                <c:pt idx="501">
                  <c:v>#N/A</c:v>
                </c:pt>
                <c:pt idx="502">
                  <c:v>#N/A</c:v>
                </c:pt>
                <c:pt idx="503">
                  <c:v>25.499999999999989</c:v>
                </c:pt>
                <c:pt idx="504">
                  <c:v>#N/A</c:v>
                </c:pt>
                <c:pt idx="505">
                  <c:v>#N/A</c:v>
                </c:pt>
                <c:pt idx="506">
                  <c:v>#N/A</c:v>
                </c:pt>
                <c:pt idx="507">
                  <c:v>#N/A</c:v>
                </c:pt>
                <c:pt idx="508">
                  <c:v>#N/A</c:v>
                </c:pt>
                <c:pt idx="509">
                  <c:v>24.879999999999995</c:v>
                </c:pt>
                <c:pt idx="510">
                  <c:v>#N/A</c:v>
                </c:pt>
                <c:pt idx="511">
                  <c:v>22.999999999999993</c:v>
                </c:pt>
                <c:pt idx="512">
                  <c:v>16.239999999999984</c:v>
                </c:pt>
                <c:pt idx="513">
                  <c:v>17.459999999999997</c:v>
                </c:pt>
                <c:pt idx="514">
                  <c:v>#N/A</c:v>
                </c:pt>
                <c:pt idx="515">
                  <c:v>17.149999999999991</c:v>
                </c:pt>
                <c:pt idx="516">
                  <c:v>15.629999999999999</c:v>
                </c:pt>
                <c:pt idx="517">
                  <c:v>#N/A</c:v>
                </c:pt>
                <c:pt idx="518">
                  <c:v>#N/A</c:v>
                </c:pt>
                <c:pt idx="519">
                  <c:v>#N/A</c:v>
                </c:pt>
                <c:pt idx="520">
                  <c:v>14</c:v>
                </c:pt>
                <c:pt idx="521">
                  <c:v>30.249999999999982</c:v>
                </c:pt>
                <c:pt idx="522">
                  <c:v>#N/A</c:v>
                </c:pt>
                <c:pt idx="523">
                  <c:v>#N/A</c:v>
                </c:pt>
                <c:pt idx="524">
                  <c:v>#N/A</c:v>
                </c:pt>
                <c:pt idx="525">
                  <c:v>#N/A</c:v>
                </c:pt>
                <c:pt idx="526">
                  <c:v>#N/A</c:v>
                </c:pt>
                <c:pt idx="527">
                  <c:v>26.989999999999991</c:v>
                </c:pt>
                <c:pt idx="528">
                  <c:v>#N/A</c:v>
                </c:pt>
                <c:pt idx="529">
                  <c:v>#N/A</c:v>
                </c:pt>
                <c:pt idx="530">
                  <c:v>#N/A</c:v>
                </c:pt>
                <c:pt idx="531">
                  <c:v>29.949999999999978</c:v>
                </c:pt>
                <c:pt idx="532">
                  <c:v>25.489997991591348</c:v>
                </c:pt>
                <c:pt idx="533">
                  <c:v>20.699999999999985</c:v>
                </c:pt>
                <c:pt idx="534">
                  <c:v>24.258286316823966</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27.719952473192649</c:v>
                </c:pt>
                <c:pt idx="552">
                  <c:v>#N/A</c:v>
                </c:pt>
                <c:pt idx="553">
                  <c:v>#N/A</c:v>
                </c:pt>
                <c:pt idx="554">
                  <c:v>38.499999999999979</c:v>
                </c:pt>
                <c:pt idx="555">
                  <c:v>41.000000000000014</c:v>
                </c:pt>
                <c:pt idx="556">
                  <c:v>#N/A</c:v>
                </c:pt>
                <c:pt idx="557">
                  <c:v>24.849999999999987</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3381-4555-AF57-61D2C3E7C47D}"/>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Plant_Nominal'!$P$26:$P$1000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149.49999999999997</c:v>
                </c:pt>
                <c:pt idx="12">
                  <c:v>#N/A</c:v>
                </c:pt>
                <c:pt idx="13">
                  <c:v>#N/A</c:v>
                </c:pt>
                <c:pt idx="14">
                  <c:v>#N/A</c:v>
                </c:pt>
                <c:pt idx="15">
                  <c:v>#N/A</c:v>
                </c:pt>
                <c:pt idx="16">
                  <c:v>43.30065830833351</c:v>
                </c:pt>
                <c:pt idx="17">
                  <c:v>43.300658308333503</c:v>
                </c:pt>
                <c:pt idx="18">
                  <c:v>#N/A</c:v>
                </c:pt>
                <c:pt idx="19">
                  <c:v>#N/A</c:v>
                </c:pt>
                <c:pt idx="20">
                  <c:v>#N/A</c:v>
                </c:pt>
                <c:pt idx="21">
                  <c:v>#N/A</c:v>
                </c:pt>
                <c:pt idx="22">
                  <c:v>#N/A</c:v>
                </c:pt>
                <c:pt idx="23">
                  <c:v>#N/A</c:v>
                </c:pt>
                <c:pt idx="24">
                  <c:v>#N/A</c:v>
                </c:pt>
                <c:pt idx="25">
                  <c:v>#N/A</c:v>
                </c:pt>
                <c:pt idx="26">
                  <c:v>#N/A</c:v>
                </c:pt>
                <c:pt idx="27">
                  <c:v>#N/A</c:v>
                </c:pt>
                <c:pt idx="28">
                  <c:v>43.084417603277231</c:v>
                </c:pt>
                <c:pt idx="29">
                  <c:v>#N/A</c:v>
                </c:pt>
                <c:pt idx="30">
                  <c:v>#N/A</c:v>
                </c:pt>
                <c:pt idx="31">
                  <c:v>#N/A</c:v>
                </c:pt>
                <c:pt idx="32">
                  <c:v>#N/A</c:v>
                </c:pt>
                <c:pt idx="33">
                  <c:v>#N/A</c:v>
                </c:pt>
                <c:pt idx="34">
                  <c:v>#N/A</c:v>
                </c:pt>
                <c:pt idx="35">
                  <c:v>#N/A</c:v>
                </c:pt>
                <c:pt idx="36">
                  <c:v>#N/A</c:v>
                </c:pt>
                <c:pt idx="37">
                  <c:v>#N/A</c:v>
                </c:pt>
                <c:pt idx="38">
                  <c:v>#N/A</c:v>
                </c:pt>
                <c:pt idx="39">
                  <c:v>#N/A</c:v>
                </c:pt>
                <c:pt idx="40">
                  <c:v>39.59999999999998</c:v>
                </c:pt>
                <c:pt idx="41">
                  <c:v>45.940970527916456</c:v>
                </c:pt>
                <c:pt idx="42">
                  <c:v>#N/A</c:v>
                </c:pt>
                <c:pt idx="43">
                  <c:v>#N/A</c:v>
                </c:pt>
                <c:pt idx="44">
                  <c:v>#N/A</c:v>
                </c:pt>
                <c:pt idx="45">
                  <c:v>72.116120162280225</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63.999999999999964</c:v>
                </c:pt>
                <c:pt idx="69">
                  <c:v>#N/A</c:v>
                </c:pt>
                <c:pt idx="70">
                  <c:v>58.999999999999986</c:v>
                </c:pt>
                <c:pt idx="71">
                  <c:v>64.999999999999943</c:v>
                </c:pt>
                <c:pt idx="72">
                  <c:v>42.70999999999998</c:v>
                </c:pt>
                <c:pt idx="73">
                  <c:v>#N/A</c:v>
                </c:pt>
                <c:pt idx="74">
                  <c:v>#N/A</c:v>
                </c:pt>
                <c:pt idx="75">
                  <c:v>#N/A</c:v>
                </c:pt>
                <c:pt idx="76">
                  <c:v>#N/A</c:v>
                </c:pt>
                <c:pt idx="77">
                  <c:v>#N/A</c:v>
                </c:pt>
                <c:pt idx="78">
                  <c:v>#N/A</c:v>
                </c:pt>
                <c:pt idx="79">
                  <c:v>#N/A</c:v>
                </c:pt>
                <c:pt idx="80">
                  <c:v>#N/A</c:v>
                </c:pt>
                <c:pt idx="81">
                  <c:v>#N/A</c:v>
                </c:pt>
                <c:pt idx="82">
                  <c:v>#N/A</c:v>
                </c:pt>
                <c:pt idx="83">
                  <c:v>#N/A</c:v>
                </c:pt>
                <c:pt idx="84">
                  <c:v>#N/A</c:v>
                </c:pt>
                <c:pt idx="85">
                  <c:v>59.238481042264674</c:v>
                </c:pt>
                <c:pt idx="86">
                  <c:v>#N/A</c:v>
                </c:pt>
                <c:pt idx="87">
                  <c:v>#N/A</c:v>
                </c:pt>
                <c:pt idx="88">
                  <c:v>#N/A</c:v>
                </c:pt>
                <c:pt idx="89">
                  <c:v>#N/A</c:v>
                </c:pt>
                <c:pt idx="90">
                  <c:v>43.999999999999986</c:v>
                </c:pt>
                <c:pt idx="91">
                  <c:v>#N/A</c:v>
                </c:pt>
                <c:pt idx="92">
                  <c:v>#N/A</c:v>
                </c:pt>
                <c:pt idx="93">
                  <c:v>#N/A</c:v>
                </c:pt>
                <c:pt idx="94">
                  <c:v>#N/A</c:v>
                </c:pt>
                <c:pt idx="95">
                  <c:v>#N/A</c:v>
                </c:pt>
                <c:pt idx="96">
                  <c:v>#N/A</c:v>
                </c:pt>
                <c:pt idx="97">
                  <c:v>44.999999999999979</c:v>
                </c:pt>
                <c:pt idx="98">
                  <c:v>#N/A</c:v>
                </c:pt>
                <c:pt idx="99">
                  <c:v>#N/A</c:v>
                </c:pt>
                <c:pt idx="100">
                  <c:v>63.999999999999972</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125.99999999999997</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72.82912917587656</c:v>
                </c:pt>
                <c:pt idx="129">
                  <c:v>66.345748464592987</c:v>
                </c:pt>
                <c:pt idx="130">
                  <c:v>90.523152375205143</c:v>
                </c:pt>
                <c:pt idx="131">
                  <c:v>89.79798384639632</c:v>
                </c:pt>
                <c:pt idx="132">
                  <c:v>66.431144747267496</c:v>
                </c:pt>
                <c:pt idx="133">
                  <c:v>#N/A</c:v>
                </c:pt>
                <c:pt idx="134">
                  <c:v>#N/A</c:v>
                </c:pt>
                <c:pt idx="135">
                  <c:v>#N/A</c:v>
                </c:pt>
                <c:pt idx="136">
                  <c:v>72.122411969114253</c:v>
                </c:pt>
                <c:pt idx="137">
                  <c:v>#N/A</c:v>
                </c:pt>
                <c:pt idx="138">
                  <c:v>#N/A</c:v>
                </c:pt>
                <c:pt idx="139">
                  <c:v>#N/A</c:v>
                </c:pt>
                <c:pt idx="140">
                  <c:v>#N/A</c:v>
                </c:pt>
                <c:pt idx="141">
                  <c:v>#N/A</c:v>
                </c:pt>
                <c:pt idx="142">
                  <c:v>#N/A</c:v>
                </c:pt>
                <c:pt idx="143">
                  <c:v>#N/A</c:v>
                </c:pt>
                <c:pt idx="144">
                  <c:v>#N/A</c:v>
                </c:pt>
                <c:pt idx="145">
                  <c:v>71.836484116650112</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91.999999999999972</c:v>
                </c:pt>
                <c:pt idx="160">
                  <c:v>91.999999999999972</c:v>
                </c:pt>
                <c:pt idx="161">
                  <c:v>#N/A</c:v>
                </c:pt>
                <c:pt idx="162">
                  <c:v>#N/A</c:v>
                </c:pt>
                <c:pt idx="163">
                  <c:v>70.359171035707632</c:v>
                </c:pt>
                <c:pt idx="164">
                  <c:v>#N/A</c:v>
                </c:pt>
                <c:pt idx="165">
                  <c:v>#N/A</c:v>
                </c:pt>
                <c:pt idx="166">
                  <c:v>#N/A</c:v>
                </c:pt>
                <c:pt idx="167">
                  <c:v>68.326076034330569</c:v>
                </c:pt>
                <c:pt idx="168">
                  <c:v>#N/A</c:v>
                </c:pt>
                <c:pt idx="169">
                  <c:v>#N/A</c:v>
                </c:pt>
                <c:pt idx="170">
                  <c:v>#N/A</c:v>
                </c:pt>
                <c:pt idx="171">
                  <c:v>#N/A</c:v>
                </c:pt>
                <c:pt idx="172">
                  <c:v>#N/A</c:v>
                </c:pt>
                <c:pt idx="173">
                  <c:v>#N/A</c:v>
                </c:pt>
                <c:pt idx="174">
                  <c:v>#N/A</c:v>
                </c:pt>
                <c:pt idx="175">
                  <c:v>#N/A</c:v>
                </c:pt>
                <c:pt idx="176">
                  <c:v>#N/A</c:v>
                </c:pt>
                <c:pt idx="177">
                  <c:v>#N/A</c:v>
                </c:pt>
                <c:pt idx="178">
                  <c:v>87.227786275861519</c:v>
                </c:pt>
                <c:pt idx="179">
                  <c:v>95.842876278415773</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87.5415532824845</c:v>
                </c:pt>
                <c:pt idx="199">
                  <c:v>#N/A</c:v>
                </c:pt>
                <c:pt idx="200">
                  <c:v>#N/A</c:v>
                </c:pt>
                <c:pt idx="201">
                  <c:v>81.999999999999957</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32.294506247004961</c:v>
                </c:pt>
                <c:pt idx="228">
                  <c:v>#N/A</c:v>
                </c:pt>
                <c:pt idx="229">
                  <c:v>#N/A</c:v>
                </c:pt>
                <c:pt idx="230">
                  <c:v>#N/A</c:v>
                </c:pt>
                <c:pt idx="231">
                  <c:v>#N/A</c:v>
                </c:pt>
                <c:pt idx="232">
                  <c:v>#N/A</c:v>
                </c:pt>
                <c:pt idx="233">
                  <c:v>#N/A</c:v>
                </c:pt>
                <c:pt idx="234">
                  <c:v>#N/A</c:v>
                </c:pt>
                <c:pt idx="235">
                  <c:v>#N/A</c:v>
                </c:pt>
                <c:pt idx="236">
                  <c:v>#N/A</c:v>
                </c:pt>
                <c:pt idx="237">
                  <c:v>#N/A</c:v>
                </c:pt>
                <c:pt idx="238">
                  <c:v>112.75037063281312</c:v>
                </c:pt>
                <c:pt idx="239">
                  <c:v>111.86625941300805</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53.70999999999998</c:v>
                </c:pt>
                <c:pt idx="257">
                  <c:v>53.999999999999972</c:v>
                </c:pt>
                <c:pt idx="258">
                  <c:v>#N/A</c:v>
                </c:pt>
                <c:pt idx="259">
                  <c:v>#N/A</c:v>
                </c:pt>
                <c:pt idx="260">
                  <c:v>#N/A</c:v>
                </c:pt>
                <c:pt idx="261">
                  <c:v>91.25805510079212</c:v>
                </c:pt>
                <c:pt idx="262">
                  <c:v>91.275275115606391</c:v>
                </c:pt>
                <c:pt idx="263">
                  <c:v>#N/A</c:v>
                </c:pt>
                <c:pt idx="264">
                  <c:v>#N/A</c:v>
                </c:pt>
                <c:pt idx="265">
                  <c:v>#N/A</c:v>
                </c:pt>
                <c:pt idx="266">
                  <c:v>#N/A</c:v>
                </c:pt>
                <c:pt idx="267">
                  <c:v>65.339999999999989</c:v>
                </c:pt>
                <c:pt idx="268">
                  <c:v>67.789721371781809</c:v>
                </c:pt>
                <c:pt idx="269">
                  <c:v>#N/A</c:v>
                </c:pt>
                <c:pt idx="270">
                  <c:v>#N/A</c:v>
                </c:pt>
                <c:pt idx="271">
                  <c:v>#N/A</c:v>
                </c:pt>
                <c:pt idx="272">
                  <c:v>#N/A</c:v>
                </c:pt>
                <c:pt idx="273">
                  <c:v>#N/A</c:v>
                </c:pt>
                <c:pt idx="274">
                  <c:v>#N/A</c:v>
                </c:pt>
                <c:pt idx="275">
                  <c:v>#N/A</c:v>
                </c:pt>
                <c:pt idx="276">
                  <c:v>#N/A</c:v>
                </c:pt>
                <c:pt idx="277">
                  <c:v>60.999999999999915</c:v>
                </c:pt>
                <c:pt idx="278">
                  <c:v>#N/A</c:v>
                </c:pt>
                <c:pt idx="279">
                  <c:v>#N/A</c:v>
                </c:pt>
                <c:pt idx="280">
                  <c:v>#N/A</c:v>
                </c:pt>
                <c:pt idx="281">
                  <c:v>#N/A</c:v>
                </c:pt>
                <c:pt idx="282">
                  <c:v>#N/A</c:v>
                </c:pt>
                <c:pt idx="283">
                  <c:v>#N/A</c:v>
                </c:pt>
                <c:pt idx="284">
                  <c:v>#N/A</c:v>
                </c:pt>
                <c:pt idx="285">
                  <c:v>#N/A</c:v>
                </c:pt>
                <c:pt idx="286">
                  <c:v>#N/A</c:v>
                </c:pt>
                <c:pt idx="287">
                  <c:v>#N/A</c:v>
                </c:pt>
                <c:pt idx="288">
                  <c:v>#N/A</c:v>
                </c:pt>
                <c:pt idx="289">
                  <c:v>90.866988001970782</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67.129191765903741</c:v>
                </c:pt>
                <c:pt idx="304">
                  <c:v>54.654463408994488</c:v>
                </c:pt>
                <c:pt idx="305">
                  <c:v>42.759654915780864</c:v>
                </c:pt>
                <c:pt idx="306">
                  <c:v>65.782139378355097</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62.649999999999991</c:v>
                </c:pt>
                <c:pt idx="334">
                  <c:v>51.649999999999991</c:v>
                </c:pt>
                <c:pt idx="335">
                  <c:v>#N/A</c:v>
                </c:pt>
                <c:pt idx="336">
                  <c:v>#N/A</c:v>
                </c:pt>
                <c:pt idx="337">
                  <c:v>#N/A</c:v>
                </c:pt>
                <c:pt idx="338">
                  <c:v>70.999999999999986</c:v>
                </c:pt>
                <c:pt idx="339">
                  <c:v>#N/A</c:v>
                </c:pt>
                <c:pt idx="340">
                  <c:v>76.819999999999979</c:v>
                </c:pt>
                <c:pt idx="341">
                  <c:v>79.912360214397253</c:v>
                </c:pt>
                <c:pt idx="342">
                  <c:v>#N/A</c:v>
                </c:pt>
                <c:pt idx="343">
                  <c:v>#N/A</c:v>
                </c:pt>
                <c:pt idx="344">
                  <c:v>#N/A</c:v>
                </c:pt>
                <c:pt idx="345">
                  <c:v>49.535011922718681</c:v>
                </c:pt>
                <c:pt idx="346">
                  <c:v>#N/A</c:v>
                </c:pt>
                <c:pt idx="347">
                  <c:v>#N/A</c:v>
                </c:pt>
                <c:pt idx="348">
                  <c:v>#N/A</c:v>
                </c:pt>
                <c:pt idx="349">
                  <c:v>53.99917498668384</c:v>
                </c:pt>
                <c:pt idx="350">
                  <c:v>52.209194404598669</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40.936309823435096</c:v>
                </c:pt>
                <c:pt idx="365">
                  <c:v>#N/A</c:v>
                </c:pt>
                <c:pt idx="366">
                  <c:v>#N/A</c:v>
                </c:pt>
                <c:pt idx="367">
                  <c:v>#N/A</c:v>
                </c:pt>
                <c:pt idx="368">
                  <c:v>#N/A</c:v>
                </c:pt>
                <c:pt idx="369">
                  <c:v>#N/A</c:v>
                </c:pt>
                <c:pt idx="370">
                  <c:v>#N/A</c:v>
                </c:pt>
                <c:pt idx="371">
                  <c:v>#N/A</c:v>
                </c:pt>
                <c:pt idx="372">
                  <c:v>#N/A</c:v>
                </c:pt>
                <c:pt idx="373">
                  <c:v>#N/A</c:v>
                </c:pt>
                <c:pt idx="374">
                  <c:v>#N/A</c:v>
                </c:pt>
                <c:pt idx="375">
                  <c:v>94.999999999999929</c:v>
                </c:pt>
                <c:pt idx="376">
                  <c:v>#N/A</c:v>
                </c:pt>
                <c:pt idx="377">
                  <c:v>#N/A</c:v>
                </c:pt>
                <c:pt idx="378">
                  <c:v>#N/A</c:v>
                </c:pt>
                <c:pt idx="379">
                  <c:v>#N/A</c:v>
                </c:pt>
                <c:pt idx="380">
                  <c:v>#N/A</c:v>
                </c:pt>
                <c:pt idx="381">
                  <c:v>#N/A</c:v>
                </c:pt>
                <c:pt idx="382">
                  <c:v>#N/A</c:v>
                </c:pt>
                <c:pt idx="383">
                  <c:v>#N/A</c:v>
                </c:pt>
                <c:pt idx="384">
                  <c:v>#N/A</c:v>
                </c:pt>
                <c:pt idx="385">
                  <c:v>59</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58.999999999999972</c:v>
                </c:pt>
                <c:pt idx="399">
                  <c:v>56.999999999999972</c:v>
                </c:pt>
                <c:pt idx="400">
                  <c:v>33.359999999999971</c:v>
                </c:pt>
                <c:pt idx="401">
                  <c:v>#N/A</c:v>
                </c:pt>
                <c:pt idx="402">
                  <c:v>#N/A</c:v>
                </c:pt>
                <c:pt idx="403">
                  <c:v>#N/A</c:v>
                </c:pt>
                <c:pt idx="404">
                  <c:v>#N/A</c:v>
                </c:pt>
                <c:pt idx="405">
                  <c:v>#N/A</c:v>
                </c:pt>
                <c:pt idx="406">
                  <c:v>48.399984598989704</c:v>
                </c:pt>
                <c:pt idx="407">
                  <c:v>#N/A</c:v>
                </c:pt>
                <c:pt idx="408">
                  <c:v>#N/A</c:v>
                </c:pt>
                <c:pt idx="409">
                  <c:v>#N/A</c:v>
                </c:pt>
                <c:pt idx="410">
                  <c:v>#N/A</c:v>
                </c:pt>
                <c:pt idx="411">
                  <c:v>44.569446561656065</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56.610780455243635</c:v>
                </c:pt>
                <c:pt idx="429">
                  <c:v>87.999999999999986</c:v>
                </c:pt>
                <c:pt idx="430">
                  <c:v>#N/A</c:v>
                </c:pt>
                <c:pt idx="431">
                  <c:v>#N/A</c:v>
                </c:pt>
                <c:pt idx="432">
                  <c:v>38.499999999999986</c:v>
                </c:pt>
                <c:pt idx="433">
                  <c:v>39.539865490395371</c:v>
                </c:pt>
                <c:pt idx="434">
                  <c:v>#N/A</c:v>
                </c:pt>
                <c:pt idx="435">
                  <c:v>42.640945196391144</c:v>
                </c:pt>
                <c:pt idx="436">
                  <c:v>#N/A</c:v>
                </c:pt>
                <c:pt idx="437">
                  <c:v>#N/A</c:v>
                </c:pt>
                <c:pt idx="438">
                  <c:v>#N/A</c:v>
                </c:pt>
                <c:pt idx="439">
                  <c:v>#N/A</c:v>
                </c:pt>
                <c:pt idx="440">
                  <c:v>#N/A</c:v>
                </c:pt>
                <c:pt idx="441">
                  <c:v>90.660532629784953</c:v>
                </c:pt>
                <c:pt idx="442">
                  <c:v>#N/A</c:v>
                </c:pt>
                <c:pt idx="443">
                  <c:v>#N/A</c:v>
                </c:pt>
                <c:pt idx="444">
                  <c:v>45.199999999999989</c:v>
                </c:pt>
                <c:pt idx="445">
                  <c:v>#N/A</c:v>
                </c:pt>
                <c:pt idx="446">
                  <c:v>#N/A</c:v>
                </c:pt>
                <c:pt idx="447">
                  <c:v>43.396186828463911</c:v>
                </c:pt>
                <c:pt idx="448">
                  <c:v>#N/A</c:v>
                </c:pt>
                <c:pt idx="449">
                  <c:v>52.499999999999986</c:v>
                </c:pt>
                <c:pt idx="450">
                  <c:v>#N/A</c:v>
                </c:pt>
                <c:pt idx="451">
                  <c:v>#N/A</c:v>
                </c:pt>
                <c:pt idx="452">
                  <c:v>52.314635889085295</c:v>
                </c:pt>
                <c:pt idx="453">
                  <c:v>#N/A</c:v>
                </c:pt>
                <c:pt idx="454">
                  <c:v>49.999999999999979</c:v>
                </c:pt>
                <c:pt idx="455">
                  <c:v>44.354861885325441</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21.949999999999985</c:v>
                </c:pt>
                <c:pt idx="473">
                  <c:v>#N/A</c:v>
                </c:pt>
                <c:pt idx="474">
                  <c:v>#N/A</c:v>
                </c:pt>
                <c:pt idx="475">
                  <c:v>34.149999999999984</c:v>
                </c:pt>
                <c:pt idx="476">
                  <c:v>#N/A</c:v>
                </c:pt>
                <c:pt idx="477">
                  <c:v>#N/A</c:v>
                </c:pt>
                <c:pt idx="478">
                  <c:v>#N/A</c:v>
                </c:pt>
                <c:pt idx="479">
                  <c:v>22.199999999999978</c:v>
                </c:pt>
                <c:pt idx="480">
                  <c:v>#N/A</c:v>
                </c:pt>
                <c:pt idx="481">
                  <c:v>31.655097942930329</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42.638849298489447</c:v>
                </c:pt>
                <c:pt idx="497">
                  <c:v>#N/A</c:v>
                </c:pt>
                <c:pt idx="498">
                  <c:v>#N/A</c:v>
                </c:pt>
                <c:pt idx="499">
                  <c:v>#N/A</c:v>
                </c:pt>
                <c:pt idx="500">
                  <c:v>30.399999999999991</c:v>
                </c:pt>
                <c:pt idx="501">
                  <c:v>30.622007312377733</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32.749999999999993</c:v>
                </c:pt>
                <c:pt idx="523">
                  <c:v>#N/A</c:v>
                </c:pt>
                <c:pt idx="524">
                  <c:v>#N/A</c:v>
                </c:pt>
                <c:pt idx="525">
                  <c:v>#N/A</c:v>
                </c:pt>
                <c:pt idx="526">
                  <c:v>#N/A</c:v>
                </c:pt>
                <c:pt idx="527">
                  <c:v>#N/A</c:v>
                </c:pt>
                <c:pt idx="528">
                  <c:v>92.999999999999957</c:v>
                </c:pt>
                <c:pt idx="529">
                  <c:v>#N/A</c:v>
                </c:pt>
                <c:pt idx="530">
                  <c:v>#N/A</c:v>
                </c:pt>
                <c:pt idx="531">
                  <c:v>#N/A</c:v>
                </c:pt>
                <c:pt idx="532">
                  <c:v>#N/A</c:v>
                </c:pt>
                <c:pt idx="533">
                  <c:v>#N/A</c:v>
                </c:pt>
                <c:pt idx="534">
                  <c:v>#N/A</c:v>
                </c:pt>
                <c:pt idx="535">
                  <c:v>#N/A</c:v>
                </c:pt>
                <c:pt idx="536">
                  <c:v>69.549999999999955</c:v>
                </c:pt>
                <c:pt idx="537">
                  <c:v>70.799999999999969</c:v>
                </c:pt>
                <c:pt idx="538">
                  <c:v>74.959999999999923</c:v>
                </c:pt>
                <c:pt idx="539">
                  <c:v>69.619999999999962</c:v>
                </c:pt>
                <c:pt idx="540">
                  <c:v>67.719999999999942</c:v>
                </c:pt>
                <c:pt idx="541">
                  <c:v>65.61999999999999</c:v>
                </c:pt>
                <c:pt idx="542">
                  <c:v>69.619999999999948</c:v>
                </c:pt>
                <c:pt idx="543">
                  <c:v>66.37</c:v>
                </c:pt>
                <c:pt idx="544">
                  <c:v>67.009999999999948</c:v>
                </c:pt>
                <c:pt idx="545">
                  <c:v>67.269999999999982</c:v>
                </c:pt>
                <c:pt idx="546">
                  <c:v>71.590000000000018</c:v>
                </c:pt>
                <c:pt idx="547">
                  <c:v>#N/A</c:v>
                </c:pt>
                <c:pt idx="548">
                  <c:v>56.670988540415891</c:v>
                </c:pt>
                <c:pt idx="549">
                  <c:v>#N/A</c:v>
                </c:pt>
                <c:pt idx="550">
                  <c:v>20.049999999999997</c:v>
                </c:pt>
                <c:pt idx="551">
                  <c:v>#N/A</c:v>
                </c:pt>
                <c:pt idx="552">
                  <c:v>#N/A</c:v>
                </c:pt>
                <c:pt idx="553">
                  <c:v>#N/A</c:v>
                </c:pt>
                <c:pt idx="554">
                  <c:v>#N/A</c:v>
                </c:pt>
                <c:pt idx="555">
                  <c:v>#N/A</c:v>
                </c:pt>
                <c:pt idx="556">
                  <c:v>#N/A</c:v>
                </c:pt>
                <c:pt idx="557">
                  <c:v>#N/A</c:v>
                </c:pt>
                <c:pt idx="558">
                  <c:v>#N/A</c:v>
                </c:pt>
                <c:pt idx="559">
                  <c:v>32.059999999999988</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4-3381-4555-AF57-61D2C3E7C47D}"/>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5291"/>
          <c:min val="42370"/>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8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923377536376627"/>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4.6419098143236075E-2"/>
          <c:y val="4.9013040855158327E-2"/>
          <c:w val="0.93810786914235178"/>
          <c:h val="0.83535456275234765"/>
        </c:manualLayout>
      </c:layout>
      <c:lineChart>
        <c:grouping val="standard"/>
        <c:varyColors val="0"/>
        <c:ser>
          <c:idx val="0"/>
          <c:order val="0"/>
          <c:spPr>
            <a:ln w="28575" cap="rnd">
              <a:solidFill>
                <a:schemeClr val="tx1"/>
              </a:solidFill>
              <a:round/>
            </a:ln>
            <a:effectLst/>
          </c:spPr>
          <c:marker>
            <c:symbol val="none"/>
          </c:marker>
          <c:val>
            <c:numRef>
              <c:f>'Wind PPAs by Plant_Nominal'!$AS$29:$AS$43</c:f>
              <c:numCache>
                <c:formatCode>0.0</c:formatCode>
                <c:ptCount val="15"/>
                <c:pt idx="0">
                  <c:v>75.796898442063352</c:v>
                </c:pt>
                <c:pt idx="1">
                  <c:v>67.802694380038361</c:v>
                </c:pt>
                <c:pt idx="2">
                  <c:v>52.963467347641235</c:v>
                </c:pt>
                <c:pt idx="3">
                  <c:v>42.105370931280483</c:v>
                </c:pt>
                <c:pt idx="4">
                  <c:v>30.788896671155783</c:v>
                </c:pt>
                <c:pt idx="5">
                  <c:v>29.307279003420579</c:v>
                </c:pt>
                <c:pt idx="6">
                  <c:v>35.972013769157549</c:v>
                </c:pt>
                <c:pt idx="7">
                  <c:v>30.132109418380459</c:v>
                </c:pt>
                <c:pt idx="8">
                  <c:v>24.652151434467818</c:v>
                </c:pt>
                <c:pt idx="9">
                  <c:v>22.794147197608421</c:v>
                </c:pt>
                <c:pt idx="10">
                  <c:v>32.464111388187511</c:v>
                </c:pt>
                <c:pt idx="11">
                  <c:v>34.536246349570554</c:v>
                </c:pt>
                <c:pt idx="12">
                  <c:v>30.375476694865206</c:v>
                </c:pt>
                <c:pt idx="13">
                  <c:v>32.721421421087705</c:v>
                </c:pt>
              </c:numCache>
            </c:numRef>
          </c:val>
          <c:smooth val="0"/>
          <c:extLst>
            <c:ext xmlns:c16="http://schemas.microsoft.com/office/drawing/2014/chart" uri="{C3380CC4-5D6E-409C-BE32-E72D297353CC}">
              <c16:uniqueId val="{00000000-EAC0-4900-9BB3-337970EB7740}"/>
            </c:ext>
          </c:extLst>
        </c:ser>
        <c:ser>
          <c:idx val="1"/>
          <c:order val="1"/>
          <c:spPr>
            <a:ln w="28575" cap="rnd">
              <a:solidFill>
                <a:schemeClr val="accent2"/>
              </a:solidFill>
              <a:prstDash val="sysDash"/>
              <a:round/>
            </a:ln>
            <a:effectLst/>
          </c:spPr>
          <c:marker>
            <c:symbol val="none"/>
          </c:marker>
          <c:val>
            <c:numRef>
              <c:f>'Wind PPAs by Plant_Nominal'!$AT$29:$AT$43</c:f>
              <c:numCache>
                <c:formatCode>0.0</c:formatCode>
                <c:ptCount val="15"/>
                <c:pt idx="0">
                  <c:v>#N/A</c:v>
                </c:pt>
                <c:pt idx="1">
                  <c:v>#N/A</c:v>
                </c:pt>
                <c:pt idx="2">
                  <c:v>#N/A</c:v>
                </c:pt>
                <c:pt idx="3">
                  <c:v>#N/A</c:v>
                </c:pt>
                <c:pt idx="4">
                  <c:v>#N/A</c:v>
                </c:pt>
                <c:pt idx="5">
                  <c:v>#N/A</c:v>
                </c:pt>
                <c:pt idx="6">
                  <c:v>#N/A</c:v>
                </c:pt>
                <c:pt idx="7">
                  <c:v>#N/A</c:v>
                </c:pt>
                <c:pt idx="8">
                  <c:v>#N/A</c:v>
                </c:pt>
                <c:pt idx="9">
                  <c:v>23.7</c:v>
                </c:pt>
                <c:pt idx="10">
                  <c:v>25.125</c:v>
                </c:pt>
                <c:pt idx="11">
                  <c:v>21.95</c:v>
                </c:pt>
                <c:pt idx="12">
                  <c:v>25.774999999999999</c:v>
                </c:pt>
                <c:pt idx="13">
                  <c:v>35.377499999999998</c:v>
                </c:pt>
                <c:pt idx="14">
                  <c:v>41.342500000000001</c:v>
                </c:pt>
              </c:numCache>
            </c:numRef>
          </c:val>
          <c:smooth val="0"/>
          <c:extLst>
            <c:ext xmlns:c16="http://schemas.microsoft.com/office/drawing/2014/chart" uri="{C3380CC4-5D6E-409C-BE32-E72D297353CC}">
              <c16:uniqueId val="{00000001-EAC0-4900-9BB3-337970EB7740}"/>
            </c:ext>
          </c:extLst>
        </c:ser>
        <c:dLbls>
          <c:showLegendKey val="0"/>
          <c:showVal val="0"/>
          <c:showCatName val="0"/>
          <c:showSerName val="0"/>
          <c:showPercent val="0"/>
          <c:showBubbleSize val="0"/>
        </c:dLbls>
        <c:smooth val="0"/>
        <c:axId val="264473408"/>
        <c:axId val="264478328"/>
      </c:lineChart>
      <c:catAx>
        <c:axId val="264473408"/>
        <c:scaling>
          <c:orientation val="minMax"/>
        </c:scaling>
        <c:delete val="0"/>
        <c:axPos val="b"/>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8328"/>
        <c:crosses val="autoZero"/>
        <c:auto val="1"/>
        <c:lblAlgn val="ctr"/>
        <c:lblOffset val="100"/>
        <c:noMultiLvlLbl val="0"/>
      </c:catAx>
      <c:valAx>
        <c:axId val="264478328"/>
        <c:scaling>
          <c:orientation val="minMax"/>
          <c:max val="140"/>
        </c:scaling>
        <c:delete val="0"/>
        <c:axPos val="l"/>
        <c:majorGridlines>
          <c:spPr>
            <a:ln w="9525" cap="flat" cmpd="sng" algn="ctr">
              <a:noFill/>
              <a:round/>
            </a:ln>
            <a:effectLst/>
          </c:spPr>
        </c:majorGridlines>
        <c:numFmt formatCode="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3408"/>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Plant_Nominal'!$N$26:$N$1000</c:f>
              <c:numCache>
                <c:formatCode>0.00</c:formatCode>
                <c:ptCount val="975"/>
                <c:pt idx="0">
                  <c:v>#N/A</c:v>
                </c:pt>
                <c:pt idx="1">
                  <c:v>57.131845304171328</c:v>
                </c:pt>
                <c:pt idx="2">
                  <c:v>#N/A</c:v>
                </c:pt>
                <c:pt idx="3">
                  <c:v>#N/A</c:v>
                </c:pt>
                <c:pt idx="4">
                  <c:v>52.599999999999987</c:v>
                </c:pt>
                <c:pt idx="5">
                  <c:v>#N/A</c:v>
                </c:pt>
                <c:pt idx="6">
                  <c:v>#N/A</c:v>
                </c:pt>
                <c:pt idx="7">
                  <c:v>#N/A</c:v>
                </c:pt>
                <c:pt idx="8">
                  <c:v>#N/A</c:v>
                </c:pt>
                <c:pt idx="9">
                  <c:v>#N/A</c:v>
                </c:pt>
                <c:pt idx="10">
                  <c:v>37.571984080802125</c:v>
                </c:pt>
                <c:pt idx="11">
                  <c:v>#N/A</c:v>
                </c:pt>
                <c:pt idx="12">
                  <c:v>#N/A</c:v>
                </c:pt>
                <c:pt idx="13">
                  <c:v>#N/A</c:v>
                </c:pt>
                <c:pt idx="14">
                  <c:v>40.478265912913592</c:v>
                </c:pt>
                <c:pt idx="15">
                  <c:v>#N/A</c:v>
                </c:pt>
                <c:pt idx="16">
                  <c:v>#N/A</c:v>
                </c:pt>
                <c:pt idx="17">
                  <c:v>#N/A</c:v>
                </c:pt>
                <c:pt idx="18">
                  <c:v>35.47999999999999</c:v>
                </c:pt>
                <c:pt idx="19">
                  <c:v>#N/A</c:v>
                </c:pt>
                <c:pt idx="20">
                  <c:v>65.832702791067462</c:v>
                </c:pt>
                <c:pt idx="21">
                  <c:v>36.766908670860822</c:v>
                </c:pt>
                <c:pt idx="22">
                  <c:v>28.531021574531231</c:v>
                </c:pt>
                <c:pt idx="23">
                  <c:v>#N/A</c:v>
                </c:pt>
                <c:pt idx="24">
                  <c:v>#N/A</c:v>
                </c:pt>
                <c:pt idx="25">
                  <c:v>#N/A</c:v>
                </c:pt>
                <c:pt idx="26">
                  <c:v>#N/A</c:v>
                </c:pt>
                <c:pt idx="27">
                  <c:v>#N/A</c:v>
                </c:pt>
                <c:pt idx="28">
                  <c:v>#N/A</c:v>
                </c:pt>
                <c:pt idx="29">
                  <c:v>37.777497544714848</c:v>
                </c:pt>
                <c:pt idx="30">
                  <c:v>27.249999999999986</c:v>
                </c:pt>
                <c:pt idx="31">
                  <c:v>#N/A</c:v>
                </c:pt>
                <c:pt idx="32">
                  <c:v>#N/A</c:v>
                </c:pt>
                <c:pt idx="33">
                  <c:v>#N/A</c:v>
                </c:pt>
                <c:pt idx="34">
                  <c:v>#N/A</c:v>
                </c:pt>
                <c:pt idx="35">
                  <c:v>#N/A</c:v>
                </c:pt>
                <c:pt idx="36">
                  <c:v>23.130414169992342</c:v>
                </c:pt>
                <c:pt idx="37">
                  <c:v>49.149999999999991</c:v>
                </c:pt>
                <c:pt idx="38">
                  <c:v>#N/A</c:v>
                </c:pt>
                <c:pt idx="39">
                  <c:v>#N/A</c:v>
                </c:pt>
                <c:pt idx="40">
                  <c:v>#N/A</c:v>
                </c:pt>
                <c:pt idx="41">
                  <c:v>#N/A</c:v>
                </c:pt>
                <c:pt idx="42">
                  <c:v>#N/A</c:v>
                </c:pt>
                <c:pt idx="43">
                  <c:v>42.026076195328599</c:v>
                </c:pt>
                <c:pt idx="44">
                  <c:v>44.593666571790088</c:v>
                </c:pt>
                <c:pt idx="45">
                  <c:v>#N/A</c:v>
                </c:pt>
                <c:pt idx="46">
                  <c:v>#N/A</c:v>
                </c:pt>
                <c:pt idx="47">
                  <c:v>49.199999999999982</c:v>
                </c:pt>
                <c:pt idx="48">
                  <c:v>56.678532592746777</c:v>
                </c:pt>
                <c:pt idx="49">
                  <c:v>#N/A</c:v>
                </c:pt>
                <c:pt idx="50">
                  <c:v>45.661468166771066</c:v>
                </c:pt>
                <c:pt idx="51">
                  <c:v>51.25985888088136</c:v>
                </c:pt>
                <c:pt idx="52">
                  <c:v>#N/A</c:v>
                </c:pt>
                <c:pt idx="53">
                  <c:v>#N/A</c:v>
                </c:pt>
                <c:pt idx="54">
                  <c:v>#N/A</c:v>
                </c:pt>
                <c:pt idx="55">
                  <c:v>57.105669565442142</c:v>
                </c:pt>
                <c:pt idx="56">
                  <c:v>#N/A</c:v>
                </c:pt>
                <c:pt idx="57">
                  <c:v>37.789999999999978</c:v>
                </c:pt>
                <c:pt idx="58">
                  <c:v>#N/A</c:v>
                </c:pt>
                <c:pt idx="59">
                  <c:v>60.049999999999976</c:v>
                </c:pt>
                <c:pt idx="60">
                  <c:v>62.949999999999989</c:v>
                </c:pt>
                <c:pt idx="61">
                  <c:v>56.619999999999969</c:v>
                </c:pt>
                <c:pt idx="62">
                  <c:v>57.558717684546089</c:v>
                </c:pt>
                <c:pt idx="63">
                  <c:v>57.4</c:v>
                </c:pt>
                <c:pt idx="64">
                  <c:v>62.499999999999972</c:v>
                </c:pt>
                <c:pt idx="65">
                  <c:v>#N/A</c:v>
                </c:pt>
                <c:pt idx="66">
                  <c:v>#N/A</c:v>
                </c:pt>
                <c:pt idx="67">
                  <c:v>#N/A</c:v>
                </c:pt>
                <c:pt idx="68">
                  <c:v>#N/A</c:v>
                </c:pt>
                <c:pt idx="69">
                  <c:v>#N/A</c:v>
                </c:pt>
                <c:pt idx="70">
                  <c:v>#N/A</c:v>
                </c:pt>
                <c:pt idx="71">
                  <c:v>#N/A</c:v>
                </c:pt>
                <c:pt idx="72">
                  <c:v>#N/A</c:v>
                </c:pt>
                <c:pt idx="73">
                  <c:v>48.175550715341849</c:v>
                </c:pt>
                <c:pt idx="74">
                  <c:v>46.6840032727726</c:v>
                </c:pt>
                <c:pt idx="75">
                  <c:v>48.749999999999979</c:v>
                </c:pt>
                <c:pt idx="76">
                  <c:v>65.399999999999977</c:v>
                </c:pt>
                <c:pt idx="77">
                  <c:v>58.499999999999972</c:v>
                </c:pt>
                <c:pt idx="78">
                  <c:v>74.999999999999986</c:v>
                </c:pt>
                <c:pt idx="79">
                  <c:v>#N/A</c:v>
                </c:pt>
                <c:pt idx="80">
                  <c:v>#N/A</c:v>
                </c:pt>
                <c:pt idx="81">
                  <c:v>#N/A</c:v>
                </c:pt>
                <c:pt idx="82">
                  <c:v>#N/A</c:v>
                </c:pt>
                <c:pt idx="83">
                  <c:v>#N/A</c:v>
                </c:pt>
                <c:pt idx="84">
                  <c:v>61.274215433782175</c:v>
                </c:pt>
                <c:pt idx="85">
                  <c:v>#N/A</c:v>
                </c:pt>
                <c:pt idx="86">
                  <c:v>#N/A</c:v>
                </c:pt>
                <c:pt idx="87">
                  <c:v>#N/A</c:v>
                </c:pt>
                <c:pt idx="88">
                  <c:v>#N/A</c:v>
                </c:pt>
                <c:pt idx="89">
                  <c:v>#N/A</c:v>
                </c:pt>
                <c:pt idx="90">
                  <c:v>#N/A</c:v>
                </c:pt>
                <c:pt idx="91">
                  <c:v>#N/A</c:v>
                </c:pt>
                <c:pt idx="92">
                  <c:v>#N/A</c:v>
                </c:pt>
                <c:pt idx="93">
                  <c:v>#N/A</c:v>
                </c:pt>
                <c:pt idx="94">
                  <c:v>#N/A</c:v>
                </c:pt>
                <c:pt idx="95">
                  <c:v>#N/A</c:v>
                </c:pt>
                <c:pt idx="96">
                  <c:v>69.05876303582636</c:v>
                </c:pt>
                <c:pt idx="97">
                  <c:v>#N/A</c:v>
                </c:pt>
                <c:pt idx="98">
                  <c:v>#N/A</c:v>
                </c:pt>
                <c:pt idx="99">
                  <c:v>#N/A</c:v>
                </c:pt>
                <c:pt idx="100">
                  <c:v>#N/A</c:v>
                </c:pt>
                <c:pt idx="101">
                  <c:v>#N/A</c:v>
                </c:pt>
                <c:pt idx="102">
                  <c:v>#N/A</c:v>
                </c:pt>
                <c:pt idx="103">
                  <c:v>#N/A</c:v>
                </c:pt>
                <c:pt idx="104">
                  <c:v>#N/A</c:v>
                </c:pt>
                <c:pt idx="105">
                  <c:v>#N/A</c:v>
                </c:pt>
                <c:pt idx="106">
                  <c:v>#N/A</c:v>
                </c:pt>
                <c:pt idx="107">
                  <c:v>55.504684467165859</c:v>
                </c:pt>
                <c:pt idx="108">
                  <c:v>63.77821271875878</c:v>
                </c:pt>
                <c:pt idx="109">
                  <c:v>46.967829496277595</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76.749999999999957</c:v>
                </c:pt>
                <c:pt idx="126">
                  <c:v>#N/A</c:v>
                </c:pt>
                <c:pt idx="127">
                  <c:v>#N/A</c:v>
                </c:pt>
                <c:pt idx="128">
                  <c:v>#N/A</c:v>
                </c:pt>
                <c:pt idx="129">
                  <c:v>#N/A</c:v>
                </c:pt>
                <c:pt idx="130">
                  <c:v>#N/A</c:v>
                </c:pt>
                <c:pt idx="131">
                  <c:v>#N/A</c:v>
                </c:pt>
                <c:pt idx="132">
                  <c:v>#N/A</c:v>
                </c:pt>
                <c:pt idx="133">
                  <c:v>#N/A</c:v>
                </c:pt>
                <c:pt idx="134">
                  <c:v>#N/A</c:v>
                </c:pt>
                <c:pt idx="135">
                  <c:v>86.899999999999935</c:v>
                </c:pt>
                <c:pt idx="136">
                  <c:v>#N/A</c:v>
                </c:pt>
                <c:pt idx="137">
                  <c:v>#N/A</c:v>
                </c:pt>
                <c:pt idx="138">
                  <c:v>#N/A</c:v>
                </c:pt>
                <c:pt idx="139">
                  <c:v>#N/A</c:v>
                </c:pt>
                <c:pt idx="140">
                  <c:v>#N/A</c:v>
                </c:pt>
                <c:pt idx="141">
                  <c:v>90.99005752042514</c:v>
                </c:pt>
                <c:pt idx="142">
                  <c:v>#N/A</c:v>
                </c:pt>
                <c:pt idx="143">
                  <c:v>#N/A</c:v>
                </c:pt>
                <c:pt idx="144">
                  <c:v>#N/A</c:v>
                </c:pt>
                <c:pt idx="145">
                  <c:v>#N/A</c:v>
                </c:pt>
                <c:pt idx="146">
                  <c:v>#N/A</c:v>
                </c:pt>
                <c:pt idx="147">
                  <c:v>#N/A</c:v>
                </c:pt>
                <c:pt idx="148">
                  <c:v>59.334499812487266</c:v>
                </c:pt>
                <c:pt idx="149">
                  <c:v>61.325887023699806</c:v>
                </c:pt>
                <c:pt idx="150">
                  <c:v>65.366526090551815</c:v>
                </c:pt>
                <c:pt idx="151">
                  <c:v>65.36668686874944</c:v>
                </c:pt>
                <c:pt idx="152">
                  <c:v>#N/A</c:v>
                </c:pt>
                <c:pt idx="153">
                  <c:v>85.789999999999935</c:v>
                </c:pt>
                <c:pt idx="154">
                  <c:v>63.799999999999955</c:v>
                </c:pt>
                <c:pt idx="155">
                  <c:v>65.355854381247823</c:v>
                </c:pt>
                <c:pt idx="156">
                  <c:v>71.122504055367429</c:v>
                </c:pt>
                <c:pt idx="157">
                  <c:v>61.71624040234726</c:v>
                </c:pt>
                <c:pt idx="158">
                  <c:v>#N/A</c:v>
                </c:pt>
                <c:pt idx="159">
                  <c:v>#N/A</c:v>
                </c:pt>
                <c:pt idx="160">
                  <c:v>#N/A</c:v>
                </c:pt>
                <c:pt idx="161">
                  <c:v>#N/A</c:v>
                </c:pt>
                <c:pt idx="162">
                  <c:v>71.052553765403488</c:v>
                </c:pt>
                <c:pt idx="163">
                  <c:v>#N/A</c:v>
                </c:pt>
                <c:pt idx="164">
                  <c:v>65.999999999999986</c:v>
                </c:pt>
                <c:pt idx="165">
                  <c:v>103.24999999999996</c:v>
                </c:pt>
                <c:pt idx="166">
                  <c:v>100.99999999999994</c:v>
                </c:pt>
                <c:pt idx="167">
                  <c:v>#N/A</c:v>
                </c:pt>
                <c:pt idx="168">
                  <c:v>#N/A</c:v>
                </c:pt>
                <c:pt idx="169">
                  <c:v>83.853114120161024</c:v>
                </c:pt>
                <c:pt idx="170">
                  <c:v>83.853113944763862</c:v>
                </c:pt>
                <c:pt idx="171">
                  <c:v>83.853113700123231</c:v>
                </c:pt>
                <c:pt idx="172">
                  <c:v>#N/A</c:v>
                </c:pt>
                <c:pt idx="173">
                  <c:v>#N/A</c:v>
                </c:pt>
                <c:pt idx="174">
                  <c:v>108.99285353993861</c:v>
                </c:pt>
                <c:pt idx="175">
                  <c:v>#N/A</c:v>
                </c:pt>
                <c:pt idx="176">
                  <c:v>#N/A</c:v>
                </c:pt>
                <c:pt idx="177">
                  <c:v>#N/A</c:v>
                </c:pt>
                <c:pt idx="178">
                  <c:v>#N/A</c:v>
                </c:pt>
                <c:pt idx="179">
                  <c:v>#N/A</c:v>
                </c:pt>
                <c:pt idx="180">
                  <c:v>#N/A</c:v>
                </c:pt>
                <c:pt idx="181">
                  <c:v>117.29999999999998</c:v>
                </c:pt>
                <c:pt idx="182">
                  <c:v>117.29999999999994</c:v>
                </c:pt>
                <c:pt idx="183">
                  <c:v>117.29999999999993</c:v>
                </c:pt>
                <c:pt idx="184">
                  <c:v>117.29999999999994</c:v>
                </c:pt>
                <c:pt idx="185">
                  <c:v>117.29999999999994</c:v>
                </c:pt>
                <c:pt idx="186">
                  <c:v>121.25999999999998</c:v>
                </c:pt>
                <c:pt idx="187">
                  <c:v>125.26999999999995</c:v>
                </c:pt>
                <c:pt idx="188">
                  <c:v>121.25999999999998</c:v>
                </c:pt>
                <c:pt idx="189">
                  <c:v>125.26999999999995</c:v>
                </c:pt>
                <c:pt idx="190">
                  <c:v>72.862678647962483</c:v>
                </c:pt>
                <c:pt idx="191">
                  <c:v>#N/A</c:v>
                </c:pt>
                <c:pt idx="192">
                  <c:v>#N/A</c:v>
                </c:pt>
                <c:pt idx="193">
                  <c:v>#N/A</c:v>
                </c:pt>
                <c:pt idx="194">
                  <c:v>35.470591775562632</c:v>
                </c:pt>
                <c:pt idx="195">
                  <c:v>35.876628777909573</c:v>
                </c:pt>
                <c:pt idx="196">
                  <c:v>#N/A</c:v>
                </c:pt>
                <c:pt idx="197">
                  <c:v>107.12720451932337</c:v>
                </c:pt>
                <c:pt idx="198">
                  <c:v>#N/A</c:v>
                </c:pt>
                <c:pt idx="199">
                  <c:v>87.799999999999969</c:v>
                </c:pt>
                <c:pt idx="200">
                  <c:v>#N/A</c:v>
                </c:pt>
                <c:pt idx="201">
                  <c:v>#N/A</c:v>
                </c:pt>
                <c:pt idx="202">
                  <c:v>#N/A</c:v>
                </c:pt>
                <c:pt idx="203">
                  <c:v>#N/A</c:v>
                </c:pt>
                <c:pt idx="204">
                  <c:v>55.321451418495101</c:v>
                </c:pt>
                <c:pt idx="205">
                  <c:v>106.54427487835629</c:v>
                </c:pt>
                <c:pt idx="206">
                  <c:v>101.99999999999994</c:v>
                </c:pt>
                <c:pt idx="207">
                  <c:v>#N/A</c:v>
                </c:pt>
                <c:pt idx="208">
                  <c:v>#N/A</c:v>
                </c:pt>
                <c:pt idx="209">
                  <c:v>#N/A</c:v>
                </c:pt>
                <c:pt idx="210">
                  <c:v>#N/A</c:v>
                </c:pt>
                <c:pt idx="211">
                  <c:v>84.249999999999915</c:v>
                </c:pt>
                <c:pt idx="212">
                  <c:v>58.999999999999993</c:v>
                </c:pt>
                <c:pt idx="213">
                  <c:v>#N/A</c:v>
                </c:pt>
                <c:pt idx="214">
                  <c:v>#N/A</c:v>
                </c:pt>
                <c:pt idx="215">
                  <c:v>#N/A</c:v>
                </c:pt>
                <c:pt idx="216">
                  <c:v>#N/A</c:v>
                </c:pt>
                <c:pt idx="217">
                  <c:v>#N/A</c:v>
                </c:pt>
                <c:pt idx="218">
                  <c:v>64.899999999999977</c:v>
                </c:pt>
                <c:pt idx="219">
                  <c:v>58.129467150154277</c:v>
                </c:pt>
                <c:pt idx="220">
                  <c:v>58.12841369600946</c:v>
                </c:pt>
                <c:pt idx="221">
                  <c:v>74.434338628867735</c:v>
                </c:pt>
                <c:pt idx="222">
                  <c:v>37.351309717024044</c:v>
                </c:pt>
                <c:pt idx="223">
                  <c:v>60.139999999999986</c:v>
                </c:pt>
                <c:pt idx="224">
                  <c:v>31.746835418876778</c:v>
                </c:pt>
                <c:pt idx="225">
                  <c:v>#N/A</c:v>
                </c:pt>
                <c:pt idx="226">
                  <c:v>#N/A</c:v>
                </c:pt>
                <c:pt idx="227">
                  <c:v>#N/A</c:v>
                </c:pt>
                <c:pt idx="228">
                  <c:v>#N/A</c:v>
                </c:pt>
                <c:pt idx="229">
                  <c:v>#N/A</c:v>
                </c:pt>
                <c:pt idx="230">
                  <c:v>#N/A</c:v>
                </c:pt>
                <c:pt idx="231">
                  <c:v>77.499999999999957</c:v>
                </c:pt>
                <c:pt idx="232">
                  <c:v>98.679021871108503</c:v>
                </c:pt>
                <c:pt idx="233">
                  <c:v>#N/A</c:v>
                </c:pt>
                <c:pt idx="234">
                  <c:v>96.799830290888522</c:v>
                </c:pt>
                <c:pt idx="235">
                  <c:v>#N/A</c:v>
                </c:pt>
                <c:pt idx="236">
                  <c:v>#N/A</c:v>
                </c:pt>
                <c:pt idx="237">
                  <c:v>67.299999999999955</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48.770849059970672</c:v>
                </c:pt>
                <c:pt idx="259">
                  <c:v>#N/A</c:v>
                </c:pt>
                <c:pt idx="260">
                  <c:v>86.899999999999935</c:v>
                </c:pt>
                <c:pt idx="261">
                  <c:v>#N/A</c:v>
                </c:pt>
                <c:pt idx="262">
                  <c:v>#N/A</c:v>
                </c:pt>
                <c:pt idx="263">
                  <c:v>#N/A</c:v>
                </c:pt>
                <c:pt idx="264">
                  <c:v>105</c:v>
                </c:pt>
                <c:pt idx="265">
                  <c:v>#N/A</c:v>
                </c:pt>
                <c:pt idx="266">
                  <c:v>#N/A</c:v>
                </c:pt>
                <c:pt idx="267">
                  <c:v>#N/A</c:v>
                </c:pt>
                <c:pt idx="268">
                  <c:v>#N/A</c:v>
                </c:pt>
                <c:pt idx="269">
                  <c:v>#N/A</c:v>
                </c:pt>
                <c:pt idx="270">
                  <c:v>#N/A</c:v>
                </c:pt>
                <c:pt idx="271">
                  <c:v>#N/A</c:v>
                </c:pt>
                <c:pt idx="272">
                  <c:v>#N/A</c:v>
                </c:pt>
                <c:pt idx="273">
                  <c:v>67.136185213820909</c:v>
                </c:pt>
                <c:pt idx="274">
                  <c:v>117.88487022799035</c:v>
                </c:pt>
                <c:pt idx="275">
                  <c:v>74.161272253844302</c:v>
                </c:pt>
                <c:pt idx="276">
                  <c:v>89.999999999999972</c:v>
                </c:pt>
                <c:pt idx="277">
                  <c:v>#N/A</c:v>
                </c:pt>
                <c:pt idx="278">
                  <c:v>99.689999999999912</c:v>
                </c:pt>
                <c:pt idx="279">
                  <c:v>101.38999999999994</c:v>
                </c:pt>
                <c:pt idx="280">
                  <c:v>101.38999999999994</c:v>
                </c:pt>
                <c:pt idx="281">
                  <c:v>#N/A</c:v>
                </c:pt>
                <c:pt idx="282">
                  <c:v>116.49999999999996</c:v>
                </c:pt>
                <c:pt idx="283">
                  <c:v>#N/A</c:v>
                </c:pt>
                <c:pt idx="284">
                  <c:v>#N/A</c:v>
                </c:pt>
                <c:pt idx="285">
                  <c:v>#N/A</c:v>
                </c:pt>
                <c:pt idx="286">
                  <c:v>#N/A</c:v>
                </c:pt>
                <c:pt idx="287">
                  <c:v>60.804198022100074</c:v>
                </c:pt>
                <c:pt idx="288">
                  <c:v>103.02197439574653</c:v>
                </c:pt>
                <c:pt idx="289">
                  <c:v>#N/A</c:v>
                </c:pt>
                <c:pt idx="290">
                  <c:v>#N/A</c:v>
                </c:pt>
                <c:pt idx="291">
                  <c:v>#N/A</c:v>
                </c:pt>
                <c:pt idx="292">
                  <c:v>#N/A</c:v>
                </c:pt>
                <c:pt idx="293">
                  <c:v>#N/A</c:v>
                </c:pt>
                <c:pt idx="294">
                  <c:v>#N/A</c:v>
                </c:pt>
                <c:pt idx="295">
                  <c:v>114.74999999999991</c:v>
                </c:pt>
                <c:pt idx="296">
                  <c:v>115.46999999999993</c:v>
                </c:pt>
                <c:pt idx="297">
                  <c:v>128.8290018251268</c:v>
                </c:pt>
                <c:pt idx="298">
                  <c:v>#N/A</c:v>
                </c:pt>
                <c:pt idx="299">
                  <c:v>#N/A</c:v>
                </c:pt>
                <c:pt idx="300">
                  <c:v>#N/A</c:v>
                </c:pt>
                <c:pt idx="301">
                  <c:v>#N/A</c:v>
                </c:pt>
                <c:pt idx="302">
                  <c:v>#N/A</c:v>
                </c:pt>
                <c:pt idx="303">
                  <c:v>#N/A</c:v>
                </c:pt>
                <c:pt idx="304">
                  <c:v>#N/A</c:v>
                </c:pt>
                <c:pt idx="305">
                  <c:v>#N/A</c:v>
                </c:pt>
                <c:pt idx="306">
                  <c:v>#N/A</c:v>
                </c:pt>
                <c:pt idx="307">
                  <c:v>94.999999999999957</c:v>
                </c:pt>
                <c:pt idx="308">
                  <c:v>82.499999999999957</c:v>
                </c:pt>
                <c:pt idx="309">
                  <c:v>#N/A</c:v>
                </c:pt>
                <c:pt idx="310">
                  <c:v>32.656039037574182</c:v>
                </c:pt>
                <c:pt idx="311">
                  <c:v>31.508893608761518</c:v>
                </c:pt>
                <c:pt idx="312">
                  <c:v>#N/A</c:v>
                </c:pt>
                <c:pt idx="313">
                  <c:v>#N/A</c:v>
                </c:pt>
                <c:pt idx="314">
                  <c:v>#N/A</c:v>
                </c:pt>
                <c:pt idx="315">
                  <c:v>#N/A</c:v>
                </c:pt>
                <c:pt idx="316">
                  <c:v>#N/A</c:v>
                </c:pt>
                <c:pt idx="317">
                  <c:v>#N/A</c:v>
                </c:pt>
                <c:pt idx="318">
                  <c:v>#N/A</c:v>
                </c:pt>
                <c:pt idx="319">
                  <c:v>#N/A</c:v>
                </c:pt>
                <c:pt idx="320">
                  <c:v>#N/A</c:v>
                </c:pt>
                <c:pt idx="321">
                  <c:v>101.78429807543945</c:v>
                </c:pt>
                <c:pt idx="322">
                  <c:v>#N/A</c:v>
                </c:pt>
                <c:pt idx="323">
                  <c:v>#N/A</c:v>
                </c:pt>
                <c:pt idx="324">
                  <c:v>59.999999999999972</c:v>
                </c:pt>
                <c:pt idx="325">
                  <c:v>59.999999999999972</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29.062444939060981</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23.799999999999983</c:v>
                </c:pt>
                <c:pt idx="360">
                  <c:v>#N/A</c:v>
                </c:pt>
                <c:pt idx="361">
                  <c:v>#N/A</c:v>
                </c:pt>
                <c:pt idx="362">
                  <c:v>#N/A</c:v>
                </c:pt>
                <c:pt idx="363">
                  <c:v>33.881012039072004</c:v>
                </c:pt>
                <c:pt idx="364">
                  <c:v>#N/A</c:v>
                </c:pt>
                <c:pt idx="365">
                  <c:v>#N/A</c:v>
                </c:pt>
                <c:pt idx="366">
                  <c:v>#N/A</c:v>
                </c:pt>
                <c:pt idx="367">
                  <c:v>#N/A</c:v>
                </c:pt>
                <c:pt idx="368">
                  <c:v>#N/A</c:v>
                </c:pt>
                <c:pt idx="369">
                  <c:v>#N/A</c:v>
                </c:pt>
                <c:pt idx="370">
                  <c:v>54.46889750836889</c:v>
                </c:pt>
                <c:pt idx="371">
                  <c:v>#N/A</c:v>
                </c:pt>
                <c:pt idx="372">
                  <c:v>#N/A</c:v>
                </c:pt>
                <c:pt idx="373">
                  <c:v>#N/A</c:v>
                </c:pt>
                <c:pt idx="374">
                  <c:v>71.609999999999985</c:v>
                </c:pt>
                <c:pt idx="375">
                  <c:v>#N/A</c:v>
                </c:pt>
                <c:pt idx="376">
                  <c:v>34.439196117634168</c:v>
                </c:pt>
                <c:pt idx="377">
                  <c:v>#N/A</c:v>
                </c:pt>
                <c:pt idx="378">
                  <c:v>#N/A</c:v>
                </c:pt>
                <c:pt idx="379">
                  <c:v>#N/A</c:v>
                </c:pt>
                <c:pt idx="380">
                  <c:v>#N/A</c:v>
                </c:pt>
                <c:pt idx="381">
                  <c:v>33.18029267719384</c:v>
                </c:pt>
                <c:pt idx="382">
                  <c:v>59.720329500947948</c:v>
                </c:pt>
                <c:pt idx="383">
                  <c:v>#N/A</c:v>
                </c:pt>
                <c:pt idx="384">
                  <c:v>106.61712190206282</c:v>
                </c:pt>
                <c:pt idx="385">
                  <c:v>#N/A</c:v>
                </c:pt>
                <c:pt idx="386">
                  <c:v>#N/A</c:v>
                </c:pt>
                <c:pt idx="387">
                  <c:v>51.88</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68.299999999999955</c:v>
                </c:pt>
                <c:pt idx="402">
                  <c:v>#N/A</c:v>
                </c:pt>
                <c:pt idx="403">
                  <c:v>37.629999999999981</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28.119999999999994</c:v>
                </c:pt>
                <c:pt idx="417">
                  <c:v>27.919999999999991</c:v>
                </c:pt>
                <c:pt idx="418">
                  <c:v>17.479999999999986</c:v>
                </c:pt>
                <c:pt idx="419">
                  <c:v>#N/A</c:v>
                </c:pt>
                <c:pt idx="420">
                  <c:v>#N/A</c:v>
                </c:pt>
                <c:pt idx="421">
                  <c:v>#N/A</c:v>
                </c:pt>
                <c:pt idx="422">
                  <c:v>#N/A</c:v>
                </c:pt>
                <c:pt idx="423">
                  <c:v>#N/A</c:v>
                </c:pt>
                <c:pt idx="424">
                  <c:v>#N/A</c:v>
                </c:pt>
                <c:pt idx="425">
                  <c:v>27.099999999999987</c:v>
                </c:pt>
                <c:pt idx="426">
                  <c:v>#N/A</c:v>
                </c:pt>
                <c:pt idx="427">
                  <c:v>58.499999999999972</c:v>
                </c:pt>
                <c:pt idx="428">
                  <c:v>#N/A</c:v>
                </c:pt>
                <c:pt idx="429">
                  <c:v>#N/A</c:v>
                </c:pt>
                <c:pt idx="430">
                  <c:v>#N/A</c:v>
                </c:pt>
                <c:pt idx="431">
                  <c:v>50.299999999999962</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49.829376268136983</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41.433515894248913</c:v>
                </c:pt>
                <c:pt idx="462">
                  <c:v>43.849999999999959</c:v>
                </c:pt>
                <c:pt idx="463">
                  <c:v>45.399999999999956</c:v>
                </c:pt>
                <c:pt idx="464">
                  <c:v>#N/A</c:v>
                </c:pt>
                <c:pt idx="465">
                  <c:v>#N/A</c:v>
                </c:pt>
                <c:pt idx="466">
                  <c:v>24</c:v>
                </c:pt>
                <c:pt idx="467">
                  <c:v>#N/A</c:v>
                </c:pt>
                <c:pt idx="468">
                  <c:v>#N/A</c:v>
                </c:pt>
                <c:pt idx="469">
                  <c:v>#N/A</c:v>
                </c:pt>
                <c:pt idx="470">
                  <c:v>#N/A</c:v>
                </c:pt>
                <c:pt idx="471">
                  <c:v>23.247599999999991</c:v>
                </c:pt>
                <c:pt idx="472">
                  <c:v>#N/A</c:v>
                </c:pt>
                <c:pt idx="473">
                  <c:v>10.682526989743549</c:v>
                </c:pt>
                <c:pt idx="474">
                  <c:v>17.29999999999999</c:v>
                </c:pt>
                <c:pt idx="475">
                  <c:v>#N/A</c:v>
                </c:pt>
                <c:pt idx="476">
                  <c:v>40.999999999999979</c:v>
                </c:pt>
                <c:pt idx="477">
                  <c:v>#N/A</c:v>
                </c:pt>
                <c:pt idx="478">
                  <c:v>#N/A</c:v>
                </c:pt>
                <c:pt idx="479">
                  <c:v>#N/A</c:v>
                </c:pt>
                <c:pt idx="480">
                  <c:v>17.999999999999993</c:v>
                </c:pt>
                <c:pt idx="481">
                  <c:v>#N/A</c:v>
                </c:pt>
                <c:pt idx="482">
                  <c:v>15.499999999999998</c:v>
                </c:pt>
                <c:pt idx="483">
                  <c:v>17.7</c:v>
                </c:pt>
                <c:pt idx="484">
                  <c:v>#N/A</c:v>
                </c:pt>
                <c:pt idx="485">
                  <c:v>#N/A</c:v>
                </c:pt>
                <c:pt idx="486">
                  <c:v>#N/A</c:v>
                </c:pt>
                <c:pt idx="487">
                  <c:v>41.879999999999981</c:v>
                </c:pt>
                <c:pt idx="488">
                  <c:v>#N/A</c:v>
                </c:pt>
                <c:pt idx="489">
                  <c:v>#N/A</c:v>
                </c:pt>
                <c:pt idx="490">
                  <c:v>#N/A</c:v>
                </c:pt>
                <c:pt idx="491">
                  <c:v>30.099999999999998</c:v>
                </c:pt>
                <c:pt idx="492">
                  <c:v>42.421067459374576</c:v>
                </c:pt>
                <c:pt idx="493">
                  <c:v>#N/A</c:v>
                </c:pt>
                <c:pt idx="494">
                  <c:v>#N/A</c:v>
                </c:pt>
                <c:pt idx="495">
                  <c:v>#N/A</c:v>
                </c:pt>
                <c:pt idx="496">
                  <c:v>#N/A</c:v>
                </c:pt>
                <c:pt idx="497">
                  <c:v>52.819149208125296</c:v>
                </c:pt>
                <c:pt idx="498">
                  <c:v>#N/A</c:v>
                </c:pt>
                <c:pt idx="499">
                  <c:v>#N/A</c:v>
                </c:pt>
                <c:pt idx="500">
                  <c:v>#N/A</c:v>
                </c:pt>
                <c:pt idx="501">
                  <c:v>#N/A</c:v>
                </c:pt>
                <c:pt idx="502">
                  <c:v>35.289999999999964</c:v>
                </c:pt>
                <c:pt idx="503">
                  <c:v>#N/A</c:v>
                </c:pt>
                <c:pt idx="504">
                  <c:v>27.067791176359819</c:v>
                </c:pt>
                <c:pt idx="505">
                  <c:v>44.849999999999973</c:v>
                </c:pt>
                <c:pt idx="506">
                  <c:v>45.809999999999995</c:v>
                </c:pt>
                <c:pt idx="507">
                  <c:v>43.879999999999974</c:v>
                </c:pt>
                <c:pt idx="508">
                  <c:v>44.51760184099362</c:v>
                </c:pt>
                <c:pt idx="509">
                  <c:v>#N/A</c:v>
                </c:pt>
                <c:pt idx="510">
                  <c:v>14.64999999999999</c:v>
                </c:pt>
                <c:pt idx="511">
                  <c:v>#N/A</c:v>
                </c:pt>
                <c:pt idx="512">
                  <c:v>#N/A</c:v>
                </c:pt>
                <c:pt idx="513">
                  <c:v>#N/A</c:v>
                </c:pt>
                <c:pt idx="514">
                  <c:v>36.500000000000007</c:v>
                </c:pt>
                <c:pt idx="515">
                  <c:v>#N/A</c:v>
                </c:pt>
                <c:pt idx="516">
                  <c:v>#N/A</c:v>
                </c:pt>
                <c:pt idx="517">
                  <c:v>11.499999999999995</c:v>
                </c:pt>
                <c:pt idx="518">
                  <c:v>37.999999999999979</c:v>
                </c:pt>
                <c:pt idx="519">
                  <c:v>44.249999999999964</c:v>
                </c:pt>
                <c:pt idx="520">
                  <c:v>#N/A</c:v>
                </c:pt>
                <c:pt idx="521">
                  <c:v>#N/A</c:v>
                </c:pt>
                <c:pt idx="522">
                  <c:v>#N/A</c:v>
                </c:pt>
                <c:pt idx="523">
                  <c:v>43.129999999999981</c:v>
                </c:pt>
                <c:pt idx="524">
                  <c:v>46.369999999999969</c:v>
                </c:pt>
                <c:pt idx="525">
                  <c:v>44.109999999999992</c:v>
                </c:pt>
                <c:pt idx="526">
                  <c:v>39.999999999999986</c:v>
                </c:pt>
                <c:pt idx="527">
                  <c:v>#N/A</c:v>
                </c:pt>
                <c:pt idx="528">
                  <c:v>#N/A</c:v>
                </c:pt>
                <c:pt idx="529">
                  <c:v>19.199999999999992</c:v>
                </c:pt>
                <c:pt idx="530">
                  <c:v>25.249999999999986</c:v>
                </c:pt>
                <c:pt idx="531">
                  <c:v>#N/A</c:v>
                </c:pt>
                <c:pt idx="532">
                  <c:v>#N/A</c:v>
                </c:pt>
                <c:pt idx="533">
                  <c:v>#N/A</c:v>
                </c:pt>
                <c:pt idx="534">
                  <c:v>#N/A</c:v>
                </c:pt>
                <c:pt idx="535">
                  <c:v>48.857849978864024</c:v>
                </c:pt>
                <c:pt idx="536">
                  <c:v>#N/A</c:v>
                </c:pt>
                <c:pt idx="537">
                  <c:v>#N/A</c:v>
                </c:pt>
                <c:pt idx="538">
                  <c:v>#N/A</c:v>
                </c:pt>
                <c:pt idx="539">
                  <c:v>#N/A</c:v>
                </c:pt>
                <c:pt idx="540">
                  <c:v>#N/A</c:v>
                </c:pt>
                <c:pt idx="541">
                  <c:v>#N/A</c:v>
                </c:pt>
                <c:pt idx="542">
                  <c:v>#N/A</c:v>
                </c:pt>
                <c:pt idx="543">
                  <c:v>#N/A</c:v>
                </c:pt>
                <c:pt idx="544">
                  <c:v>#N/A</c:v>
                </c:pt>
                <c:pt idx="545">
                  <c:v>#N/A</c:v>
                </c:pt>
                <c:pt idx="546">
                  <c:v>#N/A</c:v>
                </c:pt>
                <c:pt idx="547">
                  <c:v>50.826912476566989</c:v>
                </c:pt>
                <c:pt idx="548">
                  <c:v>#N/A</c:v>
                </c:pt>
                <c:pt idx="549">
                  <c:v>31.579999999999973</c:v>
                </c:pt>
                <c:pt idx="550">
                  <c:v>#N/A</c:v>
                </c:pt>
                <c:pt idx="551">
                  <c:v>#N/A</c:v>
                </c:pt>
                <c:pt idx="552">
                  <c:v>21.159999999999989</c:v>
                </c:pt>
                <c:pt idx="553">
                  <c:v>42.319999999999979</c:v>
                </c:pt>
                <c:pt idx="554">
                  <c:v>#N/A</c:v>
                </c:pt>
                <c:pt idx="555">
                  <c:v>#N/A</c:v>
                </c:pt>
                <c:pt idx="556">
                  <c:v>37.709999999999951</c:v>
                </c:pt>
                <c:pt idx="557">
                  <c:v>#N/A</c:v>
                </c:pt>
                <c:pt idx="558">
                  <c:v>43.5</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7151-4558-B2A3-2F32148F2A45}"/>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7151-4558-B2A3-2F32148F2A45}"/>
              </c:ext>
            </c:extLst>
          </c:dPt>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Plant_Nominal'!$O$26:$O$1000</c:f>
              <c:numCache>
                <c:formatCode>0.00</c:formatCode>
                <c:ptCount val="975"/>
                <c:pt idx="0">
                  <c:v>30.092795221349927</c:v>
                </c:pt>
                <c:pt idx="1">
                  <c:v>#N/A</c:v>
                </c:pt>
                <c:pt idx="2">
                  <c:v>34.699999999999989</c:v>
                </c:pt>
                <c:pt idx="3">
                  <c:v>30.967382022000262</c:v>
                </c:pt>
                <c:pt idx="4">
                  <c:v>#N/A</c:v>
                </c:pt>
                <c:pt idx="5">
                  <c:v>42.715695171182468</c:v>
                </c:pt>
                <c:pt idx="6">
                  <c:v>42.388956789160652</c:v>
                </c:pt>
                <c:pt idx="7">
                  <c:v>49.843327771620004</c:v>
                </c:pt>
                <c:pt idx="8">
                  <c:v>46.381224404098383</c:v>
                </c:pt>
                <c:pt idx="9">
                  <c:v>27.835305022923453</c:v>
                </c:pt>
                <c:pt idx="10">
                  <c:v>#N/A</c:v>
                </c:pt>
                <c:pt idx="11">
                  <c:v>#N/A</c:v>
                </c:pt>
                <c:pt idx="12">
                  <c:v>86.807971992777723</c:v>
                </c:pt>
                <c:pt idx="13">
                  <c:v>73.198224593799992</c:v>
                </c:pt>
                <c:pt idx="14">
                  <c:v>#N/A</c:v>
                </c:pt>
                <c:pt idx="15">
                  <c:v>24.999999999999993</c:v>
                </c:pt>
                <c:pt idx="16">
                  <c:v>#N/A</c:v>
                </c:pt>
                <c:pt idx="17">
                  <c:v>#N/A</c:v>
                </c:pt>
                <c:pt idx="18">
                  <c:v>#N/A</c:v>
                </c:pt>
                <c:pt idx="19">
                  <c:v>24.824875265365861</c:v>
                </c:pt>
                <c:pt idx="20">
                  <c:v>#N/A</c:v>
                </c:pt>
                <c:pt idx="21">
                  <c:v>#N/A</c:v>
                </c:pt>
                <c:pt idx="22">
                  <c:v>#N/A</c:v>
                </c:pt>
                <c:pt idx="23">
                  <c:v>24.273739898101212</c:v>
                </c:pt>
                <c:pt idx="24">
                  <c:v>27.499999999999989</c:v>
                </c:pt>
                <c:pt idx="25">
                  <c:v>27.499999999999989</c:v>
                </c:pt>
                <c:pt idx="26">
                  <c:v>27.749999999999982</c:v>
                </c:pt>
                <c:pt idx="27">
                  <c:v>49.651138217016779</c:v>
                </c:pt>
                <c:pt idx="28">
                  <c:v>#N/A</c:v>
                </c:pt>
                <c:pt idx="29">
                  <c:v>#N/A</c:v>
                </c:pt>
                <c:pt idx="30">
                  <c:v>#N/A</c:v>
                </c:pt>
                <c:pt idx="31">
                  <c:v>24.679999999999996</c:v>
                </c:pt>
                <c:pt idx="32">
                  <c:v>18.383233240779703</c:v>
                </c:pt>
                <c:pt idx="33">
                  <c:v>24.741984496878906</c:v>
                </c:pt>
                <c:pt idx="34">
                  <c:v>21.019697910274392</c:v>
                </c:pt>
                <c:pt idx="35">
                  <c:v>29.899999999999984</c:v>
                </c:pt>
                <c:pt idx="36">
                  <c:v>#N/A</c:v>
                </c:pt>
                <c:pt idx="37">
                  <c:v>#N/A</c:v>
                </c:pt>
                <c:pt idx="38">
                  <c:v>25.834657109888852</c:v>
                </c:pt>
                <c:pt idx="39">
                  <c:v>23.796610268696114</c:v>
                </c:pt>
                <c:pt idx="40">
                  <c:v>#N/A</c:v>
                </c:pt>
                <c:pt idx="41">
                  <c:v>#N/A</c:v>
                </c:pt>
                <c:pt idx="42">
                  <c:v>29.749999999999996</c:v>
                </c:pt>
                <c:pt idx="43">
                  <c:v>#N/A</c:v>
                </c:pt>
                <c:pt idx="44">
                  <c:v>#N/A</c:v>
                </c:pt>
                <c:pt idx="45">
                  <c:v>#N/A</c:v>
                </c:pt>
                <c:pt idx="46">
                  <c:v>28.74832603801519</c:v>
                </c:pt>
                <c:pt idx="47">
                  <c:v>#N/A</c:v>
                </c:pt>
                <c:pt idx="48">
                  <c:v>#N/A</c:v>
                </c:pt>
                <c:pt idx="49">
                  <c:v>25.509214798667141</c:v>
                </c:pt>
                <c:pt idx="50">
                  <c:v>#N/A</c:v>
                </c:pt>
                <c:pt idx="51">
                  <c:v>#N/A</c:v>
                </c:pt>
                <c:pt idx="52">
                  <c:v>24.839999999999996</c:v>
                </c:pt>
                <c:pt idx="53">
                  <c:v>29.238512466005936</c:v>
                </c:pt>
                <c:pt idx="54">
                  <c:v>28.306807868841883</c:v>
                </c:pt>
                <c:pt idx="55">
                  <c:v>#N/A</c:v>
                </c:pt>
                <c:pt idx="56">
                  <c:v>27.537897242304066</c:v>
                </c:pt>
                <c:pt idx="57">
                  <c:v>#N/A</c:v>
                </c:pt>
                <c:pt idx="58">
                  <c:v>32.999999999999986</c:v>
                </c:pt>
                <c:pt idx="59">
                  <c:v>#N/A</c:v>
                </c:pt>
                <c:pt idx="60">
                  <c:v>#N/A</c:v>
                </c:pt>
                <c:pt idx="61">
                  <c:v>#N/A</c:v>
                </c:pt>
                <c:pt idx="62">
                  <c:v>#N/A</c:v>
                </c:pt>
                <c:pt idx="63">
                  <c:v>#N/A</c:v>
                </c:pt>
                <c:pt idx="64">
                  <c:v>#N/A</c:v>
                </c:pt>
                <c:pt idx="65">
                  <c:v>40.651293636315287</c:v>
                </c:pt>
                <c:pt idx="66">
                  <c:v>29.499999999999979</c:v>
                </c:pt>
                <c:pt idx="67">
                  <c:v>40.999999999999986</c:v>
                </c:pt>
                <c:pt idx="68">
                  <c:v>#N/A</c:v>
                </c:pt>
                <c:pt idx="69">
                  <c:v>36.8880473152104</c:v>
                </c:pt>
                <c:pt idx="70">
                  <c:v>#N/A</c:v>
                </c:pt>
                <c:pt idx="71">
                  <c:v>#N/A</c:v>
                </c:pt>
                <c:pt idx="72">
                  <c:v>#N/A</c:v>
                </c:pt>
                <c:pt idx="73">
                  <c:v>#N/A</c:v>
                </c:pt>
                <c:pt idx="74">
                  <c:v>#N/A</c:v>
                </c:pt>
                <c:pt idx="75">
                  <c:v>#N/A</c:v>
                </c:pt>
                <c:pt idx="76">
                  <c:v>#N/A</c:v>
                </c:pt>
                <c:pt idx="77">
                  <c:v>#N/A</c:v>
                </c:pt>
                <c:pt idx="78">
                  <c:v>#N/A</c:v>
                </c:pt>
                <c:pt idx="79">
                  <c:v>52.502953648415961</c:v>
                </c:pt>
                <c:pt idx="80">
                  <c:v>63.726937315977807</c:v>
                </c:pt>
                <c:pt idx="81">
                  <c:v>46.280562468424343</c:v>
                </c:pt>
                <c:pt idx="82">
                  <c:v>38.999999999999993</c:v>
                </c:pt>
                <c:pt idx="83">
                  <c:v>44.999999999999979</c:v>
                </c:pt>
                <c:pt idx="84">
                  <c:v>#N/A</c:v>
                </c:pt>
                <c:pt idx="85">
                  <c:v>#N/A</c:v>
                </c:pt>
                <c:pt idx="86">
                  <c:v>39.219999999999963</c:v>
                </c:pt>
                <c:pt idx="87">
                  <c:v>43.999999999999986</c:v>
                </c:pt>
                <c:pt idx="88">
                  <c:v>39.219999999999985</c:v>
                </c:pt>
                <c:pt idx="89">
                  <c:v>28.83709590763138</c:v>
                </c:pt>
                <c:pt idx="90">
                  <c:v>#N/A</c:v>
                </c:pt>
                <c:pt idx="91">
                  <c:v>47.24857985810754</c:v>
                </c:pt>
                <c:pt idx="92">
                  <c:v>58.960925096402818</c:v>
                </c:pt>
                <c:pt idx="93">
                  <c:v>42.399999999999977</c:v>
                </c:pt>
                <c:pt idx="94">
                  <c:v>43.799999999999983</c:v>
                </c:pt>
                <c:pt idx="95">
                  <c:v>43.2</c:v>
                </c:pt>
                <c:pt idx="96">
                  <c:v>#N/A</c:v>
                </c:pt>
                <c:pt idx="97">
                  <c:v>#N/A</c:v>
                </c:pt>
                <c:pt idx="98">
                  <c:v>56.439131790111183</c:v>
                </c:pt>
                <c:pt idx="99">
                  <c:v>60.212073937500186</c:v>
                </c:pt>
                <c:pt idx="100">
                  <c:v>#N/A</c:v>
                </c:pt>
                <c:pt idx="101">
                  <c:v>67.323032194336093</c:v>
                </c:pt>
                <c:pt idx="102">
                  <c:v>67.323038922016423</c:v>
                </c:pt>
                <c:pt idx="103">
                  <c:v>67.323038922016423</c:v>
                </c:pt>
                <c:pt idx="104">
                  <c:v>74.957163091601501</c:v>
                </c:pt>
                <c:pt idx="105">
                  <c:v>64.417253272136847</c:v>
                </c:pt>
                <c:pt idx="106">
                  <c:v>36.180169571742262</c:v>
                </c:pt>
                <c:pt idx="107">
                  <c:v>#N/A</c:v>
                </c:pt>
                <c:pt idx="108">
                  <c:v>#N/A</c:v>
                </c:pt>
                <c:pt idx="109">
                  <c:v>#N/A</c:v>
                </c:pt>
                <c:pt idx="110">
                  <c:v>51.637228676517644</c:v>
                </c:pt>
                <c:pt idx="111">
                  <c:v>61.118992132262264</c:v>
                </c:pt>
                <c:pt idx="112">
                  <c:v>62.335104413063696</c:v>
                </c:pt>
                <c:pt idx="113">
                  <c:v>54.04614511151695</c:v>
                </c:pt>
                <c:pt idx="114">
                  <c:v>#N/A</c:v>
                </c:pt>
                <c:pt idx="115">
                  <c:v>48.249999999999986</c:v>
                </c:pt>
                <c:pt idx="116">
                  <c:v>44.449999999999982</c:v>
                </c:pt>
                <c:pt idx="117">
                  <c:v>49.949999999999982</c:v>
                </c:pt>
                <c:pt idx="118">
                  <c:v>38.999999999999979</c:v>
                </c:pt>
                <c:pt idx="119">
                  <c:v>45.499999999999979</c:v>
                </c:pt>
                <c:pt idx="120">
                  <c:v>43.399999999999984</c:v>
                </c:pt>
                <c:pt idx="121">
                  <c:v>43.399999999999984</c:v>
                </c:pt>
                <c:pt idx="122">
                  <c:v>44.999999999999979</c:v>
                </c:pt>
                <c:pt idx="123">
                  <c:v>44.449999999999989</c:v>
                </c:pt>
                <c:pt idx="124">
                  <c:v>68.341407116448863</c:v>
                </c:pt>
                <c:pt idx="125">
                  <c:v>#N/A</c:v>
                </c:pt>
                <c:pt idx="126">
                  <c:v>58.04528038006729</c:v>
                </c:pt>
                <c:pt idx="127">
                  <c:v>63.895501186522999</c:v>
                </c:pt>
                <c:pt idx="128">
                  <c:v>#N/A</c:v>
                </c:pt>
                <c:pt idx="129">
                  <c:v>#N/A</c:v>
                </c:pt>
                <c:pt idx="130">
                  <c:v>#N/A</c:v>
                </c:pt>
                <c:pt idx="131">
                  <c:v>#N/A</c:v>
                </c:pt>
                <c:pt idx="132">
                  <c:v>#N/A</c:v>
                </c:pt>
                <c:pt idx="133">
                  <c:v>56.089925736649761</c:v>
                </c:pt>
                <c:pt idx="134">
                  <c:v>48.850506418142793</c:v>
                </c:pt>
                <c:pt idx="135">
                  <c:v>#N/A</c:v>
                </c:pt>
                <c:pt idx="136">
                  <c:v>#N/A</c:v>
                </c:pt>
                <c:pt idx="137">
                  <c:v>54.499999999999986</c:v>
                </c:pt>
                <c:pt idx="138">
                  <c:v>52.029204111852195</c:v>
                </c:pt>
                <c:pt idx="139">
                  <c:v>50.238329459996869</c:v>
                </c:pt>
                <c:pt idx="140">
                  <c:v>60.510712451806747</c:v>
                </c:pt>
                <c:pt idx="141">
                  <c:v>#N/A</c:v>
                </c:pt>
                <c:pt idx="142">
                  <c:v>40.449999999999974</c:v>
                </c:pt>
                <c:pt idx="143">
                  <c:v>53.760105431495113</c:v>
                </c:pt>
                <c:pt idx="144">
                  <c:v>54.483284297840306</c:v>
                </c:pt>
                <c:pt idx="145">
                  <c:v>#N/A</c:v>
                </c:pt>
                <c:pt idx="146">
                  <c:v>78.470303545304816</c:v>
                </c:pt>
                <c:pt idx="147">
                  <c:v>57</c:v>
                </c:pt>
                <c:pt idx="148">
                  <c:v>#N/A</c:v>
                </c:pt>
                <c:pt idx="149">
                  <c:v>#N/A</c:v>
                </c:pt>
                <c:pt idx="150">
                  <c:v>#N/A</c:v>
                </c:pt>
                <c:pt idx="151">
                  <c:v>#N/A</c:v>
                </c:pt>
                <c:pt idx="152">
                  <c:v>53.950428129023472</c:v>
                </c:pt>
                <c:pt idx="153">
                  <c:v>#N/A</c:v>
                </c:pt>
                <c:pt idx="154">
                  <c:v>#N/A</c:v>
                </c:pt>
                <c:pt idx="155">
                  <c:v>#N/A</c:v>
                </c:pt>
                <c:pt idx="156">
                  <c:v>#N/A</c:v>
                </c:pt>
                <c:pt idx="157">
                  <c:v>#N/A</c:v>
                </c:pt>
                <c:pt idx="158">
                  <c:v>63.768638499262678</c:v>
                </c:pt>
                <c:pt idx="159">
                  <c:v>#N/A</c:v>
                </c:pt>
                <c:pt idx="160">
                  <c:v>#N/A</c:v>
                </c:pt>
                <c:pt idx="161">
                  <c:v>51.817110237480065</c:v>
                </c:pt>
                <c:pt idx="162">
                  <c:v>#N/A</c:v>
                </c:pt>
                <c:pt idx="163">
                  <c:v>#N/A</c:v>
                </c:pt>
                <c:pt idx="164">
                  <c:v>#N/A</c:v>
                </c:pt>
                <c:pt idx="165">
                  <c:v>#N/A</c:v>
                </c:pt>
                <c:pt idx="166">
                  <c:v>#N/A</c:v>
                </c:pt>
                <c:pt idx="167">
                  <c:v>#N/A</c:v>
                </c:pt>
                <c:pt idx="168">
                  <c:v>44.651495280003147</c:v>
                </c:pt>
                <c:pt idx="169">
                  <c:v>#N/A</c:v>
                </c:pt>
                <c:pt idx="170">
                  <c:v>#N/A</c:v>
                </c:pt>
                <c:pt idx="171">
                  <c:v>#N/A</c:v>
                </c:pt>
                <c:pt idx="172">
                  <c:v>46.499999999999957</c:v>
                </c:pt>
                <c:pt idx="173">
                  <c:v>43.838713823563069</c:v>
                </c:pt>
                <c:pt idx="174">
                  <c:v>#N/A</c:v>
                </c:pt>
                <c:pt idx="175">
                  <c:v>52.735387995094747</c:v>
                </c:pt>
                <c:pt idx="176">
                  <c:v>50.521249229779336</c:v>
                </c:pt>
                <c:pt idx="177">
                  <c:v>72.993308894525114</c:v>
                </c:pt>
                <c:pt idx="178">
                  <c:v>#N/A</c:v>
                </c:pt>
                <c:pt idx="179">
                  <c:v>#N/A</c:v>
                </c:pt>
                <c:pt idx="180">
                  <c:v>65.999999999999972</c:v>
                </c:pt>
                <c:pt idx="181">
                  <c:v>#N/A</c:v>
                </c:pt>
                <c:pt idx="182">
                  <c:v>#N/A</c:v>
                </c:pt>
                <c:pt idx="183">
                  <c:v>#N/A</c:v>
                </c:pt>
                <c:pt idx="184">
                  <c:v>#N/A</c:v>
                </c:pt>
                <c:pt idx="185">
                  <c:v>#N/A</c:v>
                </c:pt>
                <c:pt idx="186">
                  <c:v>#N/A</c:v>
                </c:pt>
                <c:pt idx="187">
                  <c:v>#N/A</c:v>
                </c:pt>
                <c:pt idx="188">
                  <c:v>#N/A</c:v>
                </c:pt>
                <c:pt idx="189">
                  <c:v>#N/A</c:v>
                </c:pt>
                <c:pt idx="190">
                  <c:v>#N/A</c:v>
                </c:pt>
                <c:pt idx="191">
                  <c:v>38.249999999999986</c:v>
                </c:pt>
                <c:pt idx="192">
                  <c:v>42.999999999999964</c:v>
                </c:pt>
                <c:pt idx="193">
                  <c:v>59.899999999999956</c:v>
                </c:pt>
                <c:pt idx="194">
                  <c:v>#N/A</c:v>
                </c:pt>
                <c:pt idx="195">
                  <c:v>#N/A</c:v>
                </c:pt>
                <c:pt idx="196">
                  <c:v>30.679999999999978</c:v>
                </c:pt>
                <c:pt idx="197">
                  <c:v>#N/A</c:v>
                </c:pt>
                <c:pt idx="198">
                  <c:v>#N/A</c:v>
                </c:pt>
                <c:pt idx="199">
                  <c:v>#N/A</c:v>
                </c:pt>
                <c:pt idx="200">
                  <c:v>32.999999999999986</c:v>
                </c:pt>
                <c:pt idx="201">
                  <c:v>#N/A</c:v>
                </c:pt>
                <c:pt idx="202">
                  <c:v>56.754374454370989</c:v>
                </c:pt>
                <c:pt idx="203">
                  <c:v>95.600243290906477</c:v>
                </c:pt>
                <c:pt idx="204">
                  <c:v>#N/A</c:v>
                </c:pt>
                <c:pt idx="205">
                  <c:v>#N/A</c:v>
                </c:pt>
                <c:pt idx="206">
                  <c:v>#N/A</c:v>
                </c:pt>
                <c:pt idx="207">
                  <c:v>45.013236737331617</c:v>
                </c:pt>
                <c:pt idx="208">
                  <c:v>47.234192384384286</c:v>
                </c:pt>
                <c:pt idx="209">
                  <c:v>34.499999999999986</c:v>
                </c:pt>
                <c:pt idx="210">
                  <c:v>37.499999999999986</c:v>
                </c:pt>
                <c:pt idx="211">
                  <c:v>#N/A</c:v>
                </c:pt>
                <c:pt idx="212">
                  <c:v>#N/A</c:v>
                </c:pt>
                <c:pt idx="213">
                  <c:v>54.57460701370114</c:v>
                </c:pt>
                <c:pt idx="214">
                  <c:v>57</c:v>
                </c:pt>
                <c:pt idx="215">
                  <c:v>61.249999999999993</c:v>
                </c:pt>
                <c:pt idx="216">
                  <c:v>68.999999999999972</c:v>
                </c:pt>
                <c:pt idx="217">
                  <c:v>72.998959793892197</c:v>
                </c:pt>
                <c:pt idx="218">
                  <c:v>#N/A</c:v>
                </c:pt>
                <c:pt idx="219">
                  <c:v>#N/A</c:v>
                </c:pt>
                <c:pt idx="220">
                  <c:v>#N/A</c:v>
                </c:pt>
                <c:pt idx="221">
                  <c:v>#N/A</c:v>
                </c:pt>
                <c:pt idx="222">
                  <c:v>#N/A</c:v>
                </c:pt>
                <c:pt idx="223">
                  <c:v>#N/A</c:v>
                </c:pt>
                <c:pt idx="224">
                  <c:v>#N/A</c:v>
                </c:pt>
                <c:pt idx="225">
                  <c:v>38</c:v>
                </c:pt>
                <c:pt idx="226">
                  <c:v>31.5</c:v>
                </c:pt>
                <c:pt idx="227">
                  <c:v>#N/A</c:v>
                </c:pt>
                <c:pt idx="228">
                  <c:v>27.649999999999991</c:v>
                </c:pt>
                <c:pt idx="229">
                  <c:v>29.469999999999978</c:v>
                </c:pt>
                <c:pt idx="230">
                  <c:v>45.068739283336221</c:v>
                </c:pt>
                <c:pt idx="231">
                  <c:v>#N/A</c:v>
                </c:pt>
                <c:pt idx="232">
                  <c:v>#N/A</c:v>
                </c:pt>
                <c:pt idx="233">
                  <c:v>28.254813366468603</c:v>
                </c:pt>
                <c:pt idx="234">
                  <c:v>#N/A</c:v>
                </c:pt>
                <c:pt idx="235">
                  <c:v>28.999999999999986</c:v>
                </c:pt>
                <c:pt idx="236">
                  <c:v>31.499999999999993</c:v>
                </c:pt>
                <c:pt idx="237">
                  <c:v>#N/A</c:v>
                </c:pt>
                <c:pt idx="238">
                  <c:v>#N/A</c:v>
                </c:pt>
                <c:pt idx="239">
                  <c:v>#N/A</c:v>
                </c:pt>
                <c:pt idx="240">
                  <c:v>79.181012945934285</c:v>
                </c:pt>
                <c:pt idx="241">
                  <c:v>114.9999999999999</c:v>
                </c:pt>
                <c:pt idx="242">
                  <c:v>44.650351234525957</c:v>
                </c:pt>
                <c:pt idx="243">
                  <c:v>77.499999999999972</c:v>
                </c:pt>
                <c:pt idx="244">
                  <c:v>41.21999999999997</c:v>
                </c:pt>
                <c:pt idx="245">
                  <c:v>54.249999999999979</c:v>
                </c:pt>
                <c:pt idx="246">
                  <c:v>26.869999999999987</c:v>
                </c:pt>
                <c:pt idx="247">
                  <c:v>27.449999999999989</c:v>
                </c:pt>
                <c:pt idx="248">
                  <c:v>30.279999999999987</c:v>
                </c:pt>
                <c:pt idx="249">
                  <c:v>30.28</c:v>
                </c:pt>
                <c:pt idx="250">
                  <c:v>49.25999999999997</c:v>
                </c:pt>
                <c:pt idx="251">
                  <c:v>25.409999999999989</c:v>
                </c:pt>
                <c:pt idx="252">
                  <c:v>37.369999999999983</c:v>
                </c:pt>
                <c:pt idx="253">
                  <c:v>65.999999999999972</c:v>
                </c:pt>
                <c:pt idx="254">
                  <c:v>32.999999999999993</c:v>
                </c:pt>
                <c:pt idx="255">
                  <c:v>30.999999999999989</c:v>
                </c:pt>
                <c:pt idx="256">
                  <c:v>#N/A</c:v>
                </c:pt>
                <c:pt idx="257">
                  <c:v>#N/A</c:v>
                </c:pt>
                <c:pt idx="258">
                  <c:v>#N/A</c:v>
                </c:pt>
                <c:pt idx="259">
                  <c:v>26.899999999999981</c:v>
                </c:pt>
                <c:pt idx="260">
                  <c:v>#N/A</c:v>
                </c:pt>
                <c:pt idx="261">
                  <c:v>#N/A</c:v>
                </c:pt>
                <c:pt idx="262">
                  <c:v>#N/A</c:v>
                </c:pt>
                <c:pt idx="263">
                  <c:v>38.590792794919416</c:v>
                </c:pt>
                <c:pt idx="264">
                  <c:v>#N/A</c:v>
                </c:pt>
                <c:pt idx="265">
                  <c:v>44.003744784654906</c:v>
                </c:pt>
                <c:pt idx="266">
                  <c:v>44.00374478465492</c:v>
                </c:pt>
                <c:pt idx="267">
                  <c:v>#N/A</c:v>
                </c:pt>
                <c:pt idx="268">
                  <c:v>#N/A</c:v>
                </c:pt>
                <c:pt idx="269">
                  <c:v>35.939999999999976</c:v>
                </c:pt>
                <c:pt idx="270">
                  <c:v>29.499999999999964</c:v>
                </c:pt>
                <c:pt idx="271">
                  <c:v>31.999999999999982</c:v>
                </c:pt>
                <c:pt idx="272">
                  <c:v>31.499999999999979</c:v>
                </c:pt>
                <c:pt idx="273">
                  <c:v>#N/A</c:v>
                </c:pt>
                <c:pt idx="274">
                  <c:v>#N/A</c:v>
                </c:pt>
                <c:pt idx="275">
                  <c:v>#N/A</c:v>
                </c:pt>
                <c:pt idx="276">
                  <c:v>#N/A</c:v>
                </c:pt>
                <c:pt idx="277">
                  <c:v>#N/A</c:v>
                </c:pt>
                <c:pt idx="278">
                  <c:v>#N/A</c:v>
                </c:pt>
                <c:pt idx="279">
                  <c:v>#N/A</c:v>
                </c:pt>
                <c:pt idx="280">
                  <c:v>#N/A</c:v>
                </c:pt>
                <c:pt idx="281">
                  <c:v>50.149999999999984</c:v>
                </c:pt>
                <c:pt idx="282">
                  <c:v>#N/A</c:v>
                </c:pt>
                <c:pt idx="283">
                  <c:v>91.42999999999995</c:v>
                </c:pt>
                <c:pt idx="284">
                  <c:v>55.650842022661408</c:v>
                </c:pt>
                <c:pt idx="285">
                  <c:v>59.954967659812823</c:v>
                </c:pt>
                <c:pt idx="286">
                  <c:v>70.147631206504457</c:v>
                </c:pt>
                <c:pt idx="287">
                  <c:v>#N/A</c:v>
                </c:pt>
                <c:pt idx="288">
                  <c:v>#N/A</c:v>
                </c:pt>
                <c:pt idx="289">
                  <c:v>#N/A</c:v>
                </c:pt>
                <c:pt idx="290">
                  <c:v>39.136941133000732</c:v>
                </c:pt>
                <c:pt idx="291">
                  <c:v>31.552623901153318</c:v>
                </c:pt>
                <c:pt idx="292">
                  <c:v>30.67086956521737</c:v>
                </c:pt>
                <c:pt idx="293">
                  <c:v>33.041294219804215</c:v>
                </c:pt>
                <c:pt idx="294">
                  <c:v>32.559999999999995</c:v>
                </c:pt>
                <c:pt idx="295">
                  <c:v>#N/A</c:v>
                </c:pt>
                <c:pt idx="296">
                  <c:v>#N/A</c:v>
                </c:pt>
                <c:pt idx="297">
                  <c:v>#N/A</c:v>
                </c:pt>
                <c:pt idx="298">
                  <c:v>122.18299251739865</c:v>
                </c:pt>
                <c:pt idx="299">
                  <c:v>78.50712191043857</c:v>
                </c:pt>
                <c:pt idx="300">
                  <c:v>114.99999999999994</c:v>
                </c:pt>
                <c:pt idx="301">
                  <c:v>67.999999999999986</c:v>
                </c:pt>
                <c:pt idx="302">
                  <c:v>63.999999999999964</c:v>
                </c:pt>
                <c:pt idx="303">
                  <c:v>#N/A</c:v>
                </c:pt>
                <c:pt idx="304">
                  <c:v>#N/A</c:v>
                </c:pt>
                <c:pt idx="305">
                  <c:v>#N/A</c:v>
                </c:pt>
                <c:pt idx="306">
                  <c:v>#N/A</c:v>
                </c:pt>
                <c:pt idx="307">
                  <c:v>#N/A</c:v>
                </c:pt>
                <c:pt idx="308">
                  <c:v>#N/A</c:v>
                </c:pt>
                <c:pt idx="309">
                  <c:v>67.499999999999972</c:v>
                </c:pt>
                <c:pt idx="310">
                  <c:v>#N/A</c:v>
                </c:pt>
                <c:pt idx="311">
                  <c:v>#N/A</c:v>
                </c:pt>
                <c:pt idx="312">
                  <c:v>22.869299422822891</c:v>
                </c:pt>
                <c:pt idx="313">
                  <c:v>24.360701884070593</c:v>
                </c:pt>
                <c:pt idx="314">
                  <c:v>25.90583179983706</c:v>
                </c:pt>
                <c:pt idx="315">
                  <c:v>21.847989214877899</c:v>
                </c:pt>
                <c:pt idx="316">
                  <c:v>21.47402559395265</c:v>
                </c:pt>
                <c:pt idx="317">
                  <c:v>22.91855669688438</c:v>
                </c:pt>
                <c:pt idx="318">
                  <c:v>22.849999999999987</c:v>
                </c:pt>
                <c:pt idx="319">
                  <c:v>24.999999999999989</c:v>
                </c:pt>
                <c:pt idx="320">
                  <c:v>25.609999999999992</c:v>
                </c:pt>
                <c:pt idx="321">
                  <c:v>#N/A</c:v>
                </c:pt>
                <c:pt idx="322">
                  <c:v>31.307688578621146</c:v>
                </c:pt>
                <c:pt idx="323">
                  <c:v>31.667071018228185</c:v>
                </c:pt>
                <c:pt idx="324">
                  <c:v>#N/A</c:v>
                </c:pt>
                <c:pt idx="325">
                  <c:v>#N/A</c:v>
                </c:pt>
                <c:pt idx="326">
                  <c:v>49.249999999999957</c:v>
                </c:pt>
                <c:pt idx="327">
                  <c:v>93.085630222442759</c:v>
                </c:pt>
                <c:pt idx="328">
                  <c:v>49.249999999999964</c:v>
                </c:pt>
                <c:pt idx="329">
                  <c:v>31.789828310522275</c:v>
                </c:pt>
                <c:pt idx="330">
                  <c:v>27.999999999999986</c:v>
                </c:pt>
                <c:pt idx="331">
                  <c:v>24.999999999999989</c:v>
                </c:pt>
                <c:pt idx="332">
                  <c:v>24.999999999999989</c:v>
                </c:pt>
                <c:pt idx="333">
                  <c:v>#N/A</c:v>
                </c:pt>
                <c:pt idx="334">
                  <c:v>#N/A</c:v>
                </c:pt>
                <c:pt idx="335">
                  <c:v>68.977142883476773</c:v>
                </c:pt>
                <c:pt idx="336">
                  <c:v>68.999999999999972</c:v>
                </c:pt>
                <c:pt idx="337">
                  <c:v>56.299999999999983</c:v>
                </c:pt>
                <c:pt idx="338">
                  <c:v>#N/A</c:v>
                </c:pt>
                <c:pt idx="339">
                  <c:v>46.908990674098902</c:v>
                </c:pt>
                <c:pt idx="340">
                  <c:v>#N/A</c:v>
                </c:pt>
                <c:pt idx="341">
                  <c:v>#N/A</c:v>
                </c:pt>
                <c:pt idx="342">
                  <c:v>41.32387506280287</c:v>
                </c:pt>
                <c:pt idx="343">
                  <c:v>#N/A</c:v>
                </c:pt>
                <c:pt idx="344">
                  <c:v>21.861835493077248</c:v>
                </c:pt>
                <c:pt idx="345">
                  <c:v>#N/A</c:v>
                </c:pt>
                <c:pt idx="346">
                  <c:v>54.056426572876141</c:v>
                </c:pt>
                <c:pt idx="347">
                  <c:v>37.799416455070038</c:v>
                </c:pt>
                <c:pt idx="348">
                  <c:v>41.477470678082561</c:v>
                </c:pt>
                <c:pt idx="349">
                  <c:v>#N/A</c:v>
                </c:pt>
                <c:pt idx="350">
                  <c:v>#N/A</c:v>
                </c:pt>
                <c:pt idx="351">
                  <c:v>22.400262543932332</c:v>
                </c:pt>
                <c:pt idx="352">
                  <c:v>24.899999999999984</c:v>
                </c:pt>
                <c:pt idx="353">
                  <c:v>23.663435930058441</c:v>
                </c:pt>
                <c:pt idx="354">
                  <c:v>36.249999999999972</c:v>
                </c:pt>
                <c:pt idx="355">
                  <c:v>27.499999999999989</c:v>
                </c:pt>
                <c:pt idx="356">
                  <c:v>23.999999999999996</c:v>
                </c:pt>
                <c:pt idx="357">
                  <c:v>26.274017324539958</c:v>
                </c:pt>
                <c:pt idx="358">
                  <c:v>27.237968615419987</c:v>
                </c:pt>
                <c:pt idx="359">
                  <c:v>#N/A</c:v>
                </c:pt>
                <c:pt idx="360">
                  <c:v>26.911635227084208</c:v>
                </c:pt>
                <c:pt idx="361">
                  <c:v>23.699999999999985</c:v>
                </c:pt>
                <c:pt idx="362">
                  <c:v>34.999999999999979</c:v>
                </c:pt>
                <c:pt idx="363">
                  <c:v>#N/A</c:v>
                </c:pt>
                <c:pt idx="364">
                  <c:v>#N/A</c:v>
                </c:pt>
                <c:pt idx="365">
                  <c:v>52.999999999999972</c:v>
                </c:pt>
                <c:pt idx="366">
                  <c:v>33.799999999999976</c:v>
                </c:pt>
                <c:pt idx="367">
                  <c:v>33.799999999999983</c:v>
                </c:pt>
                <c:pt idx="368">
                  <c:v>24.999999999999986</c:v>
                </c:pt>
                <c:pt idx="369">
                  <c:v>33.799999999999983</c:v>
                </c:pt>
                <c:pt idx="370">
                  <c:v>#N/A</c:v>
                </c:pt>
                <c:pt idx="371">
                  <c:v>24.349999999999987</c:v>
                </c:pt>
                <c:pt idx="372">
                  <c:v>40.557855801051716</c:v>
                </c:pt>
                <c:pt idx="373">
                  <c:v>42.999999999999986</c:v>
                </c:pt>
                <c:pt idx="374">
                  <c:v>#N/A</c:v>
                </c:pt>
                <c:pt idx="375">
                  <c:v>#N/A</c:v>
                </c:pt>
                <c:pt idx="376">
                  <c:v>#N/A</c:v>
                </c:pt>
                <c:pt idx="377">
                  <c:v>24.289999999999981</c:v>
                </c:pt>
                <c:pt idx="378">
                  <c:v>31.678187811827417</c:v>
                </c:pt>
                <c:pt idx="379">
                  <c:v>20.499999999999989</c:v>
                </c:pt>
                <c:pt idx="380">
                  <c:v>22.904699064870062</c:v>
                </c:pt>
                <c:pt idx="381">
                  <c:v>#N/A</c:v>
                </c:pt>
                <c:pt idx="382">
                  <c:v>#N/A</c:v>
                </c:pt>
                <c:pt idx="383">
                  <c:v>36.799999999999969</c:v>
                </c:pt>
                <c:pt idx="384">
                  <c:v>#N/A</c:v>
                </c:pt>
                <c:pt idx="385">
                  <c:v>#N/A</c:v>
                </c:pt>
                <c:pt idx="386">
                  <c:v>24.365425710040913</c:v>
                </c:pt>
                <c:pt idx="387">
                  <c:v>#N/A</c:v>
                </c:pt>
                <c:pt idx="388">
                  <c:v>22.227957869641941</c:v>
                </c:pt>
                <c:pt idx="389">
                  <c:v>23.394867663136907</c:v>
                </c:pt>
                <c:pt idx="390">
                  <c:v>20.704147065462731</c:v>
                </c:pt>
                <c:pt idx="391">
                  <c:v>22.400262543932332</c:v>
                </c:pt>
                <c:pt idx="392">
                  <c:v>26.89490505201206</c:v>
                </c:pt>
                <c:pt idx="393">
                  <c:v>24.164272542911316</c:v>
                </c:pt>
                <c:pt idx="394">
                  <c:v>35.749999999999986</c:v>
                </c:pt>
                <c:pt idx="395">
                  <c:v>21.192875551529205</c:v>
                </c:pt>
                <c:pt idx="396">
                  <c:v>32.329999999999984</c:v>
                </c:pt>
                <c:pt idx="397">
                  <c:v>31.499999999999993</c:v>
                </c:pt>
                <c:pt idx="398">
                  <c:v>#N/A</c:v>
                </c:pt>
                <c:pt idx="399">
                  <c:v>#N/A</c:v>
                </c:pt>
                <c:pt idx="400">
                  <c:v>#N/A</c:v>
                </c:pt>
                <c:pt idx="401">
                  <c:v>#N/A</c:v>
                </c:pt>
                <c:pt idx="402">
                  <c:v>26.249999999999979</c:v>
                </c:pt>
                <c:pt idx="403">
                  <c:v>#N/A</c:v>
                </c:pt>
                <c:pt idx="404">
                  <c:v>22.505172277125627</c:v>
                </c:pt>
                <c:pt idx="405">
                  <c:v>26.991768317662522</c:v>
                </c:pt>
                <c:pt idx="406">
                  <c:v>#N/A</c:v>
                </c:pt>
                <c:pt idx="407">
                  <c:v>23.949999999999989</c:v>
                </c:pt>
                <c:pt idx="408">
                  <c:v>25.099999999999991</c:v>
                </c:pt>
                <c:pt idx="409">
                  <c:v>45.749999999999979</c:v>
                </c:pt>
                <c:pt idx="410">
                  <c:v>25.325214644236112</c:v>
                </c:pt>
                <c:pt idx="411">
                  <c:v>#N/A</c:v>
                </c:pt>
                <c:pt idx="412">
                  <c:v>36.805339454115604</c:v>
                </c:pt>
                <c:pt idx="413">
                  <c:v>24.999999999999993</c:v>
                </c:pt>
                <c:pt idx="414">
                  <c:v>29.499999999999993</c:v>
                </c:pt>
                <c:pt idx="415">
                  <c:v>54.152447835647081</c:v>
                </c:pt>
                <c:pt idx="416">
                  <c:v>#N/A</c:v>
                </c:pt>
                <c:pt idx="417">
                  <c:v>#N/A</c:v>
                </c:pt>
                <c:pt idx="418">
                  <c:v>#N/A</c:v>
                </c:pt>
                <c:pt idx="419">
                  <c:v>21.261896107004858</c:v>
                </c:pt>
                <c:pt idx="420">
                  <c:v>15.849999999999994</c:v>
                </c:pt>
                <c:pt idx="421">
                  <c:v>15.599999999999985</c:v>
                </c:pt>
                <c:pt idx="422">
                  <c:v>15.849999999999994</c:v>
                </c:pt>
                <c:pt idx="423">
                  <c:v>15.599999999999996</c:v>
                </c:pt>
                <c:pt idx="424">
                  <c:v>22.999999999999989</c:v>
                </c:pt>
                <c:pt idx="425">
                  <c:v>#N/A</c:v>
                </c:pt>
                <c:pt idx="426">
                  <c:v>35.999999999999972</c:v>
                </c:pt>
                <c:pt idx="427">
                  <c:v>#N/A</c:v>
                </c:pt>
                <c:pt idx="428">
                  <c:v>#N/A</c:v>
                </c:pt>
                <c:pt idx="429">
                  <c:v>#N/A</c:v>
                </c:pt>
                <c:pt idx="430">
                  <c:v>22.999999999999989</c:v>
                </c:pt>
                <c:pt idx="431">
                  <c:v>#N/A</c:v>
                </c:pt>
                <c:pt idx="432">
                  <c:v>#N/A</c:v>
                </c:pt>
                <c:pt idx="433">
                  <c:v>#N/A</c:v>
                </c:pt>
                <c:pt idx="434">
                  <c:v>39.642762409714614</c:v>
                </c:pt>
                <c:pt idx="435">
                  <c:v>#N/A</c:v>
                </c:pt>
                <c:pt idx="436">
                  <c:v>20.595368207426421</c:v>
                </c:pt>
                <c:pt idx="437">
                  <c:v>11.999999999999993</c:v>
                </c:pt>
                <c:pt idx="438">
                  <c:v>25.285442833023865</c:v>
                </c:pt>
                <c:pt idx="439">
                  <c:v>14.349999999999993</c:v>
                </c:pt>
                <c:pt idx="440">
                  <c:v>26.499999999999972</c:v>
                </c:pt>
                <c:pt idx="441">
                  <c:v>#N/A</c:v>
                </c:pt>
                <c:pt idx="442">
                  <c:v>29.949999999999978</c:v>
                </c:pt>
                <c:pt idx="443">
                  <c:v>21.529999999999998</c:v>
                </c:pt>
                <c:pt idx="444">
                  <c:v>#N/A</c:v>
                </c:pt>
                <c:pt idx="445">
                  <c:v>13.449999999999989</c:v>
                </c:pt>
                <c:pt idx="446">
                  <c:v>13.45</c:v>
                </c:pt>
                <c:pt idx="447">
                  <c:v>#N/A</c:v>
                </c:pt>
                <c:pt idx="448">
                  <c:v>#N/A</c:v>
                </c:pt>
                <c:pt idx="449">
                  <c:v>#N/A</c:v>
                </c:pt>
                <c:pt idx="450">
                  <c:v>14.749999999999993</c:v>
                </c:pt>
                <c:pt idx="451">
                  <c:v>22.499999999999989</c:v>
                </c:pt>
                <c:pt idx="452">
                  <c:v>#N/A</c:v>
                </c:pt>
                <c:pt idx="453">
                  <c:v>13.249999999999993</c:v>
                </c:pt>
                <c:pt idx="454">
                  <c:v>#N/A</c:v>
                </c:pt>
                <c:pt idx="455">
                  <c:v>#N/A</c:v>
                </c:pt>
                <c:pt idx="456">
                  <c:v>19.499999999999989</c:v>
                </c:pt>
                <c:pt idx="457">
                  <c:v>16.732345615769574</c:v>
                </c:pt>
                <c:pt idx="458">
                  <c:v>21.78</c:v>
                </c:pt>
                <c:pt idx="459">
                  <c:v>21.000000000000007</c:v>
                </c:pt>
                <c:pt idx="460">
                  <c:v>18.983025137781574</c:v>
                </c:pt>
                <c:pt idx="461">
                  <c:v>#N/A</c:v>
                </c:pt>
                <c:pt idx="462">
                  <c:v>#N/A</c:v>
                </c:pt>
                <c:pt idx="463">
                  <c:v>#N/A</c:v>
                </c:pt>
                <c:pt idx="464">
                  <c:v>46.043028708536646</c:v>
                </c:pt>
                <c:pt idx="465">
                  <c:v>41.041842934614571</c:v>
                </c:pt>
                <c:pt idx="466">
                  <c:v>#N/A</c:v>
                </c:pt>
                <c:pt idx="467">
                  <c:v>28.094919912215154</c:v>
                </c:pt>
                <c:pt idx="468">
                  <c:v>14.100000000000001</c:v>
                </c:pt>
                <c:pt idx="469">
                  <c:v>13.86999999999999</c:v>
                </c:pt>
                <c:pt idx="470">
                  <c:v>33.129999999999981</c:v>
                </c:pt>
                <c:pt idx="471">
                  <c:v>#N/A</c:v>
                </c:pt>
                <c:pt idx="472">
                  <c:v>#N/A</c:v>
                </c:pt>
                <c:pt idx="473">
                  <c:v>#N/A</c:v>
                </c:pt>
                <c:pt idx="474">
                  <c:v>#N/A</c:v>
                </c:pt>
                <c:pt idx="475">
                  <c:v>#N/A</c:v>
                </c:pt>
                <c:pt idx="476">
                  <c:v>#N/A</c:v>
                </c:pt>
                <c:pt idx="477">
                  <c:v>23.134714674745712</c:v>
                </c:pt>
                <c:pt idx="478">
                  <c:v>18.569999999999997</c:v>
                </c:pt>
                <c:pt idx="479">
                  <c:v>#N/A</c:v>
                </c:pt>
                <c:pt idx="480">
                  <c:v>#N/A</c:v>
                </c:pt>
                <c:pt idx="481">
                  <c:v>#N/A</c:v>
                </c:pt>
                <c:pt idx="482">
                  <c:v>#N/A</c:v>
                </c:pt>
                <c:pt idx="483">
                  <c:v>#N/A</c:v>
                </c:pt>
                <c:pt idx="484">
                  <c:v>11.969999999999995</c:v>
                </c:pt>
                <c:pt idx="485">
                  <c:v>21.739562171228037</c:v>
                </c:pt>
                <c:pt idx="486">
                  <c:v>31.86999999999999</c:v>
                </c:pt>
                <c:pt idx="487">
                  <c:v>#N/A</c:v>
                </c:pt>
                <c:pt idx="488">
                  <c:v>14.209999999999997</c:v>
                </c:pt>
                <c:pt idx="489">
                  <c:v>13.519999999999985</c:v>
                </c:pt>
                <c:pt idx="490">
                  <c:v>16.729999999999993</c:v>
                </c:pt>
                <c:pt idx="491">
                  <c:v>#N/A</c:v>
                </c:pt>
                <c:pt idx="492">
                  <c:v>#N/A</c:v>
                </c:pt>
                <c:pt idx="493">
                  <c:v>16.699999999999989</c:v>
                </c:pt>
                <c:pt idx="494">
                  <c:v>13.249999999999995</c:v>
                </c:pt>
                <c:pt idx="495">
                  <c:v>19.509999999999984</c:v>
                </c:pt>
                <c:pt idx="496">
                  <c:v>#N/A</c:v>
                </c:pt>
                <c:pt idx="497">
                  <c:v>#N/A</c:v>
                </c:pt>
                <c:pt idx="498">
                  <c:v>25.999999999999989</c:v>
                </c:pt>
                <c:pt idx="499">
                  <c:v>28.318027054854927</c:v>
                </c:pt>
                <c:pt idx="500">
                  <c:v>#N/A</c:v>
                </c:pt>
                <c:pt idx="501">
                  <c:v>#N/A</c:v>
                </c:pt>
                <c:pt idx="502">
                  <c:v>#N/A</c:v>
                </c:pt>
                <c:pt idx="503">
                  <c:v>25.499999999999989</c:v>
                </c:pt>
                <c:pt idx="504">
                  <c:v>#N/A</c:v>
                </c:pt>
                <c:pt idx="505">
                  <c:v>#N/A</c:v>
                </c:pt>
                <c:pt idx="506">
                  <c:v>#N/A</c:v>
                </c:pt>
                <c:pt idx="507">
                  <c:v>#N/A</c:v>
                </c:pt>
                <c:pt idx="508">
                  <c:v>#N/A</c:v>
                </c:pt>
                <c:pt idx="509">
                  <c:v>24.879999999999995</c:v>
                </c:pt>
                <c:pt idx="510">
                  <c:v>#N/A</c:v>
                </c:pt>
                <c:pt idx="511">
                  <c:v>22.999999999999993</c:v>
                </c:pt>
                <c:pt idx="512">
                  <c:v>16.239999999999984</c:v>
                </c:pt>
                <c:pt idx="513">
                  <c:v>17.459999999999997</c:v>
                </c:pt>
                <c:pt idx="514">
                  <c:v>#N/A</c:v>
                </c:pt>
                <c:pt idx="515">
                  <c:v>17.149999999999991</c:v>
                </c:pt>
                <c:pt idx="516">
                  <c:v>15.629999999999999</c:v>
                </c:pt>
                <c:pt idx="517">
                  <c:v>#N/A</c:v>
                </c:pt>
                <c:pt idx="518">
                  <c:v>#N/A</c:v>
                </c:pt>
                <c:pt idx="519">
                  <c:v>#N/A</c:v>
                </c:pt>
                <c:pt idx="520">
                  <c:v>14</c:v>
                </c:pt>
                <c:pt idx="521">
                  <c:v>30.249999999999982</c:v>
                </c:pt>
                <c:pt idx="522">
                  <c:v>#N/A</c:v>
                </c:pt>
                <c:pt idx="523">
                  <c:v>#N/A</c:v>
                </c:pt>
                <c:pt idx="524">
                  <c:v>#N/A</c:v>
                </c:pt>
                <c:pt idx="525">
                  <c:v>#N/A</c:v>
                </c:pt>
                <c:pt idx="526">
                  <c:v>#N/A</c:v>
                </c:pt>
                <c:pt idx="527">
                  <c:v>26.989999999999991</c:v>
                </c:pt>
                <c:pt idx="528">
                  <c:v>#N/A</c:v>
                </c:pt>
                <c:pt idx="529">
                  <c:v>#N/A</c:v>
                </c:pt>
                <c:pt idx="530">
                  <c:v>#N/A</c:v>
                </c:pt>
                <c:pt idx="531">
                  <c:v>29.949999999999978</c:v>
                </c:pt>
                <c:pt idx="532">
                  <c:v>25.489997991591348</c:v>
                </c:pt>
                <c:pt idx="533">
                  <c:v>20.699999999999985</c:v>
                </c:pt>
                <c:pt idx="534">
                  <c:v>24.258286316823966</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pt idx="548">
                  <c:v>#N/A</c:v>
                </c:pt>
                <c:pt idx="549">
                  <c:v>#N/A</c:v>
                </c:pt>
                <c:pt idx="550">
                  <c:v>#N/A</c:v>
                </c:pt>
                <c:pt idx="551">
                  <c:v>27.719952473192649</c:v>
                </c:pt>
                <c:pt idx="552">
                  <c:v>#N/A</c:v>
                </c:pt>
                <c:pt idx="553">
                  <c:v>#N/A</c:v>
                </c:pt>
                <c:pt idx="554">
                  <c:v>38.499999999999979</c:v>
                </c:pt>
                <c:pt idx="555">
                  <c:v>41.000000000000014</c:v>
                </c:pt>
                <c:pt idx="556">
                  <c:v>#N/A</c:v>
                </c:pt>
                <c:pt idx="557">
                  <c:v>24.849999999999987</c:v>
                </c:pt>
                <c:pt idx="558">
                  <c:v>#N/A</c:v>
                </c:pt>
                <c:pt idx="559">
                  <c:v>#N/A</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7151-4558-B2A3-2F32148F2A45}"/>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Plant_Nominal'!$A$26:$A$1000</c:f>
              <c:numCache>
                <c:formatCode>m/d/yyyy</c:formatCode>
                <c:ptCount val="975"/>
                <c:pt idx="0">
                  <c:v>35314</c:v>
                </c:pt>
                <c:pt idx="1">
                  <c:v>35396</c:v>
                </c:pt>
                <c:pt idx="2">
                  <c:v>36059</c:v>
                </c:pt>
                <c:pt idx="3">
                  <c:v>35894</c:v>
                </c:pt>
                <c:pt idx="4">
                  <c:v>37531</c:v>
                </c:pt>
                <c:pt idx="5">
                  <c:v>35853</c:v>
                </c:pt>
                <c:pt idx="6">
                  <c:v>35500</c:v>
                </c:pt>
                <c:pt idx="7">
                  <c:v>35627</c:v>
                </c:pt>
                <c:pt idx="8">
                  <c:v>35564</c:v>
                </c:pt>
                <c:pt idx="9">
                  <c:v>36403</c:v>
                </c:pt>
                <c:pt idx="10">
                  <c:v>36656</c:v>
                </c:pt>
                <c:pt idx="11">
                  <c:v>36476</c:v>
                </c:pt>
                <c:pt idx="12">
                  <c:v>36998</c:v>
                </c:pt>
                <c:pt idx="13">
                  <c:v>36999</c:v>
                </c:pt>
                <c:pt idx="14">
                  <c:v>36790</c:v>
                </c:pt>
                <c:pt idx="15">
                  <c:v>36963</c:v>
                </c:pt>
                <c:pt idx="16">
                  <c:v>37345</c:v>
                </c:pt>
                <c:pt idx="17">
                  <c:v>37245</c:v>
                </c:pt>
                <c:pt idx="18">
                  <c:v>36913</c:v>
                </c:pt>
                <c:pt idx="19">
                  <c:v>37246</c:v>
                </c:pt>
                <c:pt idx="20">
                  <c:v>37202</c:v>
                </c:pt>
                <c:pt idx="21">
                  <c:v>37631</c:v>
                </c:pt>
                <c:pt idx="22">
                  <c:v>36860</c:v>
                </c:pt>
                <c:pt idx="23">
                  <c:v>37526</c:v>
                </c:pt>
                <c:pt idx="24">
                  <c:v>37518</c:v>
                </c:pt>
                <c:pt idx="25">
                  <c:v>37543</c:v>
                </c:pt>
                <c:pt idx="26">
                  <c:v>38084</c:v>
                </c:pt>
                <c:pt idx="27">
                  <c:v>39239</c:v>
                </c:pt>
                <c:pt idx="28">
                  <c:v>37245</c:v>
                </c:pt>
                <c:pt idx="29">
                  <c:v>37536</c:v>
                </c:pt>
                <c:pt idx="30">
                  <c:v>37550</c:v>
                </c:pt>
                <c:pt idx="31">
                  <c:v>37778</c:v>
                </c:pt>
                <c:pt idx="32">
                  <c:v>37707</c:v>
                </c:pt>
                <c:pt idx="33">
                  <c:v>37585</c:v>
                </c:pt>
                <c:pt idx="34">
                  <c:v>37512</c:v>
                </c:pt>
                <c:pt idx="35">
                  <c:v>37512</c:v>
                </c:pt>
                <c:pt idx="36">
                  <c:v>37512</c:v>
                </c:pt>
                <c:pt idx="37">
                  <c:v>37560</c:v>
                </c:pt>
                <c:pt idx="38">
                  <c:v>37369</c:v>
                </c:pt>
                <c:pt idx="39">
                  <c:v>37642</c:v>
                </c:pt>
                <c:pt idx="40">
                  <c:v>37732</c:v>
                </c:pt>
                <c:pt idx="41">
                  <c:v>37006</c:v>
                </c:pt>
                <c:pt idx="42">
                  <c:v>37256</c:v>
                </c:pt>
                <c:pt idx="43">
                  <c:v>37769</c:v>
                </c:pt>
                <c:pt idx="44">
                  <c:v>38266</c:v>
                </c:pt>
                <c:pt idx="45">
                  <c:v>37610</c:v>
                </c:pt>
                <c:pt idx="46">
                  <c:v>38176</c:v>
                </c:pt>
                <c:pt idx="47">
                  <c:v>37559</c:v>
                </c:pt>
                <c:pt idx="48">
                  <c:v>38239</c:v>
                </c:pt>
                <c:pt idx="49">
                  <c:v>38450</c:v>
                </c:pt>
                <c:pt idx="50">
                  <c:v>38329</c:v>
                </c:pt>
                <c:pt idx="51">
                  <c:v>38138</c:v>
                </c:pt>
                <c:pt idx="52">
                  <c:v>38137</c:v>
                </c:pt>
                <c:pt idx="53">
                  <c:v>38411</c:v>
                </c:pt>
                <c:pt idx="54">
                  <c:v>38519</c:v>
                </c:pt>
                <c:pt idx="55">
                  <c:v>38443</c:v>
                </c:pt>
                <c:pt idx="56">
                  <c:v>38378</c:v>
                </c:pt>
                <c:pt idx="57">
                  <c:v>38411</c:v>
                </c:pt>
                <c:pt idx="58">
                  <c:v>37938</c:v>
                </c:pt>
                <c:pt idx="59">
                  <c:v>38861</c:v>
                </c:pt>
                <c:pt idx="60">
                  <c:v>38636</c:v>
                </c:pt>
                <c:pt idx="61">
                  <c:v>38518</c:v>
                </c:pt>
                <c:pt idx="62">
                  <c:v>37992</c:v>
                </c:pt>
                <c:pt idx="63">
                  <c:v>38443</c:v>
                </c:pt>
                <c:pt idx="64">
                  <c:v>38749</c:v>
                </c:pt>
                <c:pt idx="65">
                  <c:v>38674</c:v>
                </c:pt>
                <c:pt idx="66">
                  <c:v>38499</c:v>
                </c:pt>
                <c:pt idx="67">
                  <c:v>39079</c:v>
                </c:pt>
                <c:pt idx="68">
                  <c:v>38972</c:v>
                </c:pt>
                <c:pt idx="69">
                  <c:v>38664</c:v>
                </c:pt>
                <c:pt idx="70">
                  <c:v>39323</c:v>
                </c:pt>
                <c:pt idx="71">
                  <c:v>38797</c:v>
                </c:pt>
                <c:pt idx="72">
                  <c:v>38716</c:v>
                </c:pt>
                <c:pt idx="73">
                  <c:v>38929</c:v>
                </c:pt>
                <c:pt idx="74">
                  <c:v>38733</c:v>
                </c:pt>
                <c:pt idx="75">
                  <c:v>38898</c:v>
                </c:pt>
                <c:pt idx="76">
                  <c:v>39360</c:v>
                </c:pt>
                <c:pt idx="77">
                  <c:v>39259</c:v>
                </c:pt>
                <c:pt idx="78">
                  <c:v>39671</c:v>
                </c:pt>
                <c:pt idx="79">
                  <c:v>40332</c:v>
                </c:pt>
                <c:pt idx="80">
                  <c:v>39129</c:v>
                </c:pt>
                <c:pt idx="81">
                  <c:v>38637</c:v>
                </c:pt>
                <c:pt idx="82">
                  <c:v>38715</c:v>
                </c:pt>
                <c:pt idx="83">
                  <c:v>39017</c:v>
                </c:pt>
                <c:pt idx="84">
                  <c:v>39066</c:v>
                </c:pt>
                <c:pt idx="85">
                  <c:v>39342</c:v>
                </c:pt>
                <c:pt idx="86">
                  <c:v>39447</c:v>
                </c:pt>
                <c:pt idx="87">
                  <c:v>39715</c:v>
                </c:pt>
                <c:pt idx="88">
                  <c:v>39447</c:v>
                </c:pt>
                <c:pt idx="89">
                  <c:v>38953</c:v>
                </c:pt>
                <c:pt idx="90">
                  <c:v>38791</c:v>
                </c:pt>
                <c:pt idx="91">
                  <c:v>38960</c:v>
                </c:pt>
                <c:pt idx="92">
                  <c:v>39195</c:v>
                </c:pt>
                <c:pt idx="93">
                  <c:v>39136</c:v>
                </c:pt>
                <c:pt idx="94">
                  <c:v>39141</c:v>
                </c:pt>
                <c:pt idx="95">
                  <c:v>38769</c:v>
                </c:pt>
                <c:pt idx="96">
                  <c:v>38945</c:v>
                </c:pt>
                <c:pt idx="97">
                  <c:v>38987</c:v>
                </c:pt>
                <c:pt idx="98">
                  <c:v>38961</c:v>
                </c:pt>
                <c:pt idx="99">
                  <c:v>39265</c:v>
                </c:pt>
                <c:pt idx="100">
                  <c:v>39062</c:v>
                </c:pt>
                <c:pt idx="101">
                  <c:v>38170</c:v>
                </c:pt>
                <c:pt idx="102">
                  <c:v>38310</c:v>
                </c:pt>
                <c:pt idx="103">
                  <c:v>38170</c:v>
                </c:pt>
                <c:pt idx="104">
                  <c:v>39133</c:v>
                </c:pt>
                <c:pt idx="105">
                  <c:v>40026</c:v>
                </c:pt>
                <c:pt idx="106">
                  <c:v>38929</c:v>
                </c:pt>
                <c:pt idx="107">
                  <c:v>38912</c:v>
                </c:pt>
                <c:pt idx="108">
                  <c:v>39016</c:v>
                </c:pt>
                <c:pt idx="109">
                  <c:v>39043</c:v>
                </c:pt>
                <c:pt idx="110">
                  <c:v>39784</c:v>
                </c:pt>
                <c:pt idx="111">
                  <c:v>39728</c:v>
                </c:pt>
                <c:pt idx="112">
                  <c:v>39729</c:v>
                </c:pt>
                <c:pt idx="113">
                  <c:v>39773</c:v>
                </c:pt>
                <c:pt idx="114">
                  <c:v>39611</c:v>
                </c:pt>
                <c:pt idx="115">
                  <c:v>39419</c:v>
                </c:pt>
                <c:pt idx="116">
                  <c:v>39611</c:v>
                </c:pt>
                <c:pt idx="117">
                  <c:v>39904</c:v>
                </c:pt>
                <c:pt idx="118">
                  <c:v>39252</c:v>
                </c:pt>
                <c:pt idx="119">
                  <c:v>39350</c:v>
                </c:pt>
                <c:pt idx="120">
                  <c:v>39387</c:v>
                </c:pt>
                <c:pt idx="121">
                  <c:v>39387</c:v>
                </c:pt>
                <c:pt idx="122">
                  <c:v>39674</c:v>
                </c:pt>
                <c:pt idx="123">
                  <c:v>39675</c:v>
                </c:pt>
                <c:pt idx="124">
                  <c:v>39541</c:v>
                </c:pt>
                <c:pt idx="125">
                  <c:v>39596</c:v>
                </c:pt>
                <c:pt idx="126">
                  <c:v>39804</c:v>
                </c:pt>
                <c:pt idx="127">
                  <c:v>39568</c:v>
                </c:pt>
                <c:pt idx="128">
                  <c:v>39463</c:v>
                </c:pt>
                <c:pt idx="129">
                  <c:v>39297</c:v>
                </c:pt>
                <c:pt idx="130">
                  <c:v>39863</c:v>
                </c:pt>
                <c:pt idx="131">
                  <c:v>39849</c:v>
                </c:pt>
                <c:pt idx="132">
                  <c:v>39738</c:v>
                </c:pt>
                <c:pt idx="133">
                  <c:v>39505</c:v>
                </c:pt>
                <c:pt idx="134">
                  <c:v>39135</c:v>
                </c:pt>
                <c:pt idx="135">
                  <c:v>39311</c:v>
                </c:pt>
                <c:pt idx="136">
                  <c:v>39994</c:v>
                </c:pt>
                <c:pt idx="137">
                  <c:v>40024</c:v>
                </c:pt>
                <c:pt idx="138">
                  <c:v>40291</c:v>
                </c:pt>
                <c:pt idx="139">
                  <c:v>39846</c:v>
                </c:pt>
                <c:pt idx="140">
                  <c:v>39843</c:v>
                </c:pt>
                <c:pt idx="141">
                  <c:v>39652</c:v>
                </c:pt>
                <c:pt idx="142">
                  <c:v>39350</c:v>
                </c:pt>
                <c:pt idx="143">
                  <c:v>40064</c:v>
                </c:pt>
                <c:pt idx="144">
                  <c:v>40359</c:v>
                </c:pt>
                <c:pt idx="145">
                  <c:v>40175</c:v>
                </c:pt>
                <c:pt idx="146">
                  <c:v>39532</c:v>
                </c:pt>
                <c:pt idx="147">
                  <c:v>39713</c:v>
                </c:pt>
                <c:pt idx="148">
                  <c:v>39804</c:v>
                </c:pt>
                <c:pt idx="149">
                  <c:v>39933</c:v>
                </c:pt>
                <c:pt idx="150">
                  <c:v>39071</c:v>
                </c:pt>
                <c:pt idx="151">
                  <c:v>39071</c:v>
                </c:pt>
                <c:pt idx="152">
                  <c:v>39794</c:v>
                </c:pt>
                <c:pt idx="153">
                  <c:v>39896</c:v>
                </c:pt>
                <c:pt idx="154">
                  <c:v>39696</c:v>
                </c:pt>
                <c:pt idx="155">
                  <c:v>38827</c:v>
                </c:pt>
                <c:pt idx="156">
                  <c:v>40030</c:v>
                </c:pt>
                <c:pt idx="157">
                  <c:v>39506</c:v>
                </c:pt>
                <c:pt idx="158">
                  <c:v>39791</c:v>
                </c:pt>
                <c:pt idx="159">
                  <c:v>39614</c:v>
                </c:pt>
                <c:pt idx="160">
                  <c:v>39629</c:v>
                </c:pt>
                <c:pt idx="161">
                  <c:v>40091</c:v>
                </c:pt>
                <c:pt idx="162">
                  <c:v>40030</c:v>
                </c:pt>
                <c:pt idx="163">
                  <c:v>39798</c:v>
                </c:pt>
                <c:pt idx="164">
                  <c:v>40051</c:v>
                </c:pt>
                <c:pt idx="165">
                  <c:v>39772</c:v>
                </c:pt>
                <c:pt idx="166">
                  <c:v>40332</c:v>
                </c:pt>
                <c:pt idx="167">
                  <c:v>39932</c:v>
                </c:pt>
                <c:pt idx="168">
                  <c:v>40284</c:v>
                </c:pt>
                <c:pt idx="169">
                  <c:v>40003</c:v>
                </c:pt>
                <c:pt idx="170">
                  <c:v>40003</c:v>
                </c:pt>
                <c:pt idx="171">
                  <c:v>40003</c:v>
                </c:pt>
                <c:pt idx="172">
                  <c:v>40081</c:v>
                </c:pt>
                <c:pt idx="173">
                  <c:v>40374</c:v>
                </c:pt>
                <c:pt idx="174">
                  <c:v>40242</c:v>
                </c:pt>
                <c:pt idx="175">
                  <c:v>40214</c:v>
                </c:pt>
                <c:pt idx="176">
                  <c:v>40081</c:v>
                </c:pt>
                <c:pt idx="177">
                  <c:v>39986</c:v>
                </c:pt>
                <c:pt idx="178">
                  <c:v>39598</c:v>
                </c:pt>
                <c:pt idx="179">
                  <c:v>39598</c:v>
                </c:pt>
                <c:pt idx="180">
                  <c:v>40333</c:v>
                </c:pt>
                <c:pt idx="181">
                  <c:v>40147</c:v>
                </c:pt>
                <c:pt idx="182">
                  <c:v>40147</c:v>
                </c:pt>
                <c:pt idx="183">
                  <c:v>40147</c:v>
                </c:pt>
                <c:pt idx="184">
                  <c:v>40147</c:v>
                </c:pt>
                <c:pt idx="185">
                  <c:v>40147</c:v>
                </c:pt>
                <c:pt idx="186">
                  <c:v>40338</c:v>
                </c:pt>
                <c:pt idx="187">
                  <c:v>40338</c:v>
                </c:pt>
                <c:pt idx="188">
                  <c:v>40338</c:v>
                </c:pt>
                <c:pt idx="189">
                  <c:v>40338</c:v>
                </c:pt>
                <c:pt idx="190">
                  <c:v>40422</c:v>
                </c:pt>
                <c:pt idx="191">
                  <c:v>40798</c:v>
                </c:pt>
                <c:pt idx="192">
                  <c:v>40798</c:v>
                </c:pt>
                <c:pt idx="193">
                  <c:v>40758</c:v>
                </c:pt>
                <c:pt idx="194">
                  <c:v>40721</c:v>
                </c:pt>
                <c:pt idx="195">
                  <c:v>40770</c:v>
                </c:pt>
                <c:pt idx="196">
                  <c:v>40855</c:v>
                </c:pt>
                <c:pt idx="197">
                  <c:v>40529</c:v>
                </c:pt>
                <c:pt idx="198">
                  <c:v>39598</c:v>
                </c:pt>
                <c:pt idx="199">
                  <c:v>40287</c:v>
                </c:pt>
                <c:pt idx="200">
                  <c:v>40653</c:v>
                </c:pt>
                <c:pt idx="201">
                  <c:v>40429</c:v>
                </c:pt>
                <c:pt idx="202">
                  <c:v>40529</c:v>
                </c:pt>
                <c:pt idx="203">
                  <c:v>40332</c:v>
                </c:pt>
                <c:pt idx="204">
                  <c:v>40863</c:v>
                </c:pt>
                <c:pt idx="205">
                  <c:v>40206</c:v>
                </c:pt>
                <c:pt idx="206">
                  <c:v>40529</c:v>
                </c:pt>
                <c:pt idx="207">
                  <c:v>40443</c:v>
                </c:pt>
                <c:pt idx="208">
                  <c:v>40763</c:v>
                </c:pt>
                <c:pt idx="209">
                  <c:v>40518</c:v>
                </c:pt>
                <c:pt idx="210">
                  <c:v>40366</c:v>
                </c:pt>
                <c:pt idx="211">
                  <c:v>40380</c:v>
                </c:pt>
                <c:pt idx="212">
                  <c:v>40266</c:v>
                </c:pt>
                <c:pt idx="213">
                  <c:v>39388</c:v>
                </c:pt>
                <c:pt idx="214">
                  <c:v>40133</c:v>
                </c:pt>
                <c:pt idx="215">
                  <c:v>39652</c:v>
                </c:pt>
                <c:pt idx="216">
                  <c:v>39974</c:v>
                </c:pt>
                <c:pt idx="217">
                  <c:v>40221</c:v>
                </c:pt>
                <c:pt idx="218">
                  <c:v>39994</c:v>
                </c:pt>
                <c:pt idx="219">
                  <c:v>39903</c:v>
                </c:pt>
                <c:pt idx="220">
                  <c:v>39903</c:v>
                </c:pt>
                <c:pt idx="221">
                  <c:v>40863</c:v>
                </c:pt>
                <c:pt idx="222">
                  <c:v>37712</c:v>
                </c:pt>
                <c:pt idx="223">
                  <c:v>38708</c:v>
                </c:pt>
                <c:pt idx="224">
                  <c:v>44085</c:v>
                </c:pt>
                <c:pt idx="225">
                  <c:v>40817</c:v>
                </c:pt>
                <c:pt idx="226">
                  <c:v>40890</c:v>
                </c:pt>
                <c:pt idx="227">
                  <c:v>40679</c:v>
                </c:pt>
                <c:pt idx="228">
                  <c:v>40850</c:v>
                </c:pt>
                <c:pt idx="229">
                  <c:v>40850</c:v>
                </c:pt>
                <c:pt idx="230">
                  <c:v>40534</c:v>
                </c:pt>
                <c:pt idx="231">
                  <c:v>39904</c:v>
                </c:pt>
                <c:pt idx="232">
                  <c:v>40042</c:v>
                </c:pt>
                <c:pt idx="233">
                  <c:v>40793</c:v>
                </c:pt>
                <c:pt idx="234">
                  <c:v>39657</c:v>
                </c:pt>
                <c:pt idx="235">
                  <c:v>40521</c:v>
                </c:pt>
                <c:pt idx="236">
                  <c:v>40669</c:v>
                </c:pt>
                <c:pt idx="237">
                  <c:v>39370</c:v>
                </c:pt>
                <c:pt idx="238">
                  <c:v>40462</c:v>
                </c:pt>
                <c:pt idx="239">
                  <c:v>40469</c:v>
                </c:pt>
                <c:pt idx="240">
                  <c:v>40723</c:v>
                </c:pt>
                <c:pt idx="241">
                  <c:v>39889</c:v>
                </c:pt>
                <c:pt idx="242">
                  <c:v>40946</c:v>
                </c:pt>
                <c:pt idx="243">
                  <c:v>40141</c:v>
                </c:pt>
                <c:pt idx="244">
                  <c:v>39083</c:v>
                </c:pt>
                <c:pt idx="245">
                  <c:v>39438</c:v>
                </c:pt>
                <c:pt idx="246">
                  <c:v>36830</c:v>
                </c:pt>
                <c:pt idx="247">
                  <c:v>38134</c:v>
                </c:pt>
                <c:pt idx="248">
                  <c:v>38337</c:v>
                </c:pt>
                <c:pt idx="249">
                  <c:v>38439</c:v>
                </c:pt>
                <c:pt idx="250">
                  <c:v>38777</c:v>
                </c:pt>
                <c:pt idx="251">
                  <c:v>37196</c:v>
                </c:pt>
                <c:pt idx="252">
                  <c:v>39805</c:v>
                </c:pt>
                <c:pt idx="253">
                  <c:v>40087</c:v>
                </c:pt>
                <c:pt idx="254">
                  <c:v>38991</c:v>
                </c:pt>
                <c:pt idx="255">
                  <c:v>38991</c:v>
                </c:pt>
                <c:pt idx="256">
                  <c:v>37771</c:v>
                </c:pt>
                <c:pt idx="257">
                  <c:v>39052</c:v>
                </c:pt>
                <c:pt idx="258">
                  <c:v>40899</c:v>
                </c:pt>
                <c:pt idx="259">
                  <c:v>40785</c:v>
                </c:pt>
                <c:pt idx="260">
                  <c:v>40739</c:v>
                </c:pt>
                <c:pt idx="261">
                  <c:v>39849</c:v>
                </c:pt>
                <c:pt idx="262">
                  <c:v>39849</c:v>
                </c:pt>
                <c:pt idx="263">
                  <c:v>40487</c:v>
                </c:pt>
                <c:pt idx="264">
                  <c:v>40575</c:v>
                </c:pt>
                <c:pt idx="265">
                  <c:v>40772</c:v>
                </c:pt>
                <c:pt idx="266">
                  <c:v>40772</c:v>
                </c:pt>
                <c:pt idx="267">
                  <c:v>40897</c:v>
                </c:pt>
                <c:pt idx="268">
                  <c:v>40897</c:v>
                </c:pt>
                <c:pt idx="269">
                  <c:v>40927</c:v>
                </c:pt>
                <c:pt idx="270">
                  <c:v>40954</c:v>
                </c:pt>
                <c:pt idx="271">
                  <c:v>40897</c:v>
                </c:pt>
                <c:pt idx="272">
                  <c:v>40981</c:v>
                </c:pt>
                <c:pt idx="273">
                  <c:v>40722</c:v>
                </c:pt>
                <c:pt idx="274">
                  <c:v>40331</c:v>
                </c:pt>
                <c:pt idx="275">
                  <c:v>39031</c:v>
                </c:pt>
                <c:pt idx="276">
                  <c:v>40752</c:v>
                </c:pt>
                <c:pt idx="277">
                  <c:v>41056</c:v>
                </c:pt>
                <c:pt idx="278">
                  <c:v>39674</c:v>
                </c:pt>
                <c:pt idx="279">
                  <c:v>39674</c:v>
                </c:pt>
                <c:pt idx="280">
                  <c:v>39674</c:v>
                </c:pt>
                <c:pt idx="281">
                  <c:v>39841</c:v>
                </c:pt>
                <c:pt idx="282">
                  <c:v>40410</c:v>
                </c:pt>
                <c:pt idx="283">
                  <c:v>40400</c:v>
                </c:pt>
                <c:pt idx="284">
                  <c:v>40368</c:v>
                </c:pt>
                <c:pt idx="285">
                  <c:v>40269</c:v>
                </c:pt>
                <c:pt idx="286">
                  <c:v>40119</c:v>
                </c:pt>
                <c:pt idx="287">
                  <c:v>40317</c:v>
                </c:pt>
                <c:pt idx="288">
                  <c:v>39913</c:v>
                </c:pt>
                <c:pt idx="289">
                  <c:v>39680</c:v>
                </c:pt>
                <c:pt idx="290">
                  <c:v>37204</c:v>
                </c:pt>
                <c:pt idx="291">
                  <c:v>36945</c:v>
                </c:pt>
                <c:pt idx="292">
                  <c:v>40890</c:v>
                </c:pt>
                <c:pt idx="293">
                  <c:v>40997</c:v>
                </c:pt>
                <c:pt idx="294">
                  <c:v>40892</c:v>
                </c:pt>
                <c:pt idx="295">
                  <c:v>40381</c:v>
                </c:pt>
                <c:pt idx="296">
                  <c:v>40297</c:v>
                </c:pt>
                <c:pt idx="297">
                  <c:v>40164</c:v>
                </c:pt>
                <c:pt idx="298">
                  <c:v>40156</c:v>
                </c:pt>
                <c:pt idx="299">
                  <c:v>40875</c:v>
                </c:pt>
                <c:pt idx="300">
                  <c:v>39889</c:v>
                </c:pt>
                <c:pt idx="301">
                  <c:v>40095</c:v>
                </c:pt>
                <c:pt idx="302">
                  <c:v>40668</c:v>
                </c:pt>
                <c:pt idx="303">
                  <c:v>40494</c:v>
                </c:pt>
                <c:pt idx="304">
                  <c:v>41214</c:v>
                </c:pt>
                <c:pt idx="305">
                  <c:v>41010</c:v>
                </c:pt>
                <c:pt idx="306">
                  <c:v>40612</c:v>
                </c:pt>
                <c:pt idx="307">
                  <c:v>40956</c:v>
                </c:pt>
                <c:pt idx="308">
                  <c:v>41418</c:v>
                </c:pt>
                <c:pt idx="309">
                  <c:v>40141</c:v>
                </c:pt>
                <c:pt idx="310">
                  <c:v>41446</c:v>
                </c:pt>
                <c:pt idx="311">
                  <c:v>40967</c:v>
                </c:pt>
                <c:pt idx="312">
                  <c:v>41440</c:v>
                </c:pt>
                <c:pt idx="313">
                  <c:v>41465</c:v>
                </c:pt>
                <c:pt idx="314">
                  <c:v>41440</c:v>
                </c:pt>
                <c:pt idx="315">
                  <c:v>41556</c:v>
                </c:pt>
                <c:pt idx="316">
                  <c:v>41557</c:v>
                </c:pt>
                <c:pt idx="317">
                  <c:v>41556</c:v>
                </c:pt>
                <c:pt idx="318">
                  <c:v>41557</c:v>
                </c:pt>
                <c:pt idx="319">
                  <c:v>41852</c:v>
                </c:pt>
                <c:pt idx="320">
                  <c:v>41472</c:v>
                </c:pt>
                <c:pt idx="321">
                  <c:v>40149</c:v>
                </c:pt>
                <c:pt idx="322">
                  <c:v>41290</c:v>
                </c:pt>
                <c:pt idx="323">
                  <c:v>41312</c:v>
                </c:pt>
                <c:pt idx="324">
                  <c:v>41453</c:v>
                </c:pt>
                <c:pt idx="325">
                  <c:v>41462</c:v>
                </c:pt>
                <c:pt idx="326">
                  <c:v>41380</c:v>
                </c:pt>
                <c:pt idx="327">
                  <c:v>40350</c:v>
                </c:pt>
                <c:pt idx="328">
                  <c:v>41152</c:v>
                </c:pt>
                <c:pt idx="329">
                  <c:v>41400</c:v>
                </c:pt>
                <c:pt idx="330">
                  <c:v>41697</c:v>
                </c:pt>
                <c:pt idx="331">
                  <c:v>41426</c:v>
                </c:pt>
                <c:pt idx="332">
                  <c:v>41426</c:v>
                </c:pt>
                <c:pt idx="333">
                  <c:v>40535</c:v>
                </c:pt>
                <c:pt idx="334">
                  <c:v>40535</c:v>
                </c:pt>
                <c:pt idx="335">
                  <c:v>40799</c:v>
                </c:pt>
                <c:pt idx="336">
                  <c:v>40676</c:v>
                </c:pt>
                <c:pt idx="337">
                  <c:v>40406</c:v>
                </c:pt>
                <c:pt idx="338">
                  <c:v>40535</c:v>
                </c:pt>
                <c:pt idx="339">
                  <c:v>40715</c:v>
                </c:pt>
                <c:pt idx="340">
                  <c:v>40302</c:v>
                </c:pt>
                <c:pt idx="341">
                  <c:v>40302</c:v>
                </c:pt>
                <c:pt idx="342">
                  <c:v>40886</c:v>
                </c:pt>
                <c:pt idx="343">
                  <c:v>41479</c:v>
                </c:pt>
                <c:pt idx="344">
                  <c:v>41660</c:v>
                </c:pt>
                <c:pt idx="345">
                  <c:v>41430</c:v>
                </c:pt>
                <c:pt idx="346">
                  <c:v>41457</c:v>
                </c:pt>
                <c:pt idx="347">
                  <c:v>40701</c:v>
                </c:pt>
                <c:pt idx="348">
                  <c:v>40730</c:v>
                </c:pt>
                <c:pt idx="349">
                  <c:v>40683</c:v>
                </c:pt>
                <c:pt idx="350">
                  <c:v>41257</c:v>
                </c:pt>
                <c:pt idx="351">
                  <c:v>41974</c:v>
                </c:pt>
                <c:pt idx="352">
                  <c:v>41801</c:v>
                </c:pt>
                <c:pt idx="353">
                  <c:v>41663</c:v>
                </c:pt>
                <c:pt idx="354">
                  <c:v>41662</c:v>
                </c:pt>
                <c:pt idx="355">
                  <c:v>41942</c:v>
                </c:pt>
                <c:pt idx="356">
                  <c:v>42004</c:v>
                </c:pt>
                <c:pt idx="357">
                  <c:v>41974</c:v>
                </c:pt>
                <c:pt idx="358">
                  <c:v>41983</c:v>
                </c:pt>
                <c:pt idx="359">
                  <c:v>42356</c:v>
                </c:pt>
                <c:pt idx="360">
                  <c:v>41584</c:v>
                </c:pt>
                <c:pt idx="361">
                  <c:v>41628</c:v>
                </c:pt>
                <c:pt idx="362">
                  <c:v>41852</c:v>
                </c:pt>
                <c:pt idx="363">
                  <c:v>41528</c:v>
                </c:pt>
                <c:pt idx="364">
                  <c:v>41821</c:v>
                </c:pt>
                <c:pt idx="365">
                  <c:v>41498</c:v>
                </c:pt>
                <c:pt idx="366">
                  <c:v>42128</c:v>
                </c:pt>
                <c:pt idx="367">
                  <c:v>42402</c:v>
                </c:pt>
                <c:pt idx="368">
                  <c:v>42125</c:v>
                </c:pt>
                <c:pt idx="369">
                  <c:v>42262</c:v>
                </c:pt>
                <c:pt idx="370">
                  <c:v>42278</c:v>
                </c:pt>
                <c:pt idx="371">
                  <c:v>41990</c:v>
                </c:pt>
                <c:pt idx="372">
                  <c:v>38808</c:v>
                </c:pt>
                <c:pt idx="373">
                  <c:v>42262</c:v>
                </c:pt>
                <c:pt idx="374">
                  <c:v>41893</c:v>
                </c:pt>
                <c:pt idx="375">
                  <c:v>41596</c:v>
                </c:pt>
                <c:pt idx="376">
                  <c:v>41579</c:v>
                </c:pt>
                <c:pt idx="377">
                  <c:v>41990</c:v>
                </c:pt>
                <c:pt idx="378">
                  <c:v>42164</c:v>
                </c:pt>
                <c:pt idx="379">
                  <c:v>42388</c:v>
                </c:pt>
                <c:pt idx="380">
                  <c:v>41463</c:v>
                </c:pt>
                <c:pt idx="381">
                  <c:v>41635</c:v>
                </c:pt>
                <c:pt idx="382">
                  <c:v>41572</c:v>
                </c:pt>
                <c:pt idx="383">
                  <c:v>40438</c:v>
                </c:pt>
                <c:pt idx="384">
                  <c:v>40639</c:v>
                </c:pt>
                <c:pt idx="385">
                  <c:v>41506</c:v>
                </c:pt>
                <c:pt idx="386">
                  <c:v>41564</c:v>
                </c:pt>
                <c:pt idx="387">
                  <c:v>42675</c:v>
                </c:pt>
                <c:pt idx="388">
                  <c:v>42710</c:v>
                </c:pt>
                <c:pt idx="389">
                  <c:v>42719</c:v>
                </c:pt>
                <c:pt idx="390">
                  <c:v>42361</c:v>
                </c:pt>
                <c:pt idx="391">
                  <c:v>42118</c:v>
                </c:pt>
                <c:pt idx="392">
                  <c:v>42433</c:v>
                </c:pt>
                <c:pt idx="393">
                  <c:v>42304</c:v>
                </c:pt>
                <c:pt idx="394">
                  <c:v>42087</c:v>
                </c:pt>
                <c:pt idx="395">
                  <c:v>42328</c:v>
                </c:pt>
                <c:pt idx="396">
                  <c:v>42293</c:v>
                </c:pt>
                <c:pt idx="397">
                  <c:v>42146</c:v>
                </c:pt>
                <c:pt idx="398">
                  <c:v>41506</c:v>
                </c:pt>
                <c:pt idx="399">
                  <c:v>41619</c:v>
                </c:pt>
                <c:pt idx="400">
                  <c:v>42354</c:v>
                </c:pt>
                <c:pt idx="401">
                  <c:v>41865</c:v>
                </c:pt>
                <c:pt idx="402">
                  <c:v>41596</c:v>
                </c:pt>
                <c:pt idx="403">
                  <c:v>42705</c:v>
                </c:pt>
                <c:pt idx="404">
                  <c:v>42801</c:v>
                </c:pt>
                <c:pt idx="405">
                  <c:v>41457</c:v>
                </c:pt>
                <c:pt idx="406">
                  <c:v>42327</c:v>
                </c:pt>
                <c:pt idx="407">
                  <c:v>40679</c:v>
                </c:pt>
                <c:pt idx="408">
                  <c:v>42377</c:v>
                </c:pt>
                <c:pt idx="409">
                  <c:v>42125</c:v>
                </c:pt>
                <c:pt idx="410">
                  <c:v>42432</c:v>
                </c:pt>
                <c:pt idx="411">
                  <c:v>42193</c:v>
                </c:pt>
                <c:pt idx="412">
                  <c:v>40985</c:v>
                </c:pt>
                <c:pt idx="413">
                  <c:v>42948</c:v>
                </c:pt>
                <c:pt idx="414">
                  <c:v>42356</c:v>
                </c:pt>
                <c:pt idx="415">
                  <c:v>40330</c:v>
                </c:pt>
                <c:pt idx="416">
                  <c:v>43090</c:v>
                </c:pt>
                <c:pt idx="417">
                  <c:v>43089</c:v>
                </c:pt>
                <c:pt idx="418">
                  <c:v>43616</c:v>
                </c:pt>
                <c:pt idx="419">
                  <c:v>42709</c:v>
                </c:pt>
                <c:pt idx="420">
                  <c:v>42935</c:v>
                </c:pt>
                <c:pt idx="421">
                  <c:v>42860</c:v>
                </c:pt>
                <c:pt idx="422">
                  <c:v>42892</c:v>
                </c:pt>
                <c:pt idx="423">
                  <c:v>42808</c:v>
                </c:pt>
                <c:pt idx="424">
                  <c:v>42317</c:v>
                </c:pt>
                <c:pt idx="425">
                  <c:v>42906</c:v>
                </c:pt>
                <c:pt idx="426">
                  <c:v>42264</c:v>
                </c:pt>
                <c:pt idx="427">
                  <c:v>42569</c:v>
                </c:pt>
                <c:pt idx="428">
                  <c:v>40529</c:v>
                </c:pt>
                <c:pt idx="429">
                  <c:v>42286</c:v>
                </c:pt>
                <c:pt idx="430">
                  <c:v>42342</c:v>
                </c:pt>
                <c:pt idx="431">
                  <c:v>42685</c:v>
                </c:pt>
                <c:pt idx="432">
                  <c:v>42401</c:v>
                </c:pt>
                <c:pt idx="433">
                  <c:v>42401</c:v>
                </c:pt>
                <c:pt idx="434">
                  <c:v>42593</c:v>
                </c:pt>
                <c:pt idx="435">
                  <c:v>42521</c:v>
                </c:pt>
                <c:pt idx="436">
                  <c:v>43010</c:v>
                </c:pt>
                <c:pt idx="437">
                  <c:v>43056</c:v>
                </c:pt>
                <c:pt idx="438">
                  <c:v>43024</c:v>
                </c:pt>
                <c:pt idx="439">
                  <c:v>43020</c:v>
                </c:pt>
                <c:pt idx="440">
                  <c:v>42923</c:v>
                </c:pt>
                <c:pt idx="441">
                  <c:v>42209</c:v>
                </c:pt>
                <c:pt idx="442">
                  <c:v>42101</c:v>
                </c:pt>
                <c:pt idx="443">
                  <c:v>42521</c:v>
                </c:pt>
                <c:pt idx="444">
                  <c:v>42736</c:v>
                </c:pt>
                <c:pt idx="445">
                  <c:v>43110</c:v>
                </c:pt>
                <c:pt idx="446">
                  <c:v>43056</c:v>
                </c:pt>
                <c:pt idx="447">
                  <c:v>41906</c:v>
                </c:pt>
                <c:pt idx="448">
                  <c:v>42223</c:v>
                </c:pt>
                <c:pt idx="449">
                  <c:v>39449</c:v>
                </c:pt>
                <c:pt idx="450">
                  <c:v>43056</c:v>
                </c:pt>
                <c:pt idx="451">
                  <c:v>42872</c:v>
                </c:pt>
                <c:pt idx="452">
                  <c:v>43730</c:v>
                </c:pt>
                <c:pt idx="453">
                  <c:v>42895</c:v>
                </c:pt>
                <c:pt idx="454">
                  <c:v>42502</c:v>
                </c:pt>
                <c:pt idx="455">
                  <c:v>43465</c:v>
                </c:pt>
                <c:pt idx="456">
                  <c:v>42762</c:v>
                </c:pt>
                <c:pt idx="457">
                  <c:v>42801</c:v>
                </c:pt>
                <c:pt idx="458">
                  <c:v>43054</c:v>
                </c:pt>
                <c:pt idx="459">
                  <c:v>42671</c:v>
                </c:pt>
                <c:pt idx="460">
                  <c:v>42807</c:v>
                </c:pt>
                <c:pt idx="461">
                  <c:v>42775</c:v>
                </c:pt>
                <c:pt idx="462">
                  <c:v>42709</c:v>
                </c:pt>
                <c:pt idx="463">
                  <c:v>43378</c:v>
                </c:pt>
                <c:pt idx="464">
                  <c:v>42958</c:v>
                </c:pt>
                <c:pt idx="465">
                  <c:v>42958</c:v>
                </c:pt>
                <c:pt idx="466">
                  <c:v>43606</c:v>
                </c:pt>
                <c:pt idx="467">
                  <c:v>42577</c:v>
                </c:pt>
                <c:pt idx="468">
                  <c:v>43423</c:v>
                </c:pt>
                <c:pt idx="469">
                  <c:v>43601</c:v>
                </c:pt>
                <c:pt idx="470">
                  <c:v>42937</c:v>
                </c:pt>
                <c:pt idx="471">
                  <c:v>43172</c:v>
                </c:pt>
                <c:pt idx="472">
                  <c:v>42979</c:v>
                </c:pt>
                <c:pt idx="473">
                  <c:v>43395</c:v>
                </c:pt>
                <c:pt idx="474">
                  <c:v>43122</c:v>
                </c:pt>
                <c:pt idx="475">
                  <c:v>43936</c:v>
                </c:pt>
                <c:pt idx="476">
                  <c:v>43986</c:v>
                </c:pt>
                <c:pt idx="477">
                  <c:v>43794</c:v>
                </c:pt>
                <c:pt idx="478">
                  <c:v>43654</c:v>
                </c:pt>
                <c:pt idx="479">
                  <c:v>43473</c:v>
                </c:pt>
                <c:pt idx="480">
                  <c:v>43439</c:v>
                </c:pt>
                <c:pt idx="481">
                  <c:v>43621</c:v>
                </c:pt>
                <c:pt idx="482">
                  <c:v>43392</c:v>
                </c:pt>
                <c:pt idx="483">
                  <c:v>43502</c:v>
                </c:pt>
                <c:pt idx="484">
                  <c:v>43425</c:v>
                </c:pt>
                <c:pt idx="485">
                  <c:v>42671</c:v>
                </c:pt>
                <c:pt idx="486">
                  <c:v>43468</c:v>
                </c:pt>
                <c:pt idx="487">
                  <c:v>43741</c:v>
                </c:pt>
                <c:pt idx="488">
                  <c:v>43210</c:v>
                </c:pt>
                <c:pt idx="489">
                  <c:v>43755</c:v>
                </c:pt>
                <c:pt idx="490">
                  <c:v>43755</c:v>
                </c:pt>
                <c:pt idx="491">
                  <c:v>43531</c:v>
                </c:pt>
                <c:pt idx="492">
                  <c:v>42783</c:v>
                </c:pt>
                <c:pt idx="493">
                  <c:v>43978</c:v>
                </c:pt>
                <c:pt idx="494">
                  <c:v>43978</c:v>
                </c:pt>
                <c:pt idx="495">
                  <c:v>43332</c:v>
                </c:pt>
                <c:pt idx="496">
                  <c:v>43698</c:v>
                </c:pt>
                <c:pt idx="497">
                  <c:v>43476</c:v>
                </c:pt>
                <c:pt idx="498">
                  <c:v>43487</c:v>
                </c:pt>
                <c:pt idx="499">
                  <c:v>43122</c:v>
                </c:pt>
                <c:pt idx="500">
                  <c:v>43303</c:v>
                </c:pt>
                <c:pt idx="501">
                  <c:v>43303</c:v>
                </c:pt>
                <c:pt idx="502">
                  <c:v>43507</c:v>
                </c:pt>
                <c:pt idx="503">
                  <c:v>43009</c:v>
                </c:pt>
                <c:pt idx="504">
                  <c:v>43004</c:v>
                </c:pt>
                <c:pt idx="505">
                  <c:v>43937</c:v>
                </c:pt>
                <c:pt idx="506">
                  <c:v>43819</c:v>
                </c:pt>
                <c:pt idx="507">
                  <c:v>43343</c:v>
                </c:pt>
                <c:pt idx="508">
                  <c:v>42754</c:v>
                </c:pt>
                <c:pt idx="509">
                  <c:v>44218</c:v>
                </c:pt>
                <c:pt idx="510">
                  <c:v>43817</c:v>
                </c:pt>
                <c:pt idx="511">
                  <c:v>44050</c:v>
                </c:pt>
                <c:pt idx="512">
                  <c:v>44091</c:v>
                </c:pt>
                <c:pt idx="513">
                  <c:v>44091</c:v>
                </c:pt>
                <c:pt idx="514">
                  <c:v>43466</c:v>
                </c:pt>
                <c:pt idx="515">
                  <c:v>44440</c:v>
                </c:pt>
                <c:pt idx="516">
                  <c:v>43402</c:v>
                </c:pt>
                <c:pt idx="517">
                  <c:v>43501</c:v>
                </c:pt>
                <c:pt idx="518">
                  <c:v>44090</c:v>
                </c:pt>
                <c:pt idx="519">
                  <c:v>44165</c:v>
                </c:pt>
                <c:pt idx="520">
                  <c:v>43740</c:v>
                </c:pt>
                <c:pt idx="521">
                  <c:v>43759</c:v>
                </c:pt>
                <c:pt idx="522">
                  <c:v>43812</c:v>
                </c:pt>
                <c:pt idx="523">
                  <c:v>44307</c:v>
                </c:pt>
                <c:pt idx="524">
                  <c:v>44307</c:v>
                </c:pt>
                <c:pt idx="525">
                  <c:v>44068</c:v>
                </c:pt>
                <c:pt idx="526">
                  <c:v>44074</c:v>
                </c:pt>
                <c:pt idx="527">
                  <c:v>44377</c:v>
                </c:pt>
                <c:pt idx="528">
                  <c:v>41247</c:v>
                </c:pt>
                <c:pt idx="529">
                  <c:v>44337</c:v>
                </c:pt>
                <c:pt idx="530">
                  <c:v>44230</c:v>
                </c:pt>
                <c:pt idx="531">
                  <c:v>44621</c:v>
                </c:pt>
                <c:pt idx="532">
                  <c:v>43726</c:v>
                </c:pt>
                <c:pt idx="533">
                  <c:v>43391</c:v>
                </c:pt>
                <c:pt idx="534">
                  <c:v>44033</c:v>
                </c:pt>
                <c:pt idx="535">
                  <c:v>43979</c:v>
                </c:pt>
                <c:pt idx="536">
                  <c:v>42979</c:v>
                </c:pt>
                <c:pt idx="537">
                  <c:v>43344</c:v>
                </c:pt>
                <c:pt idx="538">
                  <c:v>43392</c:v>
                </c:pt>
                <c:pt idx="539">
                  <c:v>43678</c:v>
                </c:pt>
                <c:pt idx="540">
                  <c:v>43709</c:v>
                </c:pt>
                <c:pt idx="541">
                  <c:v>43739</c:v>
                </c:pt>
                <c:pt idx="542">
                  <c:v>43770</c:v>
                </c:pt>
                <c:pt idx="543">
                  <c:v>44044</c:v>
                </c:pt>
                <c:pt idx="544">
                  <c:v>44075</c:v>
                </c:pt>
                <c:pt idx="545">
                  <c:v>44105</c:v>
                </c:pt>
                <c:pt idx="546">
                  <c:v>44440</c:v>
                </c:pt>
                <c:pt idx="547">
                  <c:v>42327</c:v>
                </c:pt>
                <c:pt idx="548">
                  <c:v>42153</c:v>
                </c:pt>
                <c:pt idx="549">
                  <c:v>44546</c:v>
                </c:pt>
                <c:pt idx="550">
                  <c:v>44270</c:v>
                </c:pt>
                <c:pt idx="551">
                  <c:v>44740</c:v>
                </c:pt>
                <c:pt idx="552">
                  <c:v>44733</c:v>
                </c:pt>
                <c:pt idx="553">
                  <c:v>44735</c:v>
                </c:pt>
                <c:pt idx="554">
                  <c:v>44246</c:v>
                </c:pt>
                <c:pt idx="555">
                  <c:v>44845</c:v>
                </c:pt>
                <c:pt idx="556">
                  <c:v>44857</c:v>
                </c:pt>
                <c:pt idx="557">
                  <c:v>44855</c:v>
                </c:pt>
                <c:pt idx="558">
                  <c:v>43392</c:v>
                </c:pt>
                <c:pt idx="559">
                  <c:v>44119</c:v>
                </c:pt>
              </c:numCache>
            </c:numRef>
          </c:xVal>
          <c:yVal>
            <c:numRef>
              <c:f>'Wind PPAs by Plant_Nominal'!$P$26:$P$1000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149.49999999999997</c:v>
                </c:pt>
                <c:pt idx="12">
                  <c:v>#N/A</c:v>
                </c:pt>
                <c:pt idx="13">
                  <c:v>#N/A</c:v>
                </c:pt>
                <c:pt idx="14">
                  <c:v>#N/A</c:v>
                </c:pt>
                <c:pt idx="15">
                  <c:v>#N/A</c:v>
                </c:pt>
                <c:pt idx="16">
                  <c:v>43.30065830833351</c:v>
                </c:pt>
                <c:pt idx="17">
                  <c:v>43.300658308333503</c:v>
                </c:pt>
                <c:pt idx="18">
                  <c:v>#N/A</c:v>
                </c:pt>
                <c:pt idx="19">
                  <c:v>#N/A</c:v>
                </c:pt>
                <c:pt idx="20">
                  <c:v>#N/A</c:v>
                </c:pt>
                <c:pt idx="21">
                  <c:v>#N/A</c:v>
                </c:pt>
                <c:pt idx="22">
                  <c:v>#N/A</c:v>
                </c:pt>
                <c:pt idx="23">
                  <c:v>#N/A</c:v>
                </c:pt>
                <c:pt idx="24">
                  <c:v>#N/A</c:v>
                </c:pt>
                <c:pt idx="25">
                  <c:v>#N/A</c:v>
                </c:pt>
                <c:pt idx="26">
                  <c:v>#N/A</c:v>
                </c:pt>
                <c:pt idx="27">
                  <c:v>#N/A</c:v>
                </c:pt>
                <c:pt idx="28">
                  <c:v>43.084417603277231</c:v>
                </c:pt>
                <c:pt idx="29">
                  <c:v>#N/A</c:v>
                </c:pt>
                <c:pt idx="30">
                  <c:v>#N/A</c:v>
                </c:pt>
                <c:pt idx="31">
                  <c:v>#N/A</c:v>
                </c:pt>
                <c:pt idx="32">
                  <c:v>#N/A</c:v>
                </c:pt>
                <c:pt idx="33">
                  <c:v>#N/A</c:v>
                </c:pt>
                <c:pt idx="34">
                  <c:v>#N/A</c:v>
                </c:pt>
                <c:pt idx="35">
                  <c:v>#N/A</c:v>
                </c:pt>
                <c:pt idx="36">
                  <c:v>#N/A</c:v>
                </c:pt>
                <c:pt idx="37">
                  <c:v>#N/A</c:v>
                </c:pt>
                <c:pt idx="38">
                  <c:v>#N/A</c:v>
                </c:pt>
                <c:pt idx="39">
                  <c:v>#N/A</c:v>
                </c:pt>
                <c:pt idx="40">
                  <c:v>39.59999999999998</c:v>
                </c:pt>
                <c:pt idx="41">
                  <c:v>45.940970527916456</c:v>
                </c:pt>
                <c:pt idx="42">
                  <c:v>#N/A</c:v>
                </c:pt>
                <c:pt idx="43">
                  <c:v>#N/A</c:v>
                </c:pt>
                <c:pt idx="44">
                  <c:v>#N/A</c:v>
                </c:pt>
                <c:pt idx="45">
                  <c:v>72.116120162280225</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63.999999999999964</c:v>
                </c:pt>
                <c:pt idx="69">
                  <c:v>#N/A</c:v>
                </c:pt>
                <c:pt idx="70">
                  <c:v>58.999999999999986</c:v>
                </c:pt>
                <c:pt idx="71">
                  <c:v>64.999999999999943</c:v>
                </c:pt>
                <c:pt idx="72">
                  <c:v>42.70999999999998</c:v>
                </c:pt>
                <c:pt idx="73">
                  <c:v>#N/A</c:v>
                </c:pt>
                <c:pt idx="74">
                  <c:v>#N/A</c:v>
                </c:pt>
                <c:pt idx="75">
                  <c:v>#N/A</c:v>
                </c:pt>
                <c:pt idx="76">
                  <c:v>#N/A</c:v>
                </c:pt>
                <c:pt idx="77">
                  <c:v>#N/A</c:v>
                </c:pt>
                <c:pt idx="78">
                  <c:v>#N/A</c:v>
                </c:pt>
                <c:pt idx="79">
                  <c:v>#N/A</c:v>
                </c:pt>
                <c:pt idx="80">
                  <c:v>#N/A</c:v>
                </c:pt>
                <c:pt idx="81">
                  <c:v>#N/A</c:v>
                </c:pt>
                <c:pt idx="82">
                  <c:v>#N/A</c:v>
                </c:pt>
                <c:pt idx="83">
                  <c:v>#N/A</c:v>
                </c:pt>
                <c:pt idx="84">
                  <c:v>#N/A</c:v>
                </c:pt>
                <c:pt idx="85">
                  <c:v>59.238481042264674</c:v>
                </c:pt>
                <c:pt idx="86">
                  <c:v>#N/A</c:v>
                </c:pt>
                <c:pt idx="87">
                  <c:v>#N/A</c:v>
                </c:pt>
                <c:pt idx="88">
                  <c:v>#N/A</c:v>
                </c:pt>
                <c:pt idx="89">
                  <c:v>#N/A</c:v>
                </c:pt>
                <c:pt idx="90">
                  <c:v>43.999999999999986</c:v>
                </c:pt>
                <c:pt idx="91">
                  <c:v>#N/A</c:v>
                </c:pt>
                <c:pt idx="92">
                  <c:v>#N/A</c:v>
                </c:pt>
                <c:pt idx="93">
                  <c:v>#N/A</c:v>
                </c:pt>
                <c:pt idx="94">
                  <c:v>#N/A</c:v>
                </c:pt>
                <c:pt idx="95">
                  <c:v>#N/A</c:v>
                </c:pt>
                <c:pt idx="96">
                  <c:v>#N/A</c:v>
                </c:pt>
                <c:pt idx="97">
                  <c:v>44.999999999999979</c:v>
                </c:pt>
                <c:pt idx="98">
                  <c:v>#N/A</c:v>
                </c:pt>
                <c:pt idx="99">
                  <c:v>#N/A</c:v>
                </c:pt>
                <c:pt idx="100">
                  <c:v>63.999999999999972</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125.99999999999997</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72.82912917587656</c:v>
                </c:pt>
                <c:pt idx="129">
                  <c:v>66.345748464592987</c:v>
                </c:pt>
                <c:pt idx="130">
                  <c:v>90.523152375205143</c:v>
                </c:pt>
                <c:pt idx="131">
                  <c:v>89.79798384639632</c:v>
                </c:pt>
                <c:pt idx="132">
                  <c:v>66.431144747267496</c:v>
                </c:pt>
                <c:pt idx="133">
                  <c:v>#N/A</c:v>
                </c:pt>
                <c:pt idx="134">
                  <c:v>#N/A</c:v>
                </c:pt>
                <c:pt idx="135">
                  <c:v>#N/A</c:v>
                </c:pt>
                <c:pt idx="136">
                  <c:v>72.122411969114253</c:v>
                </c:pt>
                <c:pt idx="137">
                  <c:v>#N/A</c:v>
                </c:pt>
                <c:pt idx="138">
                  <c:v>#N/A</c:v>
                </c:pt>
                <c:pt idx="139">
                  <c:v>#N/A</c:v>
                </c:pt>
                <c:pt idx="140">
                  <c:v>#N/A</c:v>
                </c:pt>
                <c:pt idx="141">
                  <c:v>#N/A</c:v>
                </c:pt>
                <c:pt idx="142">
                  <c:v>#N/A</c:v>
                </c:pt>
                <c:pt idx="143">
                  <c:v>#N/A</c:v>
                </c:pt>
                <c:pt idx="144">
                  <c:v>#N/A</c:v>
                </c:pt>
                <c:pt idx="145">
                  <c:v>71.836484116650112</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91.999999999999972</c:v>
                </c:pt>
                <c:pt idx="160">
                  <c:v>91.999999999999972</c:v>
                </c:pt>
                <c:pt idx="161">
                  <c:v>#N/A</c:v>
                </c:pt>
                <c:pt idx="162">
                  <c:v>#N/A</c:v>
                </c:pt>
                <c:pt idx="163">
                  <c:v>70.359171035707632</c:v>
                </c:pt>
                <c:pt idx="164">
                  <c:v>#N/A</c:v>
                </c:pt>
                <c:pt idx="165">
                  <c:v>#N/A</c:v>
                </c:pt>
                <c:pt idx="166">
                  <c:v>#N/A</c:v>
                </c:pt>
                <c:pt idx="167">
                  <c:v>68.326076034330569</c:v>
                </c:pt>
                <c:pt idx="168">
                  <c:v>#N/A</c:v>
                </c:pt>
                <c:pt idx="169">
                  <c:v>#N/A</c:v>
                </c:pt>
                <c:pt idx="170">
                  <c:v>#N/A</c:v>
                </c:pt>
                <c:pt idx="171">
                  <c:v>#N/A</c:v>
                </c:pt>
                <c:pt idx="172">
                  <c:v>#N/A</c:v>
                </c:pt>
                <c:pt idx="173">
                  <c:v>#N/A</c:v>
                </c:pt>
                <c:pt idx="174">
                  <c:v>#N/A</c:v>
                </c:pt>
                <c:pt idx="175">
                  <c:v>#N/A</c:v>
                </c:pt>
                <c:pt idx="176">
                  <c:v>#N/A</c:v>
                </c:pt>
                <c:pt idx="177">
                  <c:v>#N/A</c:v>
                </c:pt>
                <c:pt idx="178">
                  <c:v>87.227786275861519</c:v>
                </c:pt>
                <c:pt idx="179">
                  <c:v>95.842876278415773</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87.5415532824845</c:v>
                </c:pt>
                <c:pt idx="199">
                  <c:v>#N/A</c:v>
                </c:pt>
                <c:pt idx="200">
                  <c:v>#N/A</c:v>
                </c:pt>
                <c:pt idx="201">
                  <c:v>81.999999999999957</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32.294506247004961</c:v>
                </c:pt>
                <c:pt idx="228">
                  <c:v>#N/A</c:v>
                </c:pt>
                <c:pt idx="229">
                  <c:v>#N/A</c:v>
                </c:pt>
                <c:pt idx="230">
                  <c:v>#N/A</c:v>
                </c:pt>
                <c:pt idx="231">
                  <c:v>#N/A</c:v>
                </c:pt>
                <c:pt idx="232">
                  <c:v>#N/A</c:v>
                </c:pt>
                <c:pt idx="233">
                  <c:v>#N/A</c:v>
                </c:pt>
                <c:pt idx="234">
                  <c:v>#N/A</c:v>
                </c:pt>
                <c:pt idx="235">
                  <c:v>#N/A</c:v>
                </c:pt>
                <c:pt idx="236">
                  <c:v>#N/A</c:v>
                </c:pt>
                <c:pt idx="237">
                  <c:v>#N/A</c:v>
                </c:pt>
                <c:pt idx="238">
                  <c:v>112.75037063281312</c:v>
                </c:pt>
                <c:pt idx="239">
                  <c:v>111.86625941300805</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53.70999999999998</c:v>
                </c:pt>
                <c:pt idx="257">
                  <c:v>53.999999999999972</c:v>
                </c:pt>
                <c:pt idx="258">
                  <c:v>#N/A</c:v>
                </c:pt>
                <c:pt idx="259">
                  <c:v>#N/A</c:v>
                </c:pt>
                <c:pt idx="260">
                  <c:v>#N/A</c:v>
                </c:pt>
                <c:pt idx="261">
                  <c:v>91.25805510079212</c:v>
                </c:pt>
                <c:pt idx="262">
                  <c:v>91.275275115606391</c:v>
                </c:pt>
                <c:pt idx="263">
                  <c:v>#N/A</c:v>
                </c:pt>
                <c:pt idx="264">
                  <c:v>#N/A</c:v>
                </c:pt>
                <c:pt idx="265">
                  <c:v>#N/A</c:v>
                </c:pt>
                <c:pt idx="266">
                  <c:v>#N/A</c:v>
                </c:pt>
                <c:pt idx="267">
                  <c:v>65.339999999999989</c:v>
                </c:pt>
                <c:pt idx="268">
                  <c:v>67.789721371781809</c:v>
                </c:pt>
                <c:pt idx="269">
                  <c:v>#N/A</c:v>
                </c:pt>
                <c:pt idx="270">
                  <c:v>#N/A</c:v>
                </c:pt>
                <c:pt idx="271">
                  <c:v>#N/A</c:v>
                </c:pt>
                <c:pt idx="272">
                  <c:v>#N/A</c:v>
                </c:pt>
                <c:pt idx="273">
                  <c:v>#N/A</c:v>
                </c:pt>
                <c:pt idx="274">
                  <c:v>#N/A</c:v>
                </c:pt>
                <c:pt idx="275">
                  <c:v>#N/A</c:v>
                </c:pt>
                <c:pt idx="276">
                  <c:v>#N/A</c:v>
                </c:pt>
                <c:pt idx="277">
                  <c:v>60.999999999999915</c:v>
                </c:pt>
                <c:pt idx="278">
                  <c:v>#N/A</c:v>
                </c:pt>
                <c:pt idx="279">
                  <c:v>#N/A</c:v>
                </c:pt>
                <c:pt idx="280">
                  <c:v>#N/A</c:v>
                </c:pt>
                <c:pt idx="281">
                  <c:v>#N/A</c:v>
                </c:pt>
                <c:pt idx="282">
                  <c:v>#N/A</c:v>
                </c:pt>
                <c:pt idx="283">
                  <c:v>#N/A</c:v>
                </c:pt>
                <c:pt idx="284">
                  <c:v>#N/A</c:v>
                </c:pt>
                <c:pt idx="285">
                  <c:v>#N/A</c:v>
                </c:pt>
                <c:pt idx="286">
                  <c:v>#N/A</c:v>
                </c:pt>
                <c:pt idx="287">
                  <c:v>#N/A</c:v>
                </c:pt>
                <c:pt idx="288">
                  <c:v>#N/A</c:v>
                </c:pt>
                <c:pt idx="289">
                  <c:v>90.866988001970782</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67.129191765903741</c:v>
                </c:pt>
                <c:pt idx="304">
                  <c:v>54.654463408994488</c:v>
                </c:pt>
                <c:pt idx="305">
                  <c:v>42.759654915780864</c:v>
                </c:pt>
                <c:pt idx="306">
                  <c:v>65.782139378355097</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62.649999999999991</c:v>
                </c:pt>
                <c:pt idx="334">
                  <c:v>51.649999999999991</c:v>
                </c:pt>
                <c:pt idx="335">
                  <c:v>#N/A</c:v>
                </c:pt>
                <c:pt idx="336">
                  <c:v>#N/A</c:v>
                </c:pt>
                <c:pt idx="337">
                  <c:v>#N/A</c:v>
                </c:pt>
                <c:pt idx="338">
                  <c:v>70.999999999999986</c:v>
                </c:pt>
                <c:pt idx="339">
                  <c:v>#N/A</c:v>
                </c:pt>
                <c:pt idx="340">
                  <c:v>76.819999999999979</c:v>
                </c:pt>
                <c:pt idx="341">
                  <c:v>79.912360214397253</c:v>
                </c:pt>
                <c:pt idx="342">
                  <c:v>#N/A</c:v>
                </c:pt>
                <c:pt idx="343">
                  <c:v>#N/A</c:v>
                </c:pt>
                <c:pt idx="344">
                  <c:v>#N/A</c:v>
                </c:pt>
                <c:pt idx="345">
                  <c:v>49.535011922718681</c:v>
                </c:pt>
                <c:pt idx="346">
                  <c:v>#N/A</c:v>
                </c:pt>
                <c:pt idx="347">
                  <c:v>#N/A</c:v>
                </c:pt>
                <c:pt idx="348">
                  <c:v>#N/A</c:v>
                </c:pt>
                <c:pt idx="349">
                  <c:v>53.99917498668384</c:v>
                </c:pt>
                <c:pt idx="350">
                  <c:v>52.209194404598669</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40.936309823435096</c:v>
                </c:pt>
                <c:pt idx="365">
                  <c:v>#N/A</c:v>
                </c:pt>
                <c:pt idx="366">
                  <c:v>#N/A</c:v>
                </c:pt>
                <c:pt idx="367">
                  <c:v>#N/A</c:v>
                </c:pt>
                <c:pt idx="368">
                  <c:v>#N/A</c:v>
                </c:pt>
                <c:pt idx="369">
                  <c:v>#N/A</c:v>
                </c:pt>
                <c:pt idx="370">
                  <c:v>#N/A</c:v>
                </c:pt>
                <c:pt idx="371">
                  <c:v>#N/A</c:v>
                </c:pt>
                <c:pt idx="372">
                  <c:v>#N/A</c:v>
                </c:pt>
                <c:pt idx="373">
                  <c:v>#N/A</c:v>
                </c:pt>
                <c:pt idx="374">
                  <c:v>#N/A</c:v>
                </c:pt>
                <c:pt idx="375">
                  <c:v>94.999999999999929</c:v>
                </c:pt>
                <c:pt idx="376">
                  <c:v>#N/A</c:v>
                </c:pt>
                <c:pt idx="377">
                  <c:v>#N/A</c:v>
                </c:pt>
                <c:pt idx="378">
                  <c:v>#N/A</c:v>
                </c:pt>
                <c:pt idx="379">
                  <c:v>#N/A</c:v>
                </c:pt>
                <c:pt idx="380">
                  <c:v>#N/A</c:v>
                </c:pt>
                <c:pt idx="381">
                  <c:v>#N/A</c:v>
                </c:pt>
                <c:pt idx="382">
                  <c:v>#N/A</c:v>
                </c:pt>
                <c:pt idx="383">
                  <c:v>#N/A</c:v>
                </c:pt>
                <c:pt idx="384">
                  <c:v>#N/A</c:v>
                </c:pt>
                <c:pt idx="385">
                  <c:v>59</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58.999999999999972</c:v>
                </c:pt>
                <c:pt idx="399">
                  <c:v>56.999999999999972</c:v>
                </c:pt>
                <c:pt idx="400">
                  <c:v>33.359999999999971</c:v>
                </c:pt>
                <c:pt idx="401">
                  <c:v>#N/A</c:v>
                </c:pt>
                <c:pt idx="402">
                  <c:v>#N/A</c:v>
                </c:pt>
                <c:pt idx="403">
                  <c:v>#N/A</c:v>
                </c:pt>
                <c:pt idx="404">
                  <c:v>#N/A</c:v>
                </c:pt>
                <c:pt idx="405">
                  <c:v>#N/A</c:v>
                </c:pt>
                <c:pt idx="406">
                  <c:v>48.399984598989704</c:v>
                </c:pt>
                <c:pt idx="407">
                  <c:v>#N/A</c:v>
                </c:pt>
                <c:pt idx="408">
                  <c:v>#N/A</c:v>
                </c:pt>
                <c:pt idx="409">
                  <c:v>#N/A</c:v>
                </c:pt>
                <c:pt idx="410">
                  <c:v>#N/A</c:v>
                </c:pt>
                <c:pt idx="411">
                  <c:v>44.569446561656065</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56.610780455243635</c:v>
                </c:pt>
                <c:pt idx="429">
                  <c:v>87.999999999999986</c:v>
                </c:pt>
                <c:pt idx="430">
                  <c:v>#N/A</c:v>
                </c:pt>
                <c:pt idx="431">
                  <c:v>#N/A</c:v>
                </c:pt>
                <c:pt idx="432">
                  <c:v>38.499999999999986</c:v>
                </c:pt>
                <c:pt idx="433">
                  <c:v>39.539865490395371</c:v>
                </c:pt>
                <c:pt idx="434">
                  <c:v>#N/A</c:v>
                </c:pt>
                <c:pt idx="435">
                  <c:v>42.640945196391144</c:v>
                </c:pt>
                <c:pt idx="436">
                  <c:v>#N/A</c:v>
                </c:pt>
                <c:pt idx="437">
                  <c:v>#N/A</c:v>
                </c:pt>
                <c:pt idx="438">
                  <c:v>#N/A</c:v>
                </c:pt>
                <c:pt idx="439">
                  <c:v>#N/A</c:v>
                </c:pt>
                <c:pt idx="440">
                  <c:v>#N/A</c:v>
                </c:pt>
                <c:pt idx="441">
                  <c:v>90.660532629784953</c:v>
                </c:pt>
                <c:pt idx="442">
                  <c:v>#N/A</c:v>
                </c:pt>
                <c:pt idx="443">
                  <c:v>#N/A</c:v>
                </c:pt>
                <c:pt idx="444">
                  <c:v>45.199999999999989</c:v>
                </c:pt>
                <c:pt idx="445">
                  <c:v>#N/A</c:v>
                </c:pt>
                <c:pt idx="446">
                  <c:v>#N/A</c:v>
                </c:pt>
                <c:pt idx="447">
                  <c:v>43.396186828463911</c:v>
                </c:pt>
                <c:pt idx="448">
                  <c:v>#N/A</c:v>
                </c:pt>
                <c:pt idx="449">
                  <c:v>52.499999999999986</c:v>
                </c:pt>
                <c:pt idx="450">
                  <c:v>#N/A</c:v>
                </c:pt>
                <c:pt idx="451">
                  <c:v>#N/A</c:v>
                </c:pt>
                <c:pt idx="452">
                  <c:v>52.314635889085295</c:v>
                </c:pt>
                <c:pt idx="453">
                  <c:v>#N/A</c:v>
                </c:pt>
                <c:pt idx="454">
                  <c:v>49.999999999999979</c:v>
                </c:pt>
                <c:pt idx="455">
                  <c:v>44.354861885325441</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21.949999999999985</c:v>
                </c:pt>
                <c:pt idx="473">
                  <c:v>#N/A</c:v>
                </c:pt>
                <c:pt idx="474">
                  <c:v>#N/A</c:v>
                </c:pt>
                <c:pt idx="475">
                  <c:v>34.149999999999984</c:v>
                </c:pt>
                <c:pt idx="476">
                  <c:v>#N/A</c:v>
                </c:pt>
                <c:pt idx="477">
                  <c:v>#N/A</c:v>
                </c:pt>
                <c:pt idx="478">
                  <c:v>#N/A</c:v>
                </c:pt>
                <c:pt idx="479">
                  <c:v>22.199999999999978</c:v>
                </c:pt>
                <c:pt idx="480">
                  <c:v>#N/A</c:v>
                </c:pt>
                <c:pt idx="481">
                  <c:v>31.655097942930329</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42.638849298489447</c:v>
                </c:pt>
                <c:pt idx="497">
                  <c:v>#N/A</c:v>
                </c:pt>
                <c:pt idx="498">
                  <c:v>#N/A</c:v>
                </c:pt>
                <c:pt idx="499">
                  <c:v>#N/A</c:v>
                </c:pt>
                <c:pt idx="500">
                  <c:v>30.399999999999991</c:v>
                </c:pt>
                <c:pt idx="501">
                  <c:v>30.622007312377733</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32.749999999999993</c:v>
                </c:pt>
                <c:pt idx="523">
                  <c:v>#N/A</c:v>
                </c:pt>
                <c:pt idx="524">
                  <c:v>#N/A</c:v>
                </c:pt>
                <c:pt idx="525">
                  <c:v>#N/A</c:v>
                </c:pt>
                <c:pt idx="526">
                  <c:v>#N/A</c:v>
                </c:pt>
                <c:pt idx="527">
                  <c:v>#N/A</c:v>
                </c:pt>
                <c:pt idx="528">
                  <c:v>92.999999999999957</c:v>
                </c:pt>
                <c:pt idx="529">
                  <c:v>#N/A</c:v>
                </c:pt>
                <c:pt idx="530">
                  <c:v>#N/A</c:v>
                </c:pt>
                <c:pt idx="531">
                  <c:v>#N/A</c:v>
                </c:pt>
                <c:pt idx="532">
                  <c:v>#N/A</c:v>
                </c:pt>
                <c:pt idx="533">
                  <c:v>#N/A</c:v>
                </c:pt>
                <c:pt idx="534">
                  <c:v>#N/A</c:v>
                </c:pt>
                <c:pt idx="535">
                  <c:v>#N/A</c:v>
                </c:pt>
                <c:pt idx="536">
                  <c:v>69.549999999999955</c:v>
                </c:pt>
                <c:pt idx="537">
                  <c:v>70.799999999999969</c:v>
                </c:pt>
                <c:pt idx="538">
                  <c:v>74.959999999999923</c:v>
                </c:pt>
                <c:pt idx="539">
                  <c:v>69.619999999999962</c:v>
                </c:pt>
                <c:pt idx="540">
                  <c:v>67.719999999999942</c:v>
                </c:pt>
                <c:pt idx="541">
                  <c:v>65.61999999999999</c:v>
                </c:pt>
                <c:pt idx="542">
                  <c:v>69.619999999999948</c:v>
                </c:pt>
                <c:pt idx="543">
                  <c:v>66.37</c:v>
                </c:pt>
                <c:pt idx="544">
                  <c:v>67.009999999999948</c:v>
                </c:pt>
                <c:pt idx="545">
                  <c:v>67.269999999999982</c:v>
                </c:pt>
                <c:pt idx="546">
                  <c:v>71.590000000000018</c:v>
                </c:pt>
                <c:pt idx="547">
                  <c:v>#N/A</c:v>
                </c:pt>
                <c:pt idx="548">
                  <c:v>56.670988540415891</c:v>
                </c:pt>
                <c:pt idx="549">
                  <c:v>#N/A</c:v>
                </c:pt>
                <c:pt idx="550">
                  <c:v>20.049999999999997</c:v>
                </c:pt>
                <c:pt idx="551">
                  <c:v>#N/A</c:v>
                </c:pt>
                <c:pt idx="552">
                  <c:v>#N/A</c:v>
                </c:pt>
                <c:pt idx="553">
                  <c:v>#N/A</c:v>
                </c:pt>
                <c:pt idx="554">
                  <c:v>#N/A</c:v>
                </c:pt>
                <c:pt idx="555">
                  <c:v>#N/A</c:v>
                </c:pt>
                <c:pt idx="556">
                  <c:v>#N/A</c:v>
                </c:pt>
                <c:pt idx="557">
                  <c:v>#N/A</c:v>
                </c:pt>
                <c:pt idx="558">
                  <c:v>#N/A</c:v>
                </c:pt>
                <c:pt idx="559">
                  <c:v>32.059999999999988</c:v>
                </c:pt>
              </c:numCache>
            </c:numRef>
          </c:yVal>
          <c:bubbleSize>
            <c:numRef>
              <c:f>'Wind PPAs by Plant_Nominal'!$B$26:$B$1000</c:f>
              <c:numCache>
                <c:formatCode>0.00</c:formatCode>
                <c:ptCount val="975"/>
                <c:pt idx="0">
                  <c:v>107.25</c:v>
                </c:pt>
                <c:pt idx="1">
                  <c:v>25.08</c:v>
                </c:pt>
                <c:pt idx="2">
                  <c:v>1.98</c:v>
                </c:pt>
                <c:pt idx="3">
                  <c:v>103.5</c:v>
                </c:pt>
                <c:pt idx="4">
                  <c:v>16.5</c:v>
                </c:pt>
                <c:pt idx="5">
                  <c:v>41.25</c:v>
                </c:pt>
                <c:pt idx="6">
                  <c:v>108.75</c:v>
                </c:pt>
                <c:pt idx="7">
                  <c:v>70.5</c:v>
                </c:pt>
                <c:pt idx="8">
                  <c:v>9</c:v>
                </c:pt>
                <c:pt idx="9">
                  <c:v>74.900000000000006</c:v>
                </c:pt>
                <c:pt idx="10">
                  <c:v>16.8</c:v>
                </c:pt>
                <c:pt idx="11">
                  <c:v>10.4</c:v>
                </c:pt>
                <c:pt idx="12">
                  <c:v>25.5</c:v>
                </c:pt>
                <c:pt idx="13">
                  <c:v>4.5</c:v>
                </c:pt>
                <c:pt idx="14">
                  <c:v>29.7</c:v>
                </c:pt>
                <c:pt idx="15">
                  <c:v>112.2</c:v>
                </c:pt>
                <c:pt idx="16">
                  <c:v>15</c:v>
                </c:pt>
                <c:pt idx="17">
                  <c:v>9</c:v>
                </c:pt>
                <c:pt idx="18">
                  <c:v>50</c:v>
                </c:pt>
                <c:pt idx="19">
                  <c:v>80</c:v>
                </c:pt>
                <c:pt idx="20">
                  <c:v>49.8</c:v>
                </c:pt>
                <c:pt idx="21">
                  <c:v>24</c:v>
                </c:pt>
                <c:pt idx="22">
                  <c:v>299.64</c:v>
                </c:pt>
                <c:pt idx="23">
                  <c:v>56.76</c:v>
                </c:pt>
                <c:pt idx="24">
                  <c:v>5.94</c:v>
                </c:pt>
                <c:pt idx="25">
                  <c:v>11.22</c:v>
                </c:pt>
                <c:pt idx="26">
                  <c:v>3.3</c:v>
                </c:pt>
                <c:pt idx="27">
                  <c:v>20.46</c:v>
                </c:pt>
                <c:pt idx="28">
                  <c:v>66</c:v>
                </c:pt>
                <c:pt idx="29">
                  <c:v>162</c:v>
                </c:pt>
                <c:pt idx="30">
                  <c:v>204</c:v>
                </c:pt>
                <c:pt idx="31">
                  <c:v>51</c:v>
                </c:pt>
                <c:pt idx="32">
                  <c:v>51</c:v>
                </c:pt>
                <c:pt idx="33">
                  <c:v>43.5</c:v>
                </c:pt>
                <c:pt idx="34">
                  <c:v>40.5</c:v>
                </c:pt>
                <c:pt idx="35">
                  <c:v>21</c:v>
                </c:pt>
                <c:pt idx="36">
                  <c:v>40.5</c:v>
                </c:pt>
                <c:pt idx="37">
                  <c:v>22.44</c:v>
                </c:pt>
                <c:pt idx="38">
                  <c:v>85.5</c:v>
                </c:pt>
                <c:pt idx="39">
                  <c:v>74.25</c:v>
                </c:pt>
                <c:pt idx="40">
                  <c:v>30</c:v>
                </c:pt>
                <c:pt idx="41">
                  <c:v>64.5</c:v>
                </c:pt>
                <c:pt idx="42">
                  <c:v>51</c:v>
                </c:pt>
                <c:pt idx="43">
                  <c:v>144</c:v>
                </c:pt>
                <c:pt idx="44">
                  <c:v>20.46</c:v>
                </c:pt>
                <c:pt idx="45">
                  <c:v>27</c:v>
                </c:pt>
                <c:pt idx="46">
                  <c:v>80</c:v>
                </c:pt>
                <c:pt idx="47">
                  <c:v>60</c:v>
                </c:pt>
                <c:pt idx="48">
                  <c:v>10.5</c:v>
                </c:pt>
                <c:pt idx="49">
                  <c:v>147</c:v>
                </c:pt>
                <c:pt idx="50">
                  <c:v>75</c:v>
                </c:pt>
                <c:pt idx="51">
                  <c:v>50</c:v>
                </c:pt>
                <c:pt idx="52">
                  <c:v>100.5</c:v>
                </c:pt>
                <c:pt idx="53">
                  <c:v>120</c:v>
                </c:pt>
                <c:pt idx="54">
                  <c:v>49.5</c:v>
                </c:pt>
                <c:pt idx="55">
                  <c:v>64.5</c:v>
                </c:pt>
                <c:pt idx="56">
                  <c:v>151.19999999999999</c:v>
                </c:pt>
                <c:pt idx="57">
                  <c:v>60</c:v>
                </c:pt>
                <c:pt idx="58">
                  <c:v>10</c:v>
                </c:pt>
                <c:pt idx="59">
                  <c:v>50</c:v>
                </c:pt>
                <c:pt idx="60">
                  <c:v>25</c:v>
                </c:pt>
                <c:pt idx="61">
                  <c:v>75</c:v>
                </c:pt>
                <c:pt idx="62">
                  <c:v>9</c:v>
                </c:pt>
                <c:pt idx="63">
                  <c:v>38</c:v>
                </c:pt>
                <c:pt idx="64">
                  <c:v>199.5</c:v>
                </c:pt>
                <c:pt idx="65">
                  <c:v>98.9</c:v>
                </c:pt>
                <c:pt idx="66">
                  <c:v>50.6</c:v>
                </c:pt>
                <c:pt idx="67">
                  <c:v>48</c:v>
                </c:pt>
                <c:pt idx="68">
                  <c:v>26</c:v>
                </c:pt>
                <c:pt idx="69">
                  <c:v>161</c:v>
                </c:pt>
                <c:pt idx="70">
                  <c:v>99</c:v>
                </c:pt>
                <c:pt idx="71">
                  <c:v>80</c:v>
                </c:pt>
                <c:pt idx="72">
                  <c:v>56.7</c:v>
                </c:pt>
                <c:pt idx="73">
                  <c:v>199.5</c:v>
                </c:pt>
                <c:pt idx="74">
                  <c:v>201</c:v>
                </c:pt>
                <c:pt idx="75">
                  <c:v>300.5</c:v>
                </c:pt>
                <c:pt idx="76">
                  <c:v>50</c:v>
                </c:pt>
                <c:pt idx="77">
                  <c:v>99</c:v>
                </c:pt>
                <c:pt idx="78">
                  <c:v>76.5</c:v>
                </c:pt>
                <c:pt idx="79">
                  <c:v>100</c:v>
                </c:pt>
                <c:pt idx="80">
                  <c:v>52.8</c:v>
                </c:pt>
                <c:pt idx="81">
                  <c:v>205.5</c:v>
                </c:pt>
                <c:pt idx="82">
                  <c:v>150</c:v>
                </c:pt>
                <c:pt idx="83">
                  <c:v>100.65</c:v>
                </c:pt>
                <c:pt idx="84">
                  <c:v>100.65</c:v>
                </c:pt>
                <c:pt idx="85">
                  <c:v>75</c:v>
                </c:pt>
                <c:pt idx="86">
                  <c:v>99</c:v>
                </c:pt>
                <c:pt idx="87">
                  <c:v>40.5</c:v>
                </c:pt>
                <c:pt idx="88">
                  <c:v>19.5</c:v>
                </c:pt>
                <c:pt idx="89">
                  <c:v>94.5</c:v>
                </c:pt>
                <c:pt idx="90">
                  <c:v>50.4</c:v>
                </c:pt>
                <c:pt idx="91">
                  <c:v>50</c:v>
                </c:pt>
                <c:pt idx="92">
                  <c:v>30</c:v>
                </c:pt>
                <c:pt idx="93">
                  <c:v>50.4</c:v>
                </c:pt>
                <c:pt idx="94">
                  <c:v>25.2</c:v>
                </c:pt>
                <c:pt idx="95">
                  <c:v>25.2</c:v>
                </c:pt>
                <c:pt idx="96">
                  <c:v>45</c:v>
                </c:pt>
                <c:pt idx="97">
                  <c:v>50.4</c:v>
                </c:pt>
                <c:pt idx="98">
                  <c:v>100.5</c:v>
                </c:pt>
                <c:pt idx="99">
                  <c:v>30</c:v>
                </c:pt>
                <c:pt idx="100">
                  <c:v>29.4</c:v>
                </c:pt>
                <c:pt idx="101">
                  <c:v>16.5</c:v>
                </c:pt>
                <c:pt idx="102">
                  <c:v>27.5</c:v>
                </c:pt>
                <c:pt idx="103">
                  <c:v>27.5</c:v>
                </c:pt>
                <c:pt idx="104">
                  <c:v>57.5</c:v>
                </c:pt>
                <c:pt idx="105">
                  <c:v>100</c:v>
                </c:pt>
                <c:pt idx="106">
                  <c:v>50</c:v>
                </c:pt>
                <c:pt idx="107">
                  <c:v>60.9</c:v>
                </c:pt>
                <c:pt idx="108">
                  <c:v>79.8</c:v>
                </c:pt>
                <c:pt idx="109">
                  <c:v>29.4</c:v>
                </c:pt>
                <c:pt idx="110">
                  <c:v>100</c:v>
                </c:pt>
                <c:pt idx="111">
                  <c:v>50</c:v>
                </c:pt>
                <c:pt idx="112">
                  <c:v>50</c:v>
                </c:pt>
                <c:pt idx="113">
                  <c:v>150</c:v>
                </c:pt>
                <c:pt idx="114">
                  <c:v>4.5</c:v>
                </c:pt>
                <c:pt idx="115">
                  <c:v>99</c:v>
                </c:pt>
                <c:pt idx="116">
                  <c:v>99</c:v>
                </c:pt>
                <c:pt idx="117">
                  <c:v>49.5</c:v>
                </c:pt>
                <c:pt idx="118">
                  <c:v>105</c:v>
                </c:pt>
                <c:pt idx="119">
                  <c:v>96</c:v>
                </c:pt>
                <c:pt idx="120">
                  <c:v>24</c:v>
                </c:pt>
                <c:pt idx="121">
                  <c:v>24</c:v>
                </c:pt>
                <c:pt idx="122">
                  <c:v>15</c:v>
                </c:pt>
                <c:pt idx="123">
                  <c:v>50</c:v>
                </c:pt>
                <c:pt idx="124">
                  <c:v>100.5</c:v>
                </c:pt>
                <c:pt idx="125">
                  <c:v>102.9</c:v>
                </c:pt>
                <c:pt idx="126">
                  <c:v>79.5</c:v>
                </c:pt>
                <c:pt idx="127">
                  <c:v>54</c:v>
                </c:pt>
                <c:pt idx="128">
                  <c:v>200.86666666666667</c:v>
                </c:pt>
                <c:pt idx="129">
                  <c:v>100.43333333333334</c:v>
                </c:pt>
                <c:pt idx="130">
                  <c:v>49.5</c:v>
                </c:pt>
                <c:pt idx="131">
                  <c:v>150</c:v>
                </c:pt>
                <c:pt idx="132">
                  <c:v>99</c:v>
                </c:pt>
                <c:pt idx="133">
                  <c:v>81</c:v>
                </c:pt>
                <c:pt idx="134">
                  <c:v>51</c:v>
                </c:pt>
                <c:pt idx="135">
                  <c:v>150</c:v>
                </c:pt>
                <c:pt idx="136">
                  <c:v>70</c:v>
                </c:pt>
                <c:pt idx="137">
                  <c:v>69</c:v>
                </c:pt>
                <c:pt idx="138">
                  <c:v>51</c:v>
                </c:pt>
                <c:pt idx="139">
                  <c:v>99</c:v>
                </c:pt>
                <c:pt idx="140">
                  <c:v>98.9</c:v>
                </c:pt>
                <c:pt idx="141">
                  <c:v>63</c:v>
                </c:pt>
                <c:pt idx="142">
                  <c:v>50</c:v>
                </c:pt>
                <c:pt idx="143">
                  <c:v>36</c:v>
                </c:pt>
                <c:pt idx="144">
                  <c:v>114</c:v>
                </c:pt>
                <c:pt idx="145">
                  <c:v>70</c:v>
                </c:pt>
                <c:pt idx="146">
                  <c:v>106</c:v>
                </c:pt>
                <c:pt idx="147">
                  <c:v>49.5</c:v>
                </c:pt>
                <c:pt idx="148">
                  <c:v>151.80000000000001</c:v>
                </c:pt>
                <c:pt idx="149">
                  <c:v>22.5</c:v>
                </c:pt>
                <c:pt idx="150">
                  <c:v>21</c:v>
                </c:pt>
                <c:pt idx="151">
                  <c:v>21</c:v>
                </c:pt>
                <c:pt idx="152">
                  <c:v>49.5</c:v>
                </c:pt>
                <c:pt idx="153">
                  <c:v>63</c:v>
                </c:pt>
                <c:pt idx="154">
                  <c:v>99</c:v>
                </c:pt>
                <c:pt idx="155">
                  <c:v>10.5</c:v>
                </c:pt>
                <c:pt idx="156">
                  <c:v>18.899999999999999</c:v>
                </c:pt>
                <c:pt idx="157">
                  <c:v>100</c:v>
                </c:pt>
                <c:pt idx="158">
                  <c:v>25</c:v>
                </c:pt>
                <c:pt idx="159">
                  <c:v>50.25</c:v>
                </c:pt>
                <c:pt idx="160">
                  <c:v>50.25</c:v>
                </c:pt>
                <c:pt idx="161">
                  <c:v>99</c:v>
                </c:pt>
                <c:pt idx="162">
                  <c:v>16.8</c:v>
                </c:pt>
                <c:pt idx="163">
                  <c:v>150.1</c:v>
                </c:pt>
                <c:pt idx="164">
                  <c:v>200.2</c:v>
                </c:pt>
                <c:pt idx="165">
                  <c:v>101.2</c:v>
                </c:pt>
                <c:pt idx="166">
                  <c:v>36.799999999999997</c:v>
                </c:pt>
                <c:pt idx="167">
                  <c:v>70</c:v>
                </c:pt>
                <c:pt idx="168">
                  <c:v>102.4</c:v>
                </c:pt>
                <c:pt idx="169">
                  <c:v>21</c:v>
                </c:pt>
                <c:pt idx="170">
                  <c:v>21</c:v>
                </c:pt>
                <c:pt idx="171">
                  <c:v>22.5</c:v>
                </c:pt>
                <c:pt idx="172">
                  <c:v>151.80000000000001</c:v>
                </c:pt>
                <c:pt idx="173">
                  <c:v>99.2</c:v>
                </c:pt>
                <c:pt idx="174">
                  <c:v>65.099999999999994</c:v>
                </c:pt>
                <c:pt idx="175">
                  <c:v>81</c:v>
                </c:pt>
                <c:pt idx="176">
                  <c:v>129.6</c:v>
                </c:pt>
                <c:pt idx="177">
                  <c:v>205.5</c:v>
                </c:pt>
                <c:pt idx="178">
                  <c:v>40</c:v>
                </c:pt>
                <c:pt idx="179">
                  <c:v>10</c:v>
                </c:pt>
                <c:pt idx="180">
                  <c:v>30</c:v>
                </c:pt>
                <c:pt idx="181">
                  <c:v>150</c:v>
                </c:pt>
                <c:pt idx="182">
                  <c:v>150</c:v>
                </c:pt>
                <c:pt idx="183">
                  <c:v>150</c:v>
                </c:pt>
                <c:pt idx="184">
                  <c:v>102</c:v>
                </c:pt>
                <c:pt idx="185">
                  <c:v>168</c:v>
                </c:pt>
                <c:pt idx="186">
                  <c:v>150</c:v>
                </c:pt>
                <c:pt idx="187">
                  <c:v>168</c:v>
                </c:pt>
                <c:pt idx="188">
                  <c:v>150</c:v>
                </c:pt>
                <c:pt idx="189">
                  <c:v>132</c:v>
                </c:pt>
                <c:pt idx="190">
                  <c:v>79.2</c:v>
                </c:pt>
                <c:pt idx="191">
                  <c:v>92.34</c:v>
                </c:pt>
                <c:pt idx="192">
                  <c:v>201.6</c:v>
                </c:pt>
                <c:pt idx="193">
                  <c:v>120</c:v>
                </c:pt>
                <c:pt idx="194">
                  <c:v>200</c:v>
                </c:pt>
                <c:pt idx="195">
                  <c:v>200</c:v>
                </c:pt>
                <c:pt idx="196">
                  <c:v>59.8</c:v>
                </c:pt>
                <c:pt idx="197">
                  <c:v>78.2</c:v>
                </c:pt>
                <c:pt idx="198">
                  <c:v>38</c:v>
                </c:pt>
                <c:pt idx="199">
                  <c:v>50.4</c:v>
                </c:pt>
                <c:pt idx="200">
                  <c:v>100.8</c:v>
                </c:pt>
                <c:pt idx="201">
                  <c:v>55.2</c:v>
                </c:pt>
                <c:pt idx="202">
                  <c:v>50</c:v>
                </c:pt>
                <c:pt idx="203">
                  <c:v>90</c:v>
                </c:pt>
                <c:pt idx="204">
                  <c:v>39.9</c:v>
                </c:pt>
                <c:pt idx="205">
                  <c:v>151.80000000000001</c:v>
                </c:pt>
                <c:pt idx="206">
                  <c:v>78.2</c:v>
                </c:pt>
                <c:pt idx="207">
                  <c:v>80</c:v>
                </c:pt>
                <c:pt idx="208">
                  <c:v>42</c:v>
                </c:pt>
                <c:pt idx="209">
                  <c:v>201</c:v>
                </c:pt>
                <c:pt idx="210">
                  <c:v>78.2</c:v>
                </c:pt>
                <c:pt idx="211">
                  <c:v>99.2</c:v>
                </c:pt>
                <c:pt idx="212">
                  <c:v>250.2</c:v>
                </c:pt>
                <c:pt idx="213">
                  <c:v>50</c:v>
                </c:pt>
                <c:pt idx="214">
                  <c:v>50</c:v>
                </c:pt>
                <c:pt idx="215">
                  <c:v>30</c:v>
                </c:pt>
                <c:pt idx="216">
                  <c:v>102.3</c:v>
                </c:pt>
                <c:pt idx="217">
                  <c:v>198</c:v>
                </c:pt>
                <c:pt idx="218">
                  <c:v>51</c:v>
                </c:pt>
                <c:pt idx="219">
                  <c:v>30</c:v>
                </c:pt>
                <c:pt idx="220">
                  <c:v>12</c:v>
                </c:pt>
                <c:pt idx="221">
                  <c:v>49.5</c:v>
                </c:pt>
                <c:pt idx="222">
                  <c:v>162</c:v>
                </c:pt>
                <c:pt idx="223">
                  <c:v>90</c:v>
                </c:pt>
                <c:pt idx="224">
                  <c:v>234.56</c:v>
                </c:pt>
                <c:pt idx="225">
                  <c:v>48</c:v>
                </c:pt>
                <c:pt idx="226">
                  <c:v>79.599999999999994</c:v>
                </c:pt>
                <c:pt idx="227">
                  <c:v>150.36000000000001</c:v>
                </c:pt>
                <c:pt idx="228">
                  <c:v>98.9</c:v>
                </c:pt>
                <c:pt idx="229">
                  <c:v>100.8</c:v>
                </c:pt>
                <c:pt idx="230">
                  <c:v>27.3</c:v>
                </c:pt>
                <c:pt idx="231">
                  <c:v>96.6</c:v>
                </c:pt>
                <c:pt idx="232">
                  <c:v>90</c:v>
                </c:pt>
                <c:pt idx="233">
                  <c:v>104</c:v>
                </c:pt>
                <c:pt idx="234">
                  <c:v>72</c:v>
                </c:pt>
                <c:pt idx="235">
                  <c:v>167.89999999999998</c:v>
                </c:pt>
                <c:pt idx="236">
                  <c:v>131.1</c:v>
                </c:pt>
                <c:pt idx="237">
                  <c:v>98.7</c:v>
                </c:pt>
                <c:pt idx="238">
                  <c:v>49.8</c:v>
                </c:pt>
                <c:pt idx="239">
                  <c:v>31.68</c:v>
                </c:pt>
                <c:pt idx="240">
                  <c:v>20</c:v>
                </c:pt>
                <c:pt idx="241">
                  <c:v>8</c:v>
                </c:pt>
                <c:pt idx="242">
                  <c:v>21</c:v>
                </c:pt>
                <c:pt idx="243">
                  <c:v>209.4</c:v>
                </c:pt>
                <c:pt idx="244">
                  <c:v>59.8</c:v>
                </c:pt>
                <c:pt idx="245">
                  <c:v>165.6</c:v>
                </c:pt>
                <c:pt idx="246">
                  <c:v>150</c:v>
                </c:pt>
                <c:pt idx="247">
                  <c:v>91.5</c:v>
                </c:pt>
                <c:pt idx="248">
                  <c:v>35</c:v>
                </c:pt>
                <c:pt idx="249">
                  <c:v>100</c:v>
                </c:pt>
                <c:pt idx="250">
                  <c:v>240.8</c:v>
                </c:pt>
                <c:pt idx="251">
                  <c:v>160.5</c:v>
                </c:pt>
                <c:pt idx="252">
                  <c:v>18.899999999999999</c:v>
                </c:pt>
                <c:pt idx="253">
                  <c:v>150</c:v>
                </c:pt>
                <c:pt idx="254">
                  <c:v>14.7</c:v>
                </c:pt>
                <c:pt idx="255">
                  <c:v>21</c:v>
                </c:pt>
                <c:pt idx="256">
                  <c:v>24</c:v>
                </c:pt>
                <c:pt idx="257">
                  <c:v>5</c:v>
                </c:pt>
                <c:pt idx="258">
                  <c:v>14.4</c:v>
                </c:pt>
                <c:pt idx="259">
                  <c:v>100.8</c:v>
                </c:pt>
                <c:pt idx="260">
                  <c:v>162</c:v>
                </c:pt>
                <c:pt idx="261">
                  <c:v>51</c:v>
                </c:pt>
                <c:pt idx="262">
                  <c:v>49.5</c:v>
                </c:pt>
                <c:pt idx="263">
                  <c:v>161</c:v>
                </c:pt>
                <c:pt idx="264">
                  <c:v>257.60000000000002</c:v>
                </c:pt>
                <c:pt idx="265">
                  <c:v>50</c:v>
                </c:pt>
                <c:pt idx="266">
                  <c:v>37.5</c:v>
                </c:pt>
                <c:pt idx="267">
                  <c:v>110.4</c:v>
                </c:pt>
                <c:pt idx="268">
                  <c:v>30.4</c:v>
                </c:pt>
                <c:pt idx="269">
                  <c:v>310.39999999999998</c:v>
                </c:pt>
                <c:pt idx="270">
                  <c:v>30.400000000000002</c:v>
                </c:pt>
                <c:pt idx="271">
                  <c:v>78.400000000000006</c:v>
                </c:pt>
                <c:pt idx="272">
                  <c:v>51.2</c:v>
                </c:pt>
                <c:pt idx="273">
                  <c:v>104.4</c:v>
                </c:pt>
                <c:pt idx="274">
                  <c:v>102</c:v>
                </c:pt>
                <c:pt idx="275">
                  <c:v>6</c:v>
                </c:pt>
                <c:pt idx="276">
                  <c:v>102.5</c:v>
                </c:pt>
                <c:pt idx="277">
                  <c:v>69</c:v>
                </c:pt>
                <c:pt idx="278">
                  <c:v>265</c:v>
                </c:pt>
                <c:pt idx="279">
                  <c:v>290</c:v>
                </c:pt>
                <c:pt idx="280">
                  <c:v>290</c:v>
                </c:pt>
                <c:pt idx="281">
                  <c:v>50.4</c:v>
                </c:pt>
                <c:pt idx="282">
                  <c:v>49</c:v>
                </c:pt>
                <c:pt idx="283">
                  <c:v>110.4</c:v>
                </c:pt>
                <c:pt idx="284">
                  <c:v>42.5</c:v>
                </c:pt>
                <c:pt idx="285">
                  <c:v>40.5</c:v>
                </c:pt>
                <c:pt idx="286">
                  <c:v>60</c:v>
                </c:pt>
                <c:pt idx="287">
                  <c:v>250.8</c:v>
                </c:pt>
                <c:pt idx="288">
                  <c:v>124.5</c:v>
                </c:pt>
                <c:pt idx="289">
                  <c:v>62.5</c:v>
                </c:pt>
                <c:pt idx="290">
                  <c:v>40.049999999999997</c:v>
                </c:pt>
                <c:pt idx="291">
                  <c:v>40.049999999999997</c:v>
                </c:pt>
                <c:pt idx="292">
                  <c:v>201.25</c:v>
                </c:pt>
                <c:pt idx="293">
                  <c:v>48</c:v>
                </c:pt>
                <c:pt idx="294">
                  <c:v>49.2</c:v>
                </c:pt>
                <c:pt idx="295">
                  <c:v>102.5</c:v>
                </c:pt>
                <c:pt idx="296">
                  <c:v>143.5</c:v>
                </c:pt>
                <c:pt idx="297">
                  <c:v>120</c:v>
                </c:pt>
                <c:pt idx="298">
                  <c:v>10.25</c:v>
                </c:pt>
                <c:pt idx="299">
                  <c:v>20.65</c:v>
                </c:pt>
                <c:pt idx="300">
                  <c:v>24.75</c:v>
                </c:pt>
                <c:pt idx="301">
                  <c:v>5</c:v>
                </c:pt>
                <c:pt idx="302">
                  <c:v>165.6</c:v>
                </c:pt>
                <c:pt idx="303">
                  <c:v>99</c:v>
                </c:pt>
                <c:pt idx="304">
                  <c:v>50</c:v>
                </c:pt>
                <c:pt idx="305">
                  <c:v>54</c:v>
                </c:pt>
                <c:pt idx="306">
                  <c:v>100</c:v>
                </c:pt>
                <c:pt idx="307">
                  <c:v>50</c:v>
                </c:pt>
                <c:pt idx="308">
                  <c:v>39</c:v>
                </c:pt>
                <c:pt idx="309">
                  <c:v>150</c:v>
                </c:pt>
                <c:pt idx="310">
                  <c:v>102.4</c:v>
                </c:pt>
                <c:pt idx="311">
                  <c:v>91</c:v>
                </c:pt>
                <c:pt idx="312">
                  <c:v>199</c:v>
                </c:pt>
                <c:pt idx="313">
                  <c:v>249.9</c:v>
                </c:pt>
                <c:pt idx="314">
                  <c:v>250</c:v>
                </c:pt>
                <c:pt idx="315">
                  <c:v>200</c:v>
                </c:pt>
                <c:pt idx="316">
                  <c:v>199.8</c:v>
                </c:pt>
                <c:pt idx="317">
                  <c:v>198.9</c:v>
                </c:pt>
                <c:pt idx="318">
                  <c:v>200</c:v>
                </c:pt>
                <c:pt idx="319">
                  <c:v>100</c:v>
                </c:pt>
                <c:pt idx="320">
                  <c:v>150</c:v>
                </c:pt>
                <c:pt idx="321">
                  <c:v>50</c:v>
                </c:pt>
                <c:pt idx="322">
                  <c:v>74.8</c:v>
                </c:pt>
                <c:pt idx="323">
                  <c:v>200.6</c:v>
                </c:pt>
                <c:pt idx="324">
                  <c:v>80</c:v>
                </c:pt>
                <c:pt idx="325">
                  <c:v>80</c:v>
                </c:pt>
                <c:pt idx="326">
                  <c:v>74.8</c:v>
                </c:pt>
                <c:pt idx="327">
                  <c:v>81.599999999999994</c:v>
                </c:pt>
                <c:pt idx="328">
                  <c:v>100.3</c:v>
                </c:pt>
                <c:pt idx="329">
                  <c:v>62.4</c:v>
                </c:pt>
                <c:pt idx="330">
                  <c:v>299.7</c:v>
                </c:pt>
                <c:pt idx="331">
                  <c:v>200</c:v>
                </c:pt>
                <c:pt idx="332">
                  <c:v>200</c:v>
                </c:pt>
                <c:pt idx="333">
                  <c:v>28.5</c:v>
                </c:pt>
                <c:pt idx="334">
                  <c:v>48</c:v>
                </c:pt>
                <c:pt idx="335">
                  <c:v>100.65</c:v>
                </c:pt>
                <c:pt idx="336">
                  <c:v>214.4</c:v>
                </c:pt>
                <c:pt idx="337">
                  <c:v>199.8</c:v>
                </c:pt>
                <c:pt idx="338">
                  <c:v>34.200000000000003</c:v>
                </c:pt>
                <c:pt idx="339">
                  <c:v>40</c:v>
                </c:pt>
                <c:pt idx="340">
                  <c:v>32.5</c:v>
                </c:pt>
                <c:pt idx="341">
                  <c:v>20</c:v>
                </c:pt>
                <c:pt idx="342">
                  <c:v>75</c:v>
                </c:pt>
                <c:pt idx="343">
                  <c:v>205.7</c:v>
                </c:pt>
                <c:pt idx="344">
                  <c:v>100.3</c:v>
                </c:pt>
                <c:pt idx="345">
                  <c:v>200</c:v>
                </c:pt>
                <c:pt idx="346">
                  <c:v>50.4</c:v>
                </c:pt>
                <c:pt idx="347">
                  <c:v>202</c:v>
                </c:pt>
                <c:pt idx="348">
                  <c:v>199.92</c:v>
                </c:pt>
                <c:pt idx="349">
                  <c:v>115</c:v>
                </c:pt>
                <c:pt idx="350">
                  <c:v>15</c:v>
                </c:pt>
                <c:pt idx="351">
                  <c:v>200</c:v>
                </c:pt>
                <c:pt idx="352">
                  <c:v>150</c:v>
                </c:pt>
                <c:pt idx="353">
                  <c:v>99</c:v>
                </c:pt>
                <c:pt idx="354">
                  <c:v>78.2</c:v>
                </c:pt>
                <c:pt idx="355">
                  <c:v>100</c:v>
                </c:pt>
                <c:pt idx="356">
                  <c:v>50</c:v>
                </c:pt>
                <c:pt idx="357">
                  <c:v>150</c:v>
                </c:pt>
                <c:pt idx="358">
                  <c:v>150</c:v>
                </c:pt>
                <c:pt idx="359">
                  <c:v>106</c:v>
                </c:pt>
                <c:pt idx="360">
                  <c:v>172</c:v>
                </c:pt>
                <c:pt idx="361">
                  <c:v>98</c:v>
                </c:pt>
                <c:pt idx="362">
                  <c:v>115.99999999999999</c:v>
                </c:pt>
                <c:pt idx="363">
                  <c:v>60</c:v>
                </c:pt>
                <c:pt idx="364">
                  <c:v>175</c:v>
                </c:pt>
                <c:pt idx="365">
                  <c:v>20</c:v>
                </c:pt>
                <c:pt idx="366">
                  <c:v>20</c:v>
                </c:pt>
                <c:pt idx="367">
                  <c:v>7</c:v>
                </c:pt>
                <c:pt idx="368">
                  <c:v>20</c:v>
                </c:pt>
                <c:pt idx="369">
                  <c:v>25</c:v>
                </c:pt>
                <c:pt idx="370">
                  <c:v>200</c:v>
                </c:pt>
                <c:pt idx="371">
                  <c:v>100</c:v>
                </c:pt>
                <c:pt idx="372">
                  <c:v>124.2</c:v>
                </c:pt>
                <c:pt idx="373">
                  <c:v>100.05</c:v>
                </c:pt>
                <c:pt idx="374">
                  <c:v>42.95</c:v>
                </c:pt>
                <c:pt idx="375">
                  <c:v>34.200000000000003</c:v>
                </c:pt>
                <c:pt idx="376">
                  <c:v>249.2</c:v>
                </c:pt>
                <c:pt idx="377">
                  <c:v>73.5</c:v>
                </c:pt>
                <c:pt idx="378">
                  <c:v>36</c:v>
                </c:pt>
                <c:pt idx="379">
                  <c:v>200</c:v>
                </c:pt>
                <c:pt idx="380">
                  <c:v>100</c:v>
                </c:pt>
                <c:pt idx="381">
                  <c:v>149.6</c:v>
                </c:pt>
                <c:pt idx="382">
                  <c:v>19.8</c:v>
                </c:pt>
                <c:pt idx="383">
                  <c:v>148.80000000000001</c:v>
                </c:pt>
                <c:pt idx="384">
                  <c:v>155.1</c:v>
                </c:pt>
                <c:pt idx="385">
                  <c:v>147.6</c:v>
                </c:pt>
                <c:pt idx="386">
                  <c:v>400</c:v>
                </c:pt>
                <c:pt idx="387">
                  <c:v>49.5</c:v>
                </c:pt>
                <c:pt idx="388">
                  <c:v>27</c:v>
                </c:pt>
                <c:pt idx="389">
                  <c:v>200</c:v>
                </c:pt>
                <c:pt idx="390">
                  <c:v>206.55</c:v>
                </c:pt>
                <c:pt idx="391">
                  <c:v>208.27</c:v>
                </c:pt>
                <c:pt idx="392">
                  <c:v>149.72999999999999</c:v>
                </c:pt>
                <c:pt idx="393">
                  <c:v>149.03</c:v>
                </c:pt>
                <c:pt idx="394">
                  <c:v>78</c:v>
                </c:pt>
                <c:pt idx="395">
                  <c:v>199.8</c:v>
                </c:pt>
                <c:pt idx="396">
                  <c:v>198</c:v>
                </c:pt>
                <c:pt idx="397">
                  <c:v>200.91</c:v>
                </c:pt>
                <c:pt idx="398">
                  <c:v>184.8</c:v>
                </c:pt>
                <c:pt idx="399">
                  <c:v>51</c:v>
                </c:pt>
                <c:pt idx="400">
                  <c:v>149.5</c:v>
                </c:pt>
                <c:pt idx="401">
                  <c:v>30</c:v>
                </c:pt>
                <c:pt idx="402">
                  <c:v>201.6</c:v>
                </c:pt>
                <c:pt idx="403">
                  <c:v>79.75</c:v>
                </c:pt>
                <c:pt idx="404">
                  <c:v>231.05</c:v>
                </c:pt>
                <c:pt idx="405">
                  <c:v>200</c:v>
                </c:pt>
                <c:pt idx="406">
                  <c:v>100.8</c:v>
                </c:pt>
                <c:pt idx="407">
                  <c:v>108</c:v>
                </c:pt>
                <c:pt idx="408">
                  <c:v>200</c:v>
                </c:pt>
                <c:pt idx="409">
                  <c:v>149</c:v>
                </c:pt>
                <c:pt idx="410">
                  <c:v>99.25</c:v>
                </c:pt>
                <c:pt idx="411">
                  <c:v>208</c:v>
                </c:pt>
                <c:pt idx="412">
                  <c:v>202</c:v>
                </c:pt>
                <c:pt idx="413">
                  <c:v>200</c:v>
                </c:pt>
                <c:pt idx="414">
                  <c:v>29.9</c:v>
                </c:pt>
                <c:pt idx="415">
                  <c:v>36</c:v>
                </c:pt>
                <c:pt idx="416">
                  <c:v>50</c:v>
                </c:pt>
                <c:pt idx="417">
                  <c:v>165</c:v>
                </c:pt>
                <c:pt idx="418">
                  <c:v>141.19999999999999</c:v>
                </c:pt>
                <c:pt idx="419">
                  <c:v>40.590000000000003</c:v>
                </c:pt>
                <c:pt idx="420">
                  <c:v>16.100000000000001</c:v>
                </c:pt>
                <c:pt idx="421">
                  <c:v>2.38</c:v>
                </c:pt>
                <c:pt idx="422">
                  <c:v>15.59</c:v>
                </c:pt>
                <c:pt idx="423">
                  <c:v>15</c:v>
                </c:pt>
                <c:pt idx="424">
                  <c:v>64.8</c:v>
                </c:pt>
                <c:pt idx="425">
                  <c:v>75</c:v>
                </c:pt>
                <c:pt idx="426">
                  <c:v>98</c:v>
                </c:pt>
                <c:pt idx="427">
                  <c:v>46</c:v>
                </c:pt>
                <c:pt idx="428">
                  <c:v>38.46</c:v>
                </c:pt>
                <c:pt idx="429">
                  <c:v>30</c:v>
                </c:pt>
                <c:pt idx="430">
                  <c:v>99.1</c:v>
                </c:pt>
                <c:pt idx="431">
                  <c:v>298.2</c:v>
                </c:pt>
                <c:pt idx="432">
                  <c:v>75</c:v>
                </c:pt>
                <c:pt idx="433">
                  <c:v>25</c:v>
                </c:pt>
                <c:pt idx="434">
                  <c:v>75.400000000000006</c:v>
                </c:pt>
                <c:pt idx="435">
                  <c:v>119.7</c:v>
                </c:pt>
                <c:pt idx="436">
                  <c:v>29.875</c:v>
                </c:pt>
                <c:pt idx="437">
                  <c:v>100</c:v>
                </c:pt>
                <c:pt idx="438">
                  <c:v>103.5</c:v>
                </c:pt>
                <c:pt idx="439">
                  <c:v>243.8</c:v>
                </c:pt>
                <c:pt idx="440">
                  <c:v>132</c:v>
                </c:pt>
                <c:pt idx="441">
                  <c:v>80</c:v>
                </c:pt>
                <c:pt idx="442">
                  <c:v>300</c:v>
                </c:pt>
                <c:pt idx="443">
                  <c:v>140</c:v>
                </c:pt>
                <c:pt idx="444">
                  <c:v>66</c:v>
                </c:pt>
                <c:pt idx="445">
                  <c:v>97</c:v>
                </c:pt>
                <c:pt idx="446">
                  <c:v>83</c:v>
                </c:pt>
                <c:pt idx="447">
                  <c:v>140</c:v>
                </c:pt>
                <c:pt idx="448">
                  <c:v>324</c:v>
                </c:pt>
                <c:pt idx="449">
                  <c:v>24</c:v>
                </c:pt>
                <c:pt idx="450">
                  <c:v>200</c:v>
                </c:pt>
                <c:pt idx="451">
                  <c:v>100</c:v>
                </c:pt>
                <c:pt idx="452">
                  <c:v>76.8</c:v>
                </c:pt>
                <c:pt idx="453">
                  <c:v>160</c:v>
                </c:pt>
                <c:pt idx="454">
                  <c:v>7.2</c:v>
                </c:pt>
                <c:pt idx="455">
                  <c:v>21.6</c:v>
                </c:pt>
                <c:pt idx="456">
                  <c:v>100.05</c:v>
                </c:pt>
                <c:pt idx="457">
                  <c:v>216.2</c:v>
                </c:pt>
                <c:pt idx="458">
                  <c:v>211.66</c:v>
                </c:pt>
                <c:pt idx="459">
                  <c:v>216.44</c:v>
                </c:pt>
                <c:pt idx="460">
                  <c:v>106.7</c:v>
                </c:pt>
                <c:pt idx="461">
                  <c:v>128.69999999999999</c:v>
                </c:pt>
                <c:pt idx="462">
                  <c:v>43.2</c:v>
                </c:pt>
                <c:pt idx="463">
                  <c:v>21.6</c:v>
                </c:pt>
                <c:pt idx="464">
                  <c:v>48.8</c:v>
                </c:pt>
                <c:pt idx="465">
                  <c:v>102.5</c:v>
                </c:pt>
                <c:pt idx="466">
                  <c:v>96.7</c:v>
                </c:pt>
                <c:pt idx="467">
                  <c:v>199.2</c:v>
                </c:pt>
                <c:pt idx="468">
                  <c:v>161</c:v>
                </c:pt>
                <c:pt idx="469">
                  <c:v>160</c:v>
                </c:pt>
                <c:pt idx="470">
                  <c:v>100</c:v>
                </c:pt>
                <c:pt idx="471">
                  <c:v>79.900000000000006</c:v>
                </c:pt>
                <c:pt idx="472">
                  <c:v>242</c:v>
                </c:pt>
                <c:pt idx="473">
                  <c:v>299.36</c:v>
                </c:pt>
                <c:pt idx="474">
                  <c:v>226.56</c:v>
                </c:pt>
                <c:pt idx="475">
                  <c:v>56.2</c:v>
                </c:pt>
                <c:pt idx="476">
                  <c:v>331</c:v>
                </c:pt>
                <c:pt idx="477">
                  <c:v>100</c:v>
                </c:pt>
                <c:pt idx="478">
                  <c:v>200</c:v>
                </c:pt>
                <c:pt idx="479">
                  <c:v>236.5</c:v>
                </c:pt>
                <c:pt idx="480">
                  <c:v>171</c:v>
                </c:pt>
                <c:pt idx="481">
                  <c:v>104</c:v>
                </c:pt>
                <c:pt idx="482">
                  <c:v>199.4</c:v>
                </c:pt>
                <c:pt idx="483">
                  <c:v>134.08000000000001</c:v>
                </c:pt>
                <c:pt idx="484">
                  <c:v>250</c:v>
                </c:pt>
                <c:pt idx="485">
                  <c:v>199.52</c:v>
                </c:pt>
                <c:pt idx="486">
                  <c:v>398.6</c:v>
                </c:pt>
                <c:pt idx="487">
                  <c:v>300</c:v>
                </c:pt>
                <c:pt idx="488">
                  <c:v>301.02</c:v>
                </c:pt>
                <c:pt idx="489">
                  <c:v>90</c:v>
                </c:pt>
                <c:pt idx="490">
                  <c:v>110.00000000000001</c:v>
                </c:pt>
                <c:pt idx="491">
                  <c:v>144</c:v>
                </c:pt>
                <c:pt idx="492">
                  <c:v>200.8</c:v>
                </c:pt>
                <c:pt idx="493">
                  <c:v>172.54842630833929</c:v>
                </c:pt>
                <c:pt idx="494">
                  <c:v>26.321573691660728</c:v>
                </c:pt>
                <c:pt idx="495">
                  <c:v>250.4</c:v>
                </c:pt>
                <c:pt idx="496">
                  <c:v>72.599999999999994</c:v>
                </c:pt>
                <c:pt idx="497">
                  <c:v>136.80000000000001</c:v>
                </c:pt>
                <c:pt idx="498">
                  <c:v>102</c:v>
                </c:pt>
                <c:pt idx="499">
                  <c:v>216.6</c:v>
                </c:pt>
                <c:pt idx="500">
                  <c:v>45.36</c:v>
                </c:pt>
                <c:pt idx="501">
                  <c:v>80.64</c:v>
                </c:pt>
                <c:pt idx="502">
                  <c:v>199.54</c:v>
                </c:pt>
                <c:pt idx="503">
                  <c:v>98</c:v>
                </c:pt>
                <c:pt idx="504">
                  <c:v>30</c:v>
                </c:pt>
                <c:pt idx="505">
                  <c:v>50.1</c:v>
                </c:pt>
                <c:pt idx="506">
                  <c:v>14.4</c:v>
                </c:pt>
                <c:pt idx="507">
                  <c:v>97.2</c:v>
                </c:pt>
                <c:pt idx="508">
                  <c:v>100</c:v>
                </c:pt>
                <c:pt idx="509">
                  <c:v>80</c:v>
                </c:pt>
                <c:pt idx="510">
                  <c:v>200</c:v>
                </c:pt>
                <c:pt idx="511">
                  <c:v>53.6</c:v>
                </c:pt>
                <c:pt idx="512">
                  <c:v>250.7</c:v>
                </c:pt>
                <c:pt idx="513">
                  <c:v>300.60000000000002</c:v>
                </c:pt>
                <c:pt idx="514">
                  <c:v>46.5</c:v>
                </c:pt>
                <c:pt idx="515">
                  <c:v>197.4</c:v>
                </c:pt>
                <c:pt idx="516">
                  <c:v>153.6</c:v>
                </c:pt>
                <c:pt idx="517">
                  <c:v>104</c:v>
                </c:pt>
                <c:pt idx="518">
                  <c:v>29.5</c:v>
                </c:pt>
                <c:pt idx="519">
                  <c:v>33.799999999999997</c:v>
                </c:pt>
                <c:pt idx="520">
                  <c:v>128</c:v>
                </c:pt>
                <c:pt idx="521">
                  <c:v>302.39999999999998</c:v>
                </c:pt>
                <c:pt idx="522">
                  <c:v>76.5</c:v>
                </c:pt>
                <c:pt idx="523">
                  <c:v>29.9</c:v>
                </c:pt>
                <c:pt idx="524">
                  <c:v>50</c:v>
                </c:pt>
                <c:pt idx="525">
                  <c:v>100</c:v>
                </c:pt>
                <c:pt idx="526">
                  <c:v>225</c:v>
                </c:pt>
                <c:pt idx="527">
                  <c:v>180</c:v>
                </c:pt>
                <c:pt idx="528">
                  <c:v>9.1</c:v>
                </c:pt>
                <c:pt idx="529">
                  <c:v>145</c:v>
                </c:pt>
                <c:pt idx="530">
                  <c:v>350</c:v>
                </c:pt>
                <c:pt idx="531">
                  <c:v>70</c:v>
                </c:pt>
                <c:pt idx="532">
                  <c:v>110</c:v>
                </c:pt>
                <c:pt idx="533">
                  <c:v>106</c:v>
                </c:pt>
                <c:pt idx="534">
                  <c:v>199.39999999999972</c:v>
                </c:pt>
                <c:pt idx="535">
                  <c:v>201.3</c:v>
                </c:pt>
                <c:pt idx="536">
                  <c:v>100</c:v>
                </c:pt>
                <c:pt idx="537">
                  <c:v>101.2</c:v>
                </c:pt>
                <c:pt idx="538">
                  <c:v>105.8</c:v>
                </c:pt>
                <c:pt idx="539">
                  <c:v>121.8</c:v>
                </c:pt>
                <c:pt idx="540">
                  <c:v>121.8</c:v>
                </c:pt>
                <c:pt idx="541">
                  <c:v>339.78</c:v>
                </c:pt>
                <c:pt idx="542">
                  <c:v>112.5</c:v>
                </c:pt>
                <c:pt idx="543">
                  <c:v>77.7</c:v>
                </c:pt>
                <c:pt idx="544">
                  <c:v>147</c:v>
                </c:pt>
                <c:pt idx="545">
                  <c:v>99</c:v>
                </c:pt>
                <c:pt idx="546">
                  <c:v>145</c:v>
                </c:pt>
                <c:pt idx="547">
                  <c:v>131.1</c:v>
                </c:pt>
                <c:pt idx="548">
                  <c:v>50.4</c:v>
                </c:pt>
                <c:pt idx="549">
                  <c:v>102.2</c:v>
                </c:pt>
                <c:pt idx="550">
                  <c:v>75</c:v>
                </c:pt>
                <c:pt idx="551">
                  <c:v>200</c:v>
                </c:pt>
                <c:pt idx="552">
                  <c:v>200</c:v>
                </c:pt>
                <c:pt idx="553">
                  <c:v>105.66</c:v>
                </c:pt>
                <c:pt idx="554">
                  <c:v>201.6</c:v>
                </c:pt>
                <c:pt idx="555">
                  <c:v>643.44000000000005</c:v>
                </c:pt>
                <c:pt idx="556">
                  <c:v>102.84</c:v>
                </c:pt>
                <c:pt idx="557">
                  <c:v>200.22</c:v>
                </c:pt>
                <c:pt idx="558">
                  <c:v>95.25</c:v>
                </c:pt>
                <c:pt idx="559">
                  <c:v>105.5</c:v>
                </c:pt>
              </c:numCache>
            </c:numRef>
          </c:bubbleSize>
          <c:bubble3D val="0"/>
          <c:extLst>
            <c:ext xmlns:c16="http://schemas.microsoft.com/office/drawing/2014/chart" uri="{C3380CC4-5D6E-409C-BE32-E72D297353CC}">
              <c16:uniqueId val="{00000004-7151-4558-B2A3-2F32148F2A45}"/>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5291"/>
          <c:min val="39814"/>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12940447957098"/>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2929516622922133E-2"/>
          <c:y val="4.9013040855158327E-2"/>
          <c:w val="0.93593767087707791"/>
          <c:h val="0.83535456275234765"/>
        </c:manualLayout>
      </c:layout>
      <c:lineChart>
        <c:grouping val="standard"/>
        <c:varyColors val="0"/>
        <c:ser>
          <c:idx val="0"/>
          <c:order val="0"/>
          <c:spPr>
            <a:ln w="28575" cap="rnd">
              <a:solidFill>
                <a:schemeClr val="tx1"/>
              </a:solidFill>
              <a:round/>
            </a:ln>
            <a:effectLst/>
          </c:spPr>
          <c:marker>
            <c:symbol val="none"/>
          </c:marker>
          <c:val>
            <c:numRef>
              <c:f>'Wind PPAs by Plant_Nominal'!$AS$29:$AS$43</c:f>
              <c:numCache>
                <c:formatCode>0.0</c:formatCode>
                <c:ptCount val="15"/>
                <c:pt idx="0">
                  <c:v>75.796898442063352</c:v>
                </c:pt>
                <c:pt idx="1">
                  <c:v>67.802694380038361</c:v>
                </c:pt>
                <c:pt idx="2">
                  <c:v>52.963467347641235</c:v>
                </c:pt>
                <c:pt idx="3">
                  <c:v>42.105370931280483</c:v>
                </c:pt>
                <c:pt idx="4">
                  <c:v>30.788896671155783</c:v>
                </c:pt>
                <c:pt idx="5">
                  <c:v>29.307279003420579</c:v>
                </c:pt>
                <c:pt idx="6">
                  <c:v>35.972013769157549</c:v>
                </c:pt>
                <c:pt idx="7">
                  <c:v>30.132109418380459</c:v>
                </c:pt>
                <c:pt idx="8">
                  <c:v>24.652151434467818</c:v>
                </c:pt>
                <c:pt idx="9">
                  <c:v>22.794147197608421</c:v>
                </c:pt>
                <c:pt idx="10">
                  <c:v>32.464111388187511</c:v>
                </c:pt>
                <c:pt idx="11">
                  <c:v>34.536246349570554</c:v>
                </c:pt>
                <c:pt idx="12">
                  <c:v>30.375476694865206</c:v>
                </c:pt>
                <c:pt idx="13">
                  <c:v>32.721421421087705</c:v>
                </c:pt>
              </c:numCache>
            </c:numRef>
          </c:val>
          <c:smooth val="0"/>
          <c:extLst>
            <c:ext xmlns:c16="http://schemas.microsoft.com/office/drawing/2014/chart" uri="{C3380CC4-5D6E-409C-BE32-E72D297353CC}">
              <c16:uniqueId val="{00000000-7C65-41DE-8992-F6EAFD9148B7}"/>
            </c:ext>
          </c:extLst>
        </c:ser>
        <c:ser>
          <c:idx val="1"/>
          <c:order val="1"/>
          <c:spPr>
            <a:ln w="28575" cap="rnd">
              <a:solidFill>
                <a:schemeClr val="accent2"/>
              </a:solidFill>
              <a:prstDash val="sysDash"/>
              <a:round/>
            </a:ln>
            <a:effectLst/>
          </c:spPr>
          <c:marker>
            <c:symbol val="none"/>
          </c:marker>
          <c:val>
            <c:numRef>
              <c:f>'Wind PPAs by Plant_Nominal'!$AT$29:$AT$43</c:f>
              <c:numCache>
                <c:formatCode>0.0</c:formatCode>
                <c:ptCount val="15"/>
                <c:pt idx="0">
                  <c:v>#N/A</c:v>
                </c:pt>
                <c:pt idx="1">
                  <c:v>#N/A</c:v>
                </c:pt>
                <c:pt idx="2">
                  <c:v>#N/A</c:v>
                </c:pt>
                <c:pt idx="3">
                  <c:v>#N/A</c:v>
                </c:pt>
                <c:pt idx="4">
                  <c:v>#N/A</c:v>
                </c:pt>
                <c:pt idx="5">
                  <c:v>#N/A</c:v>
                </c:pt>
                <c:pt idx="6">
                  <c:v>#N/A</c:v>
                </c:pt>
                <c:pt idx="7">
                  <c:v>#N/A</c:v>
                </c:pt>
                <c:pt idx="8">
                  <c:v>#N/A</c:v>
                </c:pt>
                <c:pt idx="9">
                  <c:v>23.7</c:v>
                </c:pt>
                <c:pt idx="10">
                  <c:v>25.125</c:v>
                </c:pt>
                <c:pt idx="11">
                  <c:v>21.95</c:v>
                </c:pt>
                <c:pt idx="12">
                  <c:v>25.774999999999999</c:v>
                </c:pt>
                <c:pt idx="13">
                  <c:v>35.377499999999998</c:v>
                </c:pt>
                <c:pt idx="14">
                  <c:v>41.342500000000001</c:v>
                </c:pt>
              </c:numCache>
            </c:numRef>
          </c:val>
          <c:smooth val="0"/>
          <c:extLst>
            <c:ext xmlns:c16="http://schemas.microsoft.com/office/drawing/2014/chart" uri="{C3380CC4-5D6E-409C-BE32-E72D297353CC}">
              <c16:uniqueId val="{00000001-7C65-41DE-8992-F6EAFD9148B7}"/>
            </c:ext>
          </c:extLst>
        </c:ser>
        <c:dLbls>
          <c:showLegendKey val="0"/>
          <c:showVal val="0"/>
          <c:showCatName val="0"/>
          <c:showSerName val="0"/>
          <c:showPercent val="0"/>
          <c:showBubbleSize val="0"/>
        </c:dLbls>
        <c:smooth val="0"/>
        <c:axId val="264473408"/>
        <c:axId val="264478328"/>
      </c:lineChart>
      <c:catAx>
        <c:axId val="264473408"/>
        <c:scaling>
          <c:orientation val="minMax"/>
        </c:scaling>
        <c:delete val="0"/>
        <c:axPos val="b"/>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8328"/>
        <c:crosses val="autoZero"/>
        <c:auto val="1"/>
        <c:lblAlgn val="ctr"/>
        <c:lblOffset val="100"/>
        <c:noMultiLvlLbl val="0"/>
      </c:catAx>
      <c:valAx>
        <c:axId val="264478328"/>
        <c:scaling>
          <c:orientation val="minMax"/>
          <c:max val="140"/>
        </c:scaling>
        <c:delete val="0"/>
        <c:axPos val="l"/>
        <c:majorGridlines>
          <c:spPr>
            <a:ln w="9525" cap="flat" cmpd="sng" algn="ctr">
              <a:noFill/>
              <a:round/>
            </a:ln>
            <a:effectLst/>
          </c:spPr>
        </c:majorGridlines>
        <c:numFmt formatCode="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3408"/>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9924190544377628E-2"/>
          <c:y val="9.1373833722630166E-2"/>
          <c:w val="0.92933414404200687"/>
          <c:h val="0.70908527228962459"/>
        </c:manualLayout>
      </c:layout>
      <c:barChart>
        <c:barDir val="col"/>
        <c:grouping val="stacked"/>
        <c:varyColors val="0"/>
        <c:ser>
          <c:idx val="0"/>
          <c:order val="1"/>
          <c:tx>
            <c:v> Nationwide</c:v>
          </c:tx>
          <c:spPr>
            <a:solidFill>
              <a:schemeClr val="accent1">
                <a:lumMod val="60000"/>
                <a:lumOff val="40000"/>
              </a:schemeClr>
            </a:solidFill>
            <a:ln w="12700">
              <a:noFill/>
              <a:prstDash val="solid"/>
            </a:ln>
          </c:spPr>
          <c:invertIfNegative val="0"/>
          <c:cat>
            <c:strRef>
              <c:f>'Wind PPA Average'!$A$28:$A$48</c:f>
              <c:strCache>
                <c:ptCount val="21"/>
                <c:pt idx="0">
                  <c:v>1996-99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'Wind PPA Average'!$B$28:$B$48</c:f>
              <c:numCache>
                <c:formatCode>"$"#,##0_);\("$"#,##0\)</c:formatCode>
                <c:ptCount val="21"/>
                <c:pt idx="0">
                  <c:v>50.011900113679147</c:v>
                </c:pt>
                <c:pt idx="1">
                  <c:v>45.441528279641346</c:v>
                </c:pt>
                <c:pt idx="2">
                  <c:v>42.20115492422309</c:v>
                </c:pt>
                <c:pt idx="3">
                  <c:v>47.729621897878189</c:v>
                </c:pt>
                <c:pt idx="4">
                  <c:v>61.354337998092134</c:v>
                </c:pt>
                <c:pt idx="5">
                  <c:v>63.431096133359262</c:v>
                </c:pt>
                <c:pt idx="6">
                  <c:v>78.153442969227953</c:v>
                </c:pt>
                <c:pt idx="7">
                  <c:v>82.469851235686164</c:v>
                </c:pt>
                <c:pt idx="8">
                  <c:v>72.067237387481086</c:v>
                </c:pt>
                <c:pt idx="9">
                  <c:v>52.424436462829561</c:v>
                </c:pt>
                <c:pt idx="10">
                  <c:v>44.624157613774933</c:v>
                </c:pt>
                <c:pt idx="11">
                  <c:v>31.521799026415696</c:v>
                </c:pt>
                <c:pt idx="12">
                  <c:v>28.982600375050467</c:v>
                </c:pt>
                <c:pt idx="13">
                  <c:v>33.574549169982987</c:v>
                </c:pt>
                <c:pt idx="14">
                  <c:v>27.601354817669147</c:v>
                </c:pt>
                <c:pt idx="15">
                  <c:v>21.25673724078592</c:v>
                </c:pt>
                <c:pt idx="16">
                  <c:v>19.537006761765703</c:v>
                </c:pt>
                <c:pt idx="17">
                  <c:v>26.865161117327713</c:v>
                </c:pt>
                <c:pt idx="18">
                  <c:v>29.539132743758071</c:v>
                </c:pt>
                <c:pt idx="19">
                  <c:v>24.974631047916791</c:v>
                </c:pt>
                <c:pt idx="20">
                  <c:v>25.520878540897769</c:v>
                </c:pt>
              </c:numCache>
            </c:numRef>
          </c:val>
          <c:extLst>
            <c:ext xmlns:c16="http://schemas.microsoft.com/office/drawing/2014/chart" uri="{C3380CC4-5D6E-409C-BE32-E72D297353CC}">
              <c16:uniqueId val="{00000000-47DD-4BEB-8E53-50590A7D6580}"/>
            </c:ext>
          </c:extLst>
        </c:ser>
        <c:dLbls>
          <c:showLegendKey val="0"/>
          <c:showVal val="0"/>
          <c:showCatName val="0"/>
          <c:showSerName val="0"/>
          <c:showPercent val="0"/>
          <c:showBubbleSize val="0"/>
        </c:dLbls>
        <c:gapWidth val="30"/>
        <c:overlap val="100"/>
        <c:axId val="376344576"/>
        <c:axId val="376346496"/>
      </c:barChart>
      <c:lineChart>
        <c:grouping val="standard"/>
        <c:varyColors val="0"/>
        <c:ser>
          <c:idx val="2"/>
          <c:order val="0"/>
          <c:tx>
            <c:v> All Other Regions</c:v>
          </c:tx>
          <c:spPr>
            <a:ln w="31750">
              <a:solidFill>
                <a:schemeClr val="bg2">
                  <a:lumMod val="50000"/>
                </a:schemeClr>
              </a:solidFill>
            </a:ln>
          </c:spPr>
          <c:marker>
            <c:symbol val="none"/>
          </c:marker>
          <c:dPt>
            <c:idx val="2"/>
            <c:bubble3D val="0"/>
            <c:spPr>
              <a:ln w="31750">
                <a:solidFill>
                  <a:schemeClr val="bg2">
                    <a:lumMod val="50000"/>
                  </a:schemeClr>
                </a:solidFill>
                <a:prstDash val="solid"/>
              </a:ln>
            </c:spPr>
            <c:extLst>
              <c:ext xmlns:c16="http://schemas.microsoft.com/office/drawing/2014/chart" uri="{C3380CC4-5D6E-409C-BE32-E72D297353CC}">
                <c16:uniqueId val="{00000002-47DD-4BEB-8E53-50590A7D6580}"/>
              </c:ext>
            </c:extLst>
          </c:dPt>
          <c:dPt>
            <c:idx val="3"/>
            <c:bubble3D val="0"/>
            <c:spPr>
              <a:ln w="31750">
                <a:solidFill>
                  <a:schemeClr val="bg2">
                    <a:lumMod val="50000"/>
                  </a:schemeClr>
                </a:solidFill>
                <a:prstDash val="solid"/>
              </a:ln>
            </c:spPr>
            <c:extLst>
              <c:ext xmlns:c16="http://schemas.microsoft.com/office/drawing/2014/chart" uri="{C3380CC4-5D6E-409C-BE32-E72D297353CC}">
                <c16:uniqueId val="{00000004-47DD-4BEB-8E53-50590A7D6580}"/>
              </c:ext>
            </c:extLst>
          </c:dPt>
          <c:cat>
            <c:strRef>
              <c:f>'Wind PPA Average'!$A$28:$A$48</c:f>
              <c:strCache>
                <c:ptCount val="21"/>
                <c:pt idx="0">
                  <c:v>1996-99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'Wind PPA Average'!$D$28:$D$48</c:f>
              <c:numCache>
                <c:formatCode>"$"#,##0_);\("$"#,##0\)</c:formatCode>
                <c:ptCount val="21"/>
                <c:pt idx="0">
                  <c:v>47.258877053689602</c:v>
                </c:pt>
                <c:pt idx="1">
                  <c:v>45.9393317798339</c:v>
                </c:pt>
                <c:pt idx="2">
                  <c:v>31.374146078600344</c:v>
                </c:pt>
                <c:pt idx="3">
                  <c:v>43.450755791155679</c:v>
                </c:pt>
                <c:pt idx="4">
                  <c:v>50.800218575233686</c:v>
                </c:pt>
                <c:pt idx="5">
                  <c:v>55.716425921594073</c:v>
                </c:pt>
                <c:pt idx="6">
                  <c:v>63.988329069224747</c:v>
                </c:pt>
                <c:pt idx="7">
                  <c:v>66.630423760548183</c:v>
                </c:pt>
                <c:pt idx="8">
                  <c:v>56.508656823821042</c:v>
                </c:pt>
                <c:pt idx="9">
                  <c:v>45.872186397169905</c:v>
                </c:pt>
                <c:pt idx="10">
                  <c:v>39.645411650416158</c:v>
                </c:pt>
                <c:pt idx="11">
                  <c:v>26.321204119907684</c:v>
                </c:pt>
                <c:pt idx="12">
                  <c:v>26.009625991664311</c:v>
                </c:pt>
                <c:pt idx="13">
                  <c:v>26.90232357602185</c:v>
                </c:pt>
                <c:pt idx="14">
                  <c:v>22.84388462336879</c:v>
                </c:pt>
                <c:pt idx="15">
                  <c:v>17.393558444390937</c:v>
                </c:pt>
                <c:pt idx="16">
                  <c:v>16.903180849754374</c:v>
                </c:pt>
                <c:pt idx="17">
                  <c:v>19.597104855828508</c:v>
                </c:pt>
                <c:pt idx="18">
                  <c:v>17.308648223452423</c:v>
                </c:pt>
                <c:pt idx="19">
                  <c:v>24.307076286999063</c:v>
                </c:pt>
                <c:pt idx="20">
                  <c:v>25.833054223099737</c:v>
                </c:pt>
              </c:numCache>
            </c:numRef>
          </c:val>
          <c:smooth val="0"/>
          <c:extLst>
            <c:ext xmlns:c16="http://schemas.microsoft.com/office/drawing/2014/chart" uri="{C3380CC4-5D6E-409C-BE32-E72D297353CC}">
              <c16:uniqueId val="{00000005-47DD-4BEB-8E53-50590A7D6580}"/>
            </c:ext>
          </c:extLst>
        </c:ser>
        <c:ser>
          <c:idx val="1"/>
          <c:order val="2"/>
          <c:tx>
            <c:v> West</c:v>
          </c:tx>
          <c:spPr>
            <a:ln w="31750">
              <a:solidFill>
                <a:schemeClr val="accent4"/>
              </a:solidFill>
            </a:ln>
          </c:spPr>
          <c:marker>
            <c:symbol val="none"/>
          </c:marker>
          <c:cat>
            <c:strRef>
              <c:f>'Wind PPA Average'!$A$28:$A$48</c:f>
              <c:strCache>
                <c:ptCount val="21"/>
                <c:pt idx="0">
                  <c:v>1996-99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'Wind PPA Average'!$C$28:$C$48</c:f>
              <c:numCache>
                <c:formatCode>"$"#,##0_);\("$"#,##0\)</c:formatCode>
                <c:ptCount val="21"/>
                <c:pt idx="0">
                  <c:v>77.751259926170846</c:v>
                </c:pt>
                <c:pt idx="1">
                  <c:v>45.758138102807322</c:v>
                </c:pt>
                <c:pt idx="2">
                  <c:v>45.775175104952368</c:v>
                </c:pt>
                <c:pt idx="3">
                  <c:v>62.683391125798806</c:v>
                </c:pt>
                <c:pt idx="4">
                  <c:v>65.965219786200876</c:v>
                </c:pt>
                <c:pt idx="5">
                  <c:v>87.895249931820587</c:v>
                </c:pt>
                <c:pt idx="6">
                  <c:v>90.373232463078168</c:v>
                </c:pt>
                <c:pt idx="7">
                  <c:v>106.36377048431828</c:v>
                </c:pt>
                <c:pt idx="8">
                  <c:v>98.499922554510832</c:v>
                </c:pt>
                <c:pt idx="9">
                  <c:v>70.484621038519649</c:v>
                </c:pt>
                <c:pt idx="10">
                  <c:v>54.646886250451907</c:v>
                </c:pt>
                <c:pt idx="11">
                  <c:v>41.303038626615681</c:v>
                </c:pt>
                <c:pt idx="12">
                  <c:v>72.290747329923946</c:v>
                </c:pt>
                <c:pt idx="13">
                  <c:v>45.47857050657386</c:v>
                </c:pt>
                <c:pt idx="14">
                  <c:v>43.941803982645204</c:v>
                </c:pt>
                <c:pt idx="15">
                  <c:v>32.155054836104881</c:v>
                </c:pt>
                <c:pt idx="16">
                  <c:v>18.161037793785713</c:v>
                </c:pt>
                <c:pt idx="17">
                  <c:v>25.821432548672288</c:v>
                </c:pt>
                <c:pt idx="18">
                  <c:v>35.948941399992258</c:v>
                </c:pt>
                <c:pt idx="19">
                  <c:v>23.059348198062523</c:v>
                </c:pt>
                <c:pt idx="20">
                  <c:v>24.461967214049359</c:v>
                </c:pt>
              </c:numCache>
            </c:numRef>
          </c:val>
          <c:smooth val="0"/>
          <c:extLst>
            <c:ext xmlns:c16="http://schemas.microsoft.com/office/drawing/2014/chart" uri="{C3380CC4-5D6E-409C-BE32-E72D297353CC}">
              <c16:uniqueId val="{00000006-47DD-4BEB-8E53-50590A7D6580}"/>
            </c:ext>
          </c:extLst>
        </c:ser>
        <c:ser>
          <c:idx val="3"/>
          <c:order val="3"/>
          <c:tx>
            <c:v> East</c:v>
          </c:tx>
          <c:spPr>
            <a:ln>
              <a:solidFill>
                <a:schemeClr val="accent6">
                  <a:lumMod val="60000"/>
                  <a:lumOff val="40000"/>
                </a:schemeClr>
              </a:solidFill>
            </a:ln>
          </c:spPr>
          <c:marker>
            <c:symbol val="none"/>
          </c:marker>
          <c:cat>
            <c:strRef>
              <c:f>'Wind PPA Average'!$A$28:$A$48</c:f>
              <c:strCache>
                <c:ptCount val="21"/>
                <c:pt idx="0">
                  <c:v>1996-99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'Wind PPA Average'!$E$28:$E$48</c:f>
              <c:numCache>
                <c:formatCode>"$"#,##0_);\("$"#,##0\)</c:formatCode>
                <c:ptCount val="21"/>
                <c:pt idx="0">
                  <c:v>223.89151722671889</c:v>
                </c:pt>
                <c:pt idx="1">
                  <c:v>60.048526109232512</c:v>
                </c:pt>
                <c:pt idx="2">
                  <c:v>64.8460827141826</c:v>
                </c:pt>
                <c:pt idx="3">
                  <c:v>52.246325515637103</c:v>
                </c:pt>
                <c:pt idx="4">
                  <c:v>68.878093370532923</c:v>
                </c:pt>
                <c:pt idx="5">
                  <c:v>76.038823333340446</c:v>
                </c:pt>
                <c:pt idx="6">
                  <c:v>93.860654920161537</c:v>
                </c:pt>
                <c:pt idx="7">
                  <c:v>93.331398045445368</c:v>
                </c:pt>
                <c:pt idx="8">
                  <c:v>86.87479379665703</c:v>
                </c:pt>
                <c:pt idx="9">
                  <c:v>56.667855535581879</c:v>
                </c:pt>
                <c:pt idx="10">
                  <c:v>60.176069901989116</c:v>
                </c:pt>
                <c:pt idx="11">
                  <c:v>56.501795879063685</c:v>
                </c:pt>
                <c:pt idx="12">
                  <c:v>41.937736146656071</c:v>
                </c:pt>
                <c:pt idx="13">
                  <c:v>50.186286944861905</c:v>
                </c:pt>
                <c:pt idx="14">
                  <c:v>38.726209334118906</c:v>
                </c:pt>
                <c:pt idx="15">
                  <c:v>31.572904574359949</c:v>
                </c:pt>
                <c:pt idx="16">
                  <c:v>46.810344926159367</c:v>
                </c:pt>
                <c:pt idx="17">
                  <c:v>40.436838536796955</c:v>
                </c:pt>
                <c:pt idx="18">
                  <c:v>46.445620076947897</c:v>
                </c:pt>
                <c:pt idx="19">
                  <c:v>45.86176792535236</c:v>
                </c:pt>
                <c:pt idx="20">
                  <c:v>#N/A</c:v>
                </c:pt>
              </c:numCache>
            </c:numRef>
          </c:val>
          <c:smooth val="0"/>
          <c:extLst>
            <c:ext xmlns:c16="http://schemas.microsoft.com/office/drawing/2014/chart" uri="{C3380CC4-5D6E-409C-BE32-E72D297353CC}">
              <c16:uniqueId val="{00000007-47DD-4BEB-8E53-50590A7D6580}"/>
            </c:ext>
          </c:extLst>
        </c:ser>
        <c:dLbls>
          <c:showLegendKey val="0"/>
          <c:showVal val="0"/>
          <c:showCatName val="0"/>
          <c:showSerName val="0"/>
          <c:showPercent val="0"/>
          <c:showBubbleSize val="0"/>
        </c:dLbls>
        <c:marker val="1"/>
        <c:smooth val="0"/>
        <c:axId val="376344576"/>
        <c:axId val="376346496"/>
      </c:lineChart>
      <c:catAx>
        <c:axId val="376344576"/>
        <c:scaling>
          <c:orientation val="minMax"/>
        </c:scaling>
        <c:delete val="0"/>
        <c:axPos val="b"/>
        <c:numFmt formatCode="General" sourceLinked="1"/>
        <c:majorTickMark val="out"/>
        <c:minorTickMark val="none"/>
        <c:tickLblPos val="nextTo"/>
        <c:spPr>
          <a:ln w="3175">
            <a:noFill/>
            <a:prstDash val="solid"/>
          </a:ln>
        </c:spPr>
        <c:txPr>
          <a:bodyPr rot="-5400000" vert="horz"/>
          <a:lstStyle/>
          <a:p>
            <a:pPr>
              <a:defRPr/>
            </a:pPr>
            <a:endParaRPr lang="en-US"/>
          </a:p>
        </c:txPr>
        <c:crossAx val="376346496"/>
        <c:crosses val="autoZero"/>
        <c:auto val="1"/>
        <c:lblAlgn val="ctr"/>
        <c:lblOffset val="50"/>
        <c:tickLblSkip val="1"/>
        <c:tickMarkSkip val="1"/>
        <c:noMultiLvlLbl val="1"/>
      </c:catAx>
      <c:valAx>
        <c:axId val="376346496"/>
        <c:scaling>
          <c:orientation val="minMax"/>
          <c:max val="11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76344576"/>
        <c:crosses val="autoZero"/>
        <c:crossBetween val="between"/>
        <c:majorUnit val="20"/>
      </c:valAx>
      <c:spPr>
        <a:noFill/>
        <a:ln w="25400">
          <a:noFill/>
        </a:ln>
      </c:spPr>
    </c:plotArea>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a:solidFill>
                  <a:sysClr val="windowText" lastClr="000000"/>
                </a:solidFill>
              </a:rPr>
              <a:t>LevelTen PPA Price Index</a:t>
            </a:r>
            <a:r>
              <a:rPr lang="en-US" sz="1000" baseline="0">
                <a:solidFill>
                  <a:sysClr val="windowText" lastClr="000000"/>
                </a:solidFill>
              </a:rPr>
              <a:t> (nominal $/MWh, 25th percentile of offers)</a:t>
            </a:r>
            <a:endParaRPr lang="en-US" sz="1000">
              <a:solidFill>
                <a:sysClr val="windowText" lastClr="000000"/>
              </a:solidFill>
            </a:endParaRPr>
          </a:p>
        </c:rich>
      </c:tx>
      <c:layout>
        <c:manualLayout>
          <c:xMode val="edge"/>
          <c:yMode val="edge"/>
          <c:x val="8.5470085470085479E-3"/>
          <c:y val="1.5873015873015872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5.7626354398007902E-2"/>
          <c:y val="0.126984126984127"/>
          <c:w val="0.92527962850797496"/>
          <c:h val="0.71796275465566806"/>
        </c:manualLayout>
      </c:layout>
      <c:lineChart>
        <c:grouping val="standard"/>
        <c:varyColors val="0"/>
        <c:ser>
          <c:idx val="1"/>
          <c:order val="1"/>
          <c:spPr>
            <a:ln w="28575" cap="rnd">
              <a:solidFill>
                <a:schemeClr val="accent4"/>
              </a:solidFill>
              <a:round/>
            </a:ln>
            <a:effectLst/>
          </c:spPr>
          <c:marker>
            <c:symbol val="none"/>
          </c:marker>
          <c:dPt>
            <c:idx val="2"/>
            <c:marker>
              <c:symbol val="none"/>
            </c:marker>
            <c:bubble3D val="0"/>
            <c:extLst>
              <c:ext xmlns:c16="http://schemas.microsoft.com/office/drawing/2014/chart" uri="{C3380CC4-5D6E-409C-BE32-E72D297353CC}">
                <c16:uniqueId val="{00000000-7BFB-4972-A947-5ABB3FD2D107}"/>
              </c:ext>
            </c:extLst>
          </c:dPt>
          <c:dPt>
            <c:idx val="4"/>
            <c:marker>
              <c:symbol val="none"/>
            </c:marker>
            <c:bubble3D val="0"/>
            <c:extLst>
              <c:ext xmlns:c16="http://schemas.microsoft.com/office/drawing/2014/chart" uri="{C3380CC4-5D6E-409C-BE32-E72D297353CC}">
                <c16:uniqueId val="{00000001-7BFB-4972-A947-5ABB3FD2D107}"/>
              </c:ext>
            </c:extLst>
          </c:dPt>
          <c:dPt>
            <c:idx val="5"/>
            <c:marker>
              <c:symbol val="none"/>
            </c:marker>
            <c:bubble3D val="0"/>
            <c:extLst>
              <c:ext xmlns:c16="http://schemas.microsoft.com/office/drawing/2014/chart" uri="{C3380CC4-5D6E-409C-BE32-E72D297353CC}">
                <c16:uniqueId val="{00000002-7BFB-4972-A947-5ABB3FD2D107}"/>
              </c:ext>
            </c:extLst>
          </c:dPt>
          <c:dPt>
            <c:idx val="6"/>
            <c:marker>
              <c:symbol val="none"/>
            </c:marker>
            <c:bubble3D val="0"/>
            <c:extLst>
              <c:ext xmlns:c16="http://schemas.microsoft.com/office/drawing/2014/chart" uri="{C3380CC4-5D6E-409C-BE32-E72D297353CC}">
                <c16:uniqueId val="{00000003-7BFB-4972-A947-5ABB3FD2D107}"/>
              </c:ext>
            </c:extLst>
          </c:dPt>
          <c:dPt>
            <c:idx val="14"/>
            <c:marker>
              <c:symbol val="none"/>
            </c:marker>
            <c:bubble3D val="0"/>
            <c:spPr>
              <a:ln w="28575" cap="rnd">
                <a:solidFill>
                  <a:schemeClr val="accent4"/>
                </a:solidFill>
                <a:prstDash val="sysDot"/>
                <a:round/>
              </a:ln>
              <a:effectLst/>
            </c:spPr>
            <c:extLst>
              <c:ext xmlns:c16="http://schemas.microsoft.com/office/drawing/2014/chart" uri="{C3380CC4-5D6E-409C-BE32-E72D297353CC}">
                <c16:uniqueId val="{00000005-7BFB-4972-A947-5ABB3FD2D107}"/>
              </c:ext>
            </c:extLst>
          </c:dPt>
          <c:dPt>
            <c:idx val="20"/>
            <c:marker>
              <c:symbol val="none"/>
            </c:marker>
            <c:bubble3D val="0"/>
            <c:spPr>
              <a:ln w="28575" cap="rnd">
                <a:solidFill>
                  <a:schemeClr val="accent4"/>
                </a:solidFill>
                <a:prstDash val="sysDot"/>
                <a:round/>
              </a:ln>
              <a:effectLst/>
            </c:spPr>
            <c:extLst>
              <c:ext xmlns:c16="http://schemas.microsoft.com/office/drawing/2014/chart" uri="{C3380CC4-5D6E-409C-BE32-E72D297353CC}">
                <c16:uniqueId val="{00000007-7BFB-4972-A947-5ABB3FD2D107}"/>
              </c:ext>
            </c:extLst>
          </c:dPt>
          <c:cat>
            <c:multiLvlStrRef>
              <c:f>'Level10 Wind PPA Prices'!$B$28:$W$29</c:f>
              <c:multiLvlStrCache>
                <c:ptCount val="22"/>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pt idx="20">
                    <c:v>Q3</c:v>
                  </c:pt>
                  <c:pt idx="21">
                    <c:v>Q4</c:v>
                  </c:pt>
                </c:lvl>
                <c:lvl>
                  <c:pt idx="0">
                    <c:v>2018</c:v>
                  </c:pt>
                  <c:pt idx="2">
                    <c:v>2019</c:v>
                  </c:pt>
                  <c:pt idx="6">
                    <c:v>2020</c:v>
                  </c:pt>
                  <c:pt idx="10">
                    <c:v>2021</c:v>
                  </c:pt>
                  <c:pt idx="14">
                    <c:v>2022</c:v>
                  </c:pt>
                  <c:pt idx="18">
                    <c:v>2023</c:v>
                  </c:pt>
                </c:lvl>
              </c:multiLvlStrCache>
            </c:multiLvlStrRef>
          </c:cat>
          <c:val>
            <c:numRef>
              <c:f>'Level10 Wind PPA Prices'!$B$31:$W$31</c:f>
              <c:numCache>
                <c:formatCode>"$"#,##0</c:formatCode>
                <c:ptCount val="22"/>
                <c:pt idx="0">
                  <c:v>38</c:v>
                </c:pt>
                <c:pt idx="1">
                  <c:v>38</c:v>
                </c:pt>
                <c:pt idx="2">
                  <c:v>39.700000000000003</c:v>
                </c:pt>
                <c:pt idx="3">
                  <c:v>40</c:v>
                </c:pt>
                <c:pt idx="4">
                  <c:v>40</c:v>
                </c:pt>
                <c:pt idx="5">
                  <c:v>40</c:v>
                </c:pt>
                <c:pt idx="6">
                  <c:v>48.3</c:v>
                </c:pt>
                <c:pt idx="7">
                  <c:v>48</c:v>
                </c:pt>
                <c:pt idx="8">
                  <c:v>49.7</c:v>
                </c:pt>
                <c:pt idx="9">
                  <c:v>49</c:v>
                </c:pt>
                <c:pt idx="10">
                  <c:v>50.3</c:v>
                </c:pt>
                <c:pt idx="11">
                  <c:v>51.6</c:v>
                </c:pt>
                <c:pt idx="12">
                  <c:v>#N/A</c:v>
                </c:pt>
                <c:pt idx="13">
                  <c:v>#N/A</c:v>
                </c:pt>
                <c:pt idx="14">
                  <c:v>61</c:v>
                </c:pt>
                <c:pt idx="15">
                  <c:v>61</c:v>
                </c:pt>
                <c:pt idx="16">
                  <c:v>69.113</c:v>
                </c:pt>
                <c:pt idx="17" formatCode="General">
                  <c:v>#N/A</c:v>
                </c:pt>
                <c:pt idx="18" formatCode="General">
                  <c:v>#N/A</c:v>
                </c:pt>
                <c:pt idx="19">
                  <c:v>#N/A</c:v>
                </c:pt>
                <c:pt idx="20">
                  <c:v>80.5</c:v>
                </c:pt>
                <c:pt idx="21">
                  <c:v>75</c:v>
                </c:pt>
              </c:numCache>
            </c:numRef>
          </c:val>
          <c:smooth val="0"/>
          <c:extLst>
            <c:ext xmlns:c16="http://schemas.microsoft.com/office/drawing/2014/chart" uri="{C3380CC4-5D6E-409C-BE32-E72D297353CC}">
              <c16:uniqueId val="{00000008-7BFB-4972-A947-5ABB3FD2D107}"/>
            </c:ext>
          </c:extLst>
        </c:ser>
        <c:ser>
          <c:idx val="2"/>
          <c:order val="2"/>
          <c:spPr>
            <a:ln w="28575" cap="rnd">
              <a:solidFill>
                <a:schemeClr val="accent6"/>
              </a:solidFill>
              <a:round/>
            </a:ln>
            <a:effectLst/>
          </c:spPr>
          <c:marker>
            <c:symbol val="none"/>
          </c:marker>
          <c:dPt>
            <c:idx val="2"/>
            <c:marker>
              <c:symbol val="none"/>
            </c:marker>
            <c:bubble3D val="0"/>
            <c:extLst>
              <c:ext xmlns:c16="http://schemas.microsoft.com/office/drawing/2014/chart" uri="{C3380CC4-5D6E-409C-BE32-E72D297353CC}">
                <c16:uniqueId val="{00000009-7BFB-4972-A947-5ABB3FD2D107}"/>
              </c:ext>
            </c:extLst>
          </c:dPt>
          <c:dPt>
            <c:idx val="4"/>
            <c:marker>
              <c:symbol val="none"/>
            </c:marker>
            <c:bubble3D val="0"/>
            <c:extLst>
              <c:ext xmlns:c16="http://schemas.microsoft.com/office/drawing/2014/chart" uri="{C3380CC4-5D6E-409C-BE32-E72D297353CC}">
                <c16:uniqueId val="{0000000A-7BFB-4972-A947-5ABB3FD2D107}"/>
              </c:ext>
            </c:extLst>
          </c:dPt>
          <c:dPt>
            <c:idx val="5"/>
            <c:marker>
              <c:symbol val="none"/>
            </c:marker>
            <c:bubble3D val="0"/>
            <c:extLst>
              <c:ext xmlns:c16="http://schemas.microsoft.com/office/drawing/2014/chart" uri="{C3380CC4-5D6E-409C-BE32-E72D297353CC}">
                <c16:uniqueId val="{0000000B-7BFB-4972-A947-5ABB3FD2D107}"/>
              </c:ext>
            </c:extLst>
          </c:dPt>
          <c:dPt>
            <c:idx val="6"/>
            <c:marker>
              <c:symbol val="none"/>
            </c:marker>
            <c:bubble3D val="0"/>
            <c:extLst>
              <c:ext xmlns:c16="http://schemas.microsoft.com/office/drawing/2014/chart" uri="{C3380CC4-5D6E-409C-BE32-E72D297353CC}">
                <c16:uniqueId val="{0000000C-7BFB-4972-A947-5ABB3FD2D107}"/>
              </c:ext>
            </c:extLst>
          </c:dPt>
          <c:dPt>
            <c:idx val="21"/>
            <c:marker>
              <c:symbol val="none"/>
            </c:marker>
            <c:bubble3D val="0"/>
            <c:spPr>
              <a:ln w="28575" cap="rnd">
                <a:solidFill>
                  <a:schemeClr val="accent6"/>
                </a:solidFill>
                <a:prstDash val="sysDot"/>
                <a:round/>
              </a:ln>
              <a:effectLst/>
            </c:spPr>
            <c:extLst>
              <c:ext xmlns:c16="http://schemas.microsoft.com/office/drawing/2014/chart" uri="{C3380CC4-5D6E-409C-BE32-E72D297353CC}">
                <c16:uniqueId val="{0000000E-7BFB-4972-A947-5ABB3FD2D107}"/>
              </c:ext>
            </c:extLst>
          </c:dPt>
          <c:cat>
            <c:multiLvlStrRef>
              <c:f>'Level10 Wind PPA Prices'!$B$28:$W$29</c:f>
              <c:multiLvlStrCache>
                <c:ptCount val="22"/>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pt idx="20">
                    <c:v>Q3</c:v>
                  </c:pt>
                  <c:pt idx="21">
                    <c:v>Q4</c:v>
                  </c:pt>
                </c:lvl>
                <c:lvl>
                  <c:pt idx="0">
                    <c:v>2018</c:v>
                  </c:pt>
                  <c:pt idx="2">
                    <c:v>2019</c:v>
                  </c:pt>
                  <c:pt idx="6">
                    <c:v>2020</c:v>
                  </c:pt>
                  <c:pt idx="10">
                    <c:v>2021</c:v>
                  </c:pt>
                  <c:pt idx="14">
                    <c:v>2022</c:v>
                  </c:pt>
                  <c:pt idx="18">
                    <c:v>2023</c:v>
                  </c:pt>
                </c:lvl>
              </c:multiLvlStrCache>
            </c:multiLvlStrRef>
          </c:cat>
          <c:val>
            <c:numRef>
              <c:f>'Level10 Wind PPA Prices'!$B$32:$W$32</c:f>
              <c:numCache>
                <c:formatCode>"$"#,##0</c:formatCode>
                <c:ptCount val="22"/>
                <c:pt idx="0">
                  <c:v>30</c:v>
                </c:pt>
                <c:pt idx="1">
                  <c:v>31.5</c:v>
                </c:pt>
                <c:pt idx="2">
                  <c:v>32</c:v>
                </c:pt>
                <c:pt idx="3">
                  <c:v>31</c:v>
                </c:pt>
                <c:pt idx="4">
                  <c:v>28</c:v>
                </c:pt>
                <c:pt idx="5">
                  <c:v>28</c:v>
                </c:pt>
                <c:pt idx="6">
                  <c:v>29.1</c:v>
                </c:pt>
                <c:pt idx="7">
                  <c:v>35.299999999999997</c:v>
                </c:pt>
                <c:pt idx="8">
                  <c:v>35.6</c:v>
                </c:pt>
                <c:pt idx="9">
                  <c:v>35.5</c:v>
                </c:pt>
                <c:pt idx="10">
                  <c:v>35.5</c:v>
                </c:pt>
                <c:pt idx="11">
                  <c:v>34</c:v>
                </c:pt>
                <c:pt idx="12">
                  <c:v>43</c:v>
                </c:pt>
                <c:pt idx="13">
                  <c:v>47.7</c:v>
                </c:pt>
                <c:pt idx="14">
                  <c:v>55.1</c:v>
                </c:pt>
                <c:pt idx="15">
                  <c:v>47</c:v>
                </c:pt>
                <c:pt idx="16">
                  <c:v>47.5</c:v>
                </c:pt>
                <c:pt idx="17">
                  <c:v>50</c:v>
                </c:pt>
                <c:pt idx="18">
                  <c:v>50</c:v>
                </c:pt>
                <c:pt idx="19">
                  <c:v>#N/A</c:v>
                </c:pt>
                <c:pt idx="20">
                  <c:v>#N/A</c:v>
                </c:pt>
                <c:pt idx="21">
                  <c:v>65</c:v>
                </c:pt>
              </c:numCache>
            </c:numRef>
          </c:val>
          <c:smooth val="0"/>
          <c:extLst>
            <c:ext xmlns:c16="http://schemas.microsoft.com/office/drawing/2014/chart" uri="{C3380CC4-5D6E-409C-BE32-E72D297353CC}">
              <c16:uniqueId val="{0000000F-7BFB-4972-A947-5ABB3FD2D107}"/>
            </c:ext>
          </c:extLst>
        </c:ser>
        <c:ser>
          <c:idx val="4"/>
          <c:order val="4"/>
          <c:spPr>
            <a:ln w="28575" cap="rnd">
              <a:solidFill>
                <a:schemeClr val="accent3"/>
              </a:solidFill>
              <a:round/>
            </a:ln>
            <a:effectLst/>
          </c:spPr>
          <c:marker>
            <c:symbol val="none"/>
          </c:marker>
          <c:dPt>
            <c:idx val="1"/>
            <c:marker>
              <c:symbol val="none"/>
            </c:marker>
            <c:bubble3D val="0"/>
            <c:extLst>
              <c:ext xmlns:c16="http://schemas.microsoft.com/office/drawing/2014/chart" uri="{C3380CC4-5D6E-409C-BE32-E72D297353CC}">
                <c16:uniqueId val="{00000010-7BFB-4972-A947-5ABB3FD2D107}"/>
              </c:ext>
            </c:extLst>
          </c:dPt>
          <c:dPt>
            <c:idx val="2"/>
            <c:marker>
              <c:symbol val="none"/>
            </c:marker>
            <c:bubble3D val="0"/>
            <c:extLst>
              <c:ext xmlns:c16="http://schemas.microsoft.com/office/drawing/2014/chart" uri="{C3380CC4-5D6E-409C-BE32-E72D297353CC}">
                <c16:uniqueId val="{00000011-7BFB-4972-A947-5ABB3FD2D107}"/>
              </c:ext>
            </c:extLst>
          </c:dPt>
          <c:dPt>
            <c:idx val="4"/>
            <c:marker>
              <c:symbol val="none"/>
            </c:marker>
            <c:bubble3D val="0"/>
            <c:extLst>
              <c:ext xmlns:c16="http://schemas.microsoft.com/office/drawing/2014/chart" uri="{C3380CC4-5D6E-409C-BE32-E72D297353CC}">
                <c16:uniqueId val="{00000012-7BFB-4972-A947-5ABB3FD2D107}"/>
              </c:ext>
            </c:extLst>
          </c:dPt>
          <c:dPt>
            <c:idx val="5"/>
            <c:marker>
              <c:symbol val="none"/>
            </c:marker>
            <c:bubble3D val="0"/>
            <c:extLst>
              <c:ext xmlns:c16="http://schemas.microsoft.com/office/drawing/2014/chart" uri="{C3380CC4-5D6E-409C-BE32-E72D297353CC}">
                <c16:uniqueId val="{00000013-7BFB-4972-A947-5ABB3FD2D107}"/>
              </c:ext>
            </c:extLst>
          </c:dPt>
          <c:dPt>
            <c:idx val="6"/>
            <c:marker>
              <c:symbol val="none"/>
            </c:marker>
            <c:bubble3D val="0"/>
            <c:extLst>
              <c:ext xmlns:c16="http://schemas.microsoft.com/office/drawing/2014/chart" uri="{C3380CC4-5D6E-409C-BE32-E72D297353CC}">
                <c16:uniqueId val="{00000014-7BFB-4972-A947-5ABB3FD2D107}"/>
              </c:ext>
            </c:extLst>
          </c:dPt>
          <c:cat>
            <c:multiLvlStrRef>
              <c:f>'Level10 Wind PPA Prices'!$B$28:$W$29</c:f>
              <c:multiLvlStrCache>
                <c:ptCount val="22"/>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pt idx="20">
                    <c:v>Q3</c:v>
                  </c:pt>
                  <c:pt idx="21">
                    <c:v>Q4</c:v>
                  </c:pt>
                </c:lvl>
                <c:lvl>
                  <c:pt idx="0">
                    <c:v>2018</c:v>
                  </c:pt>
                  <c:pt idx="2">
                    <c:v>2019</c:v>
                  </c:pt>
                  <c:pt idx="6">
                    <c:v>2020</c:v>
                  </c:pt>
                  <c:pt idx="10">
                    <c:v>2021</c:v>
                  </c:pt>
                  <c:pt idx="14">
                    <c:v>2022</c:v>
                  </c:pt>
                  <c:pt idx="18">
                    <c:v>2023</c:v>
                  </c:pt>
                </c:lvl>
              </c:multiLvlStrCache>
            </c:multiLvlStrRef>
          </c:cat>
          <c:val>
            <c:numRef>
              <c:f>'Level10 Wind PPA Prices'!$B$34:$W$34</c:f>
              <c:numCache>
                <c:formatCode>"$"#,##0</c:formatCode>
                <c:ptCount val="22"/>
                <c:pt idx="0">
                  <c:v>17.8</c:v>
                </c:pt>
                <c:pt idx="1">
                  <c:v>21.6</c:v>
                </c:pt>
                <c:pt idx="2">
                  <c:v>22.2</c:v>
                </c:pt>
                <c:pt idx="3">
                  <c:v>22.5</c:v>
                </c:pt>
                <c:pt idx="4">
                  <c:v>27</c:v>
                </c:pt>
                <c:pt idx="5">
                  <c:v>27</c:v>
                </c:pt>
                <c:pt idx="6">
                  <c:v>27.4</c:v>
                </c:pt>
                <c:pt idx="7">
                  <c:v>25.2</c:v>
                </c:pt>
                <c:pt idx="8">
                  <c:v>30</c:v>
                </c:pt>
                <c:pt idx="9">
                  <c:v>33</c:v>
                </c:pt>
                <c:pt idx="10">
                  <c:v>28.4</c:v>
                </c:pt>
                <c:pt idx="11">
                  <c:v>33.9</c:v>
                </c:pt>
                <c:pt idx="12">
                  <c:v>35.9</c:v>
                </c:pt>
                <c:pt idx="13">
                  <c:v>35.9</c:v>
                </c:pt>
                <c:pt idx="14">
                  <c:v>38.799999999999997</c:v>
                </c:pt>
                <c:pt idx="15">
                  <c:v>39.299999999999997</c:v>
                </c:pt>
                <c:pt idx="16">
                  <c:v>47</c:v>
                </c:pt>
                <c:pt idx="17">
                  <c:v>42.3</c:v>
                </c:pt>
                <c:pt idx="18">
                  <c:v>46</c:v>
                </c:pt>
                <c:pt idx="19">
                  <c:v>57</c:v>
                </c:pt>
                <c:pt idx="20">
                  <c:v>59</c:v>
                </c:pt>
                <c:pt idx="21">
                  <c:v>58</c:v>
                </c:pt>
              </c:numCache>
            </c:numRef>
          </c:val>
          <c:smooth val="0"/>
          <c:extLst>
            <c:ext xmlns:c16="http://schemas.microsoft.com/office/drawing/2014/chart" uri="{C3380CC4-5D6E-409C-BE32-E72D297353CC}">
              <c16:uniqueId val="{00000015-7BFB-4972-A947-5ABB3FD2D107}"/>
            </c:ext>
          </c:extLst>
        </c:ser>
        <c:ser>
          <c:idx val="5"/>
          <c:order val="5"/>
          <c:spPr>
            <a:ln w="28575" cap="rnd">
              <a:solidFill>
                <a:schemeClr val="bg1">
                  <a:lumMod val="65000"/>
                </a:schemeClr>
              </a:solidFill>
              <a:round/>
            </a:ln>
            <a:effectLst/>
          </c:spPr>
          <c:marker>
            <c:symbol val="none"/>
          </c:marker>
          <c:dPt>
            <c:idx val="1"/>
            <c:marker>
              <c:symbol val="none"/>
            </c:marker>
            <c:bubble3D val="0"/>
            <c:extLst>
              <c:ext xmlns:c16="http://schemas.microsoft.com/office/drawing/2014/chart" uri="{C3380CC4-5D6E-409C-BE32-E72D297353CC}">
                <c16:uniqueId val="{00000016-7BFB-4972-A947-5ABB3FD2D107}"/>
              </c:ext>
            </c:extLst>
          </c:dPt>
          <c:dPt>
            <c:idx val="2"/>
            <c:marker>
              <c:symbol val="none"/>
            </c:marker>
            <c:bubble3D val="0"/>
            <c:extLst>
              <c:ext xmlns:c16="http://schemas.microsoft.com/office/drawing/2014/chart" uri="{C3380CC4-5D6E-409C-BE32-E72D297353CC}">
                <c16:uniqueId val="{00000017-7BFB-4972-A947-5ABB3FD2D107}"/>
              </c:ext>
            </c:extLst>
          </c:dPt>
          <c:dPt>
            <c:idx val="4"/>
            <c:marker>
              <c:symbol val="none"/>
            </c:marker>
            <c:bubble3D val="0"/>
            <c:extLst>
              <c:ext xmlns:c16="http://schemas.microsoft.com/office/drawing/2014/chart" uri="{C3380CC4-5D6E-409C-BE32-E72D297353CC}">
                <c16:uniqueId val="{00000018-7BFB-4972-A947-5ABB3FD2D107}"/>
              </c:ext>
            </c:extLst>
          </c:dPt>
          <c:dPt>
            <c:idx val="5"/>
            <c:marker>
              <c:symbol val="none"/>
            </c:marker>
            <c:bubble3D val="0"/>
            <c:extLst>
              <c:ext xmlns:c16="http://schemas.microsoft.com/office/drawing/2014/chart" uri="{C3380CC4-5D6E-409C-BE32-E72D297353CC}">
                <c16:uniqueId val="{00000019-7BFB-4972-A947-5ABB3FD2D107}"/>
              </c:ext>
            </c:extLst>
          </c:dPt>
          <c:dPt>
            <c:idx val="6"/>
            <c:marker>
              <c:symbol val="none"/>
            </c:marker>
            <c:bubble3D val="0"/>
            <c:extLst>
              <c:ext xmlns:c16="http://schemas.microsoft.com/office/drawing/2014/chart" uri="{C3380CC4-5D6E-409C-BE32-E72D297353CC}">
                <c16:uniqueId val="{0000001A-7BFB-4972-A947-5ABB3FD2D107}"/>
              </c:ext>
            </c:extLst>
          </c:dPt>
          <c:cat>
            <c:multiLvlStrRef>
              <c:f>'Level10 Wind PPA Prices'!$B$28:$W$29</c:f>
              <c:multiLvlStrCache>
                <c:ptCount val="22"/>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pt idx="20">
                    <c:v>Q3</c:v>
                  </c:pt>
                  <c:pt idx="21">
                    <c:v>Q4</c:v>
                  </c:pt>
                </c:lvl>
                <c:lvl>
                  <c:pt idx="0">
                    <c:v>2018</c:v>
                  </c:pt>
                  <c:pt idx="2">
                    <c:v>2019</c:v>
                  </c:pt>
                  <c:pt idx="6">
                    <c:v>2020</c:v>
                  </c:pt>
                  <c:pt idx="10">
                    <c:v>2021</c:v>
                  </c:pt>
                  <c:pt idx="14">
                    <c:v>2022</c:v>
                  </c:pt>
                  <c:pt idx="18">
                    <c:v>2023</c:v>
                  </c:pt>
                </c:lvl>
              </c:multiLvlStrCache>
            </c:multiLvlStrRef>
          </c:cat>
          <c:val>
            <c:numRef>
              <c:f>'Level10 Wind PPA Prices'!$B$35:$W$35</c:f>
              <c:numCache>
                <c:formatCode>"$"#,##0</c:formatCode>
                <c:ptCount val="22"/>
                <c:pt idx="0">
                  <c:v>15.5</c:v>
                </c:pt>
                <c:pt idx="1">
                  <c:v>15.8</c:v>
                </c:pt>
                <c:pt idx="2">
                  <c:v>14.8</c:v>
                </c:pt>
                <c:pt idx="3">
                  <c:v>16</c:v>
                </c:pt>
                <c:pt idx="4">
                  <c:v>15.5</c:v>
                </c:pt>
                <c:pt idx="5">
                  <c:v>16</c:v>
                </c:pt>
                <c:pt idx="6">
                  <c:v>16</c:v>
                </c:pt>
                <c:pt idx="7">
                  <c:v>17</c:v>
                </c:pt>
                <c:pt idx="8">
                  <c:v>17</c:v>
                </c:pt>
                <c:pt idx="9">
                  <c:v>20.9</c:v>
                </c:pt>
                <c:pt idx="10">
                  <c:v>20</c:v>
                </c:pt>
                <c:pt idx="11">
                  <c:v>20.9</c:v>
                </c:pt>
                <c:pt idx="12">
                  <c:v>23</c:v>
                </c:pt>
                <c:pt idx="13">
                  <c:v>26.3</c:v>
                </c:pt>
                <c:pt idx="14">
                  <c:v>26.7</c:v>
                </c:pt>
                <c:pt idx="15">
                  <c:v>29.1</c:v>
                </c:pt>
                <c:pt idx="16">
                  <c:v>35</c:v>
                </c:pt>
                <c:pt idx="17">
                  <c:v>40</c:v>
                </c:pt>
                <c:pt idx="18">
                  <c:v>35.880000000000003</c:v>
                </c:pt>
                <c:pt idx="19">
                  <c:v>37.700000000000003</c:v>
                </c:pt>
                <c:pt idx="20">
                  <c:v>39</c:v>
                </c:pt>
                <c:pt idx="21">
                  <c:v>42</c:v>
                </c:pt>
              </c:numCache>
            </c:numRef>
          </c:val>
          <c:smooth val="0"/>
          <c:extLst>
            <c:ext xmlns:c16="http://schemas.microsoft.com/office/drawing/2014/chart" uri="{C3380CC4-5D6E-409C-BE32-E72D297353CC}">
              <c16:uniqueId val="{0000001B-7BFB-4972-A947-5ABB3FD2D107}"/>
            </c:ext>
          </c:extLst>
        </c:ser>
        <c:ser>
          <c:idx val="6"/>
          <c:order val="6"/>
          <c:spPr>
            <a:ln w="28575" cap="rnd">
              <a:solidFill>
                <a:schemeClr val="bg2">
                  <a:lumMod val="50000"/>
                </a:schemeClr>
              </a:solidFill>
              <a:round/>
            </a:ln>
            <a:effectLst/>
          </c:spPr>
          <c:marker>
            <c:symbol val="none"/>
          </c:marker>
          <c:cat>
            <c:multiLvlStrRef>
              <c:f>'Level10 Wind PPA Prices'!$B$28:$W$29</c:f>
              <c:multiLvlStrCache>
                <c:ptCount val="22"/>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pt idx="20">
                    <c:v>Q3</c:v>
                  </c:pt>
                  <c:pt idx="21">
                    <c:v>Q4</c:v>
                  </c:pt>
                </c:lvl>
                <c:lvl>
                  <c:pt idx="0">
                    <c:v>2018</c:v>
                  </c:pt>
                  <c:pt idx="2">
                    <c:v>2019</c:v>
                  </c:pt>
                  <c:pt idx="6">
                    <c:v>2020</c:v>
                  </c:pt>
                  <c:pt idx="10">
                    <c:v>2021</c:v>
                  </c:pt>
                  <c:pt idx="14">
                    <c:v>2022</c:v>
                  </c:pt>
                  <c:pt idx="18">
                    <c:v>2023</c:v>
                  </c:pt>
                </c:lvl>
              </c:multiLvlStrCache>
            </c:multiLvlStrRef>
          </c:cat>
          <c:val>
            <c:numRef>
              <c:f>'Level10 Wind PPA Prices'!$B$36:$W$36</c:f>
              <c:numCache>
                <c:formatCode>"$"#,##0</c:formatCode>
                <c:ptCount val="22"/>
                <c:pt idx="0">
                  <c:v>14.5</c:v>
                </c:pt>
                <c:pt idx="1">
                  <c:v>14.2</c:v>
                </c:pt>
                <c:pt idx="2">
                  <c:v>14</c:v>
                </c:pt>
                <c:pt idx="3">
                  <c:v>14</c:v>
                </c:pt>
                <c:pt idx="4">
                  <c:v>16.8</c:v>
                </c:pt>
                <c:pt idx="5">
                  <c:v>16.899999999999999</c:v>
                </c:pt>
                <c:pt idx="6">
                  <c:v>19</c:v>
                </c:pt>
                <c:pt idx="7">
                  <c:v>16.5</c:v>
                </c:pt>
                <c:pt idx="8">
                  <c:v>20.399999999999999</c:v>
                </c:pt>
                <c:pt idx="9">
                  <c:v>19.7</c:v>
                </c:pt>
                <c:pt idx="10">
                  <c:v>18.600000000000001</c:v>
                </c:pt>
                <c:pt idx="11">
                  <c:v>22.8</c:v>
                </c:pt>
                <c:pt idx="12">
                  <c:v>21.3</c:v>
                </c:pt>
                <c:pt idx="13">
                  <c:v>21.3</c:v>
                </c:pt>
                <c:pt idx="14">
                  <c:v>27.9</c:v>
                </c:pt>
                <c:pt idx="15">
                  <c:v>32.200000000000003</c:v>
                </c:pt>
                <c:pt idx="16">
                  <c:v>33</c:v>
                </c:pt>
                <c:pt idx="17">
                  <c:v>29</c:v>
                </c:pt>
                <c:pt idx="18">
                  <c:v>35</c:v>
                </c:pt>
                <c:pt idx="19">
                  <c:v>39</c:v>
                </c:pt>
                <c:pt idx="20">
                  <c:v>34.5</c:v>
                </c:pt>
                <c:pt idx="21">
                  <c:v>40</c:v>
                </c:pt>
              </c:numCache>
            </c:numRef>
          </c:val>
          <c:smooth val="0"/>
          <c:extLst>
            <c:ext xmlns:c16="http://schemas.microsoft.com/office/drawing/2014/chart" uri="{C3380CC4-5D6E-409C-BE32-E72D297353CC}">
              <c16:uniqueId val="{0000001C-7BFB-4972-A947-5ABB3FD2D107}"/>
            </c:ext>
          </c:extLst>
        </c:ser>
        <c:dLbls>
          <c:showLegendKey val="0"/>
          <c:showVal val="0"/>
          <c:showCatName val="0"/>
          <c:showSerName val="0"/>
          <c:showPercent val="0"/>
          <c:showBubbleSize val="0"/>
        </c:dLbls>
        <c:smooth val="0"/>
        <c:axId val="2112105512"/>
        <c:axId val="2112109096"/>
        <c:extLst>
          <c:ext xmlns:c15="http://schemas.microsoft.com/office/drawing/2012/chart" uri="{02D57815-91ED-43cb-92C2-25804820EDAC}">
            <c15:filteredLineSeries>
              <c15:ser>
                <c:idx val="0"/>
                <c:order val="0"/>
                <c:tx>
                  <c:strRef>
                    <c:extLst>
                      <c:ext uri="{02D57815-91ED-43cb-92C2-25804820EDAC}">
                        <c15:formulaRef>
                          <c15:sqref>'Level10 Wind PPA Prices'!$A$30</c15:sqref>
                        </c15:formulaRef>
                      </c:ext>
                    </c:extLst>
                    <c:strCache>
                      <c:ptCount val="1"/>
                      <c:pt idx="0">
                        <c:v>ISO-NE</c:v>
                      </c:pt>
                    </c:strCache>
                  </c:strRef>
                </c:tx>
                <c:spPr>
                  <a:ln w="28575" cap="rnd">
                    <a:solidFill>
                      <a:schemeClr val="accent3">
                        <a:tint val="48000"/>
                      </a:schemeClr>
                    </a:solidFill>
                    <a:round/>
                  </a:ln>
                  <a:effectLst/>
                </c:spPr>
                <c:marker>
                  <c:symbol val="none"/>
                </c:marker>
                <c:dPt>
                  <c:idx val="2"/>
                  <c:marker>
                    <c:symbol val="none"/>
                  </c:marker>
                  <c:bubble3D val="0"/>
                  <c:extLst>
                    <c:ext xmlns:c16="http://schemas.microsoft.com/office/drawing/2014/chart" uri="{C3380CC4-5D6E-409C-BE32-E72D297353CC}">
                      <c16:uniqueId val="{0000001D-7BFB-4972-A947-5ABB3FD2D107}"/>
                    </c:ext>
                  </c:extLst>
                </c:dPt>
                <c:dPt>
                  <c:idx val="4"/>
                  <c:marker>
                    <c:symbol val="none"/>
                  </c:marker>
                  <c:bubble3D val="0"/>
                  <c:extLst>
                    <c:ext xmlns:c16="http://schemas.microsoft.com/office/drawing/2014/chart" uri="{C3380CC4-5D6E-409C-BE32-E72D297353CC}">
                      <c16:uniqueId val="{0000001E-7BFB-4972-A947-5ABB3FD2D107}"/>
                    </c:ext>
                  </c:extLst>
                </c:dPt>
                <c:dPt>
                  <c:idx val="5"/>
                  <c:marker>
                    <c:symbol val="none"/>
                  </c:marker>
                  <c:bubble3D val="0"/>
                  <c:extLst>
                    <c:ext xmlns:c16="http://schemas.microsoft.com/office/drawing/2014/chart" uri="{C3380CC4-5D6E-409C-BE32-E72D297353CC}">
                      <c16:uniqueId val="{0000001F-7BFB-4972-A947-5ABB3FD2D107}"/>
                    </c:ext>
                  </c:extLst>
                </c:dPt>
                <c:dPt>
                  <c:idx val="6"/>
                  <c:marker>
                    <c:symbol val="none"/>
                  </c:marker>
                  <c:bubble3D val="0"/>
                  <c:extLst>
                    <c:ext xmlns:c16="http://schemas.microsoft.com/office/drawing/2014/chart" uri="{C3380CC4-5D6E-409C-BE32-E72D297353CC}">
                      <c16:uniqueId val="{00000020-7BFB-4972-A947-5ABB3FD2D107}"/>
                    </c:ext>
                  </c:extLst>
                </c:dPt>
                <c:cat>
                  <c:multiLvlStrRef>
                    <c:extLst>
                      <c:ext uri="{02D57815-91ED-43cb-92C2-25804820EDAC}">
                        <c15:formulaRef>
                          <c15:sqref>'Level10 Wind PPA Prices'!$B$28:$W$29</c15:sqref>
                        </c15:formulaRef>
                      </c:ext>
                    </c:extLst>
                    <c:multiLvlStrCache>
                      <c:ptCount val="22"/>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pt idx="20">
                          <c:v>Q3</c:v>
                        </c:pt>
                        <c:pt idx="21">
                          <c:v>Q4</c:v>
                        </c:pt>
                      </c:lvl>
                      <c:lvl>
                        <c:pt idx="0">
                          <c:v>2018</c:v>
                        </c:pt>
                        <c:pt idx="2">
                          <c:v>2019</c:v>
                        </c:pt>
                        <c:pt idx="6">
                          <c:v>2020</c:v>
                        </c:pt>
                        <c:pt idx="10">
                          <c:v>2021</c:v>
                        </c:pt>
                        <c:pt idx="14">
                          <c:v>2022</c:v>
                        </c:pt>
                        <c:pt idx="18">
                          <c:v>2023</c:v>
                        </c:pt>
                      </c:lvl>
                    </c:multiLvlStrCache>
                  </c:multiLvlStrRef>
                </c:cat>
                <c:val>
                  <c:numRef>
                    <c:extLst>
                      <c:ext uri="{02D57815-91ED-43cb-92C2-25804820EDAC}">
                        <c15:formulaRef>
                          <c15:sqref>'Level10 Wind PPA Prices'!$B$30:$M$30</c15:sqref>
                        </c15:formulaRef>
                      </c:ext>
                    </c:extLst>
                    <c:numCache>
                      <c:formatCode>"$"#,##0.0</c:formatCode>
                      <c:ptCount val="12"/>
                      <c:pt idx="0">
                        <c:v>#N/A</c:v>
                      </c:pt>
                      <c:pt idx="1">
                        <c:v>#N/A</c:v>
                      </c:pt>
                      <c:pt idx="2">
                        <c:v>#N/A</c:v>
                      </c:pt>
                      <c:pt idx="3">
                        <c:v>#N/A</c:v>
                      </c:pt>
                      <c:pt idx="4">
                        <c:v>#N/A</c:v>
                      </c:pt>
                      <c:pt idx="5">
                        <c:v>#N/A</c:v>
                      </c:pt>
                      <c:pt idx="6">
                        <c:v>#N/A</c:v>
                      </c:pt>
                      <c:pt idx="7" formatCode="General">
                        <c:v>#N/A</c:v>
                      </c:pt>
                      <c:pt idx="8" formatCode="General">
                        <c:v>#N/A</c:v>
                      </c:pt>
                      <c:pt idx="9" formatCode="General">
                        <c:v>#N/A</c:v>
                      </c:pt>
                      <c:pt idx="10" formatCode="General">
                        <c:v>#N/A</c:v>
                      </c:pt>
                      <c:pt idx="11" formatCode="General">
                        <c:v>#N/A</c:v>
                      </c:pt>
                    </c:numCache>
                  </c:numRef>
                </c:val>
                <c:smooth val="0"/>
                <c:extLst>
                  <c:ext xmlns:c16="http://schemas.microsoft.com/office/drawing/2014/chart" uri="{C3380CC4-5D6E-409C-BE32-E72D297353CC}">
                    <c16:uniqueId val="{00000021-7BFB-4972-A947-5ABB3FD2D107}"/>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'Level10 Wind PPA Prices'!$A$33</c15:sqref>
                        </c15:formulaRef>
                      </c:ext>
                    </c:extLst>
                    <c:strCache>
                      <c:ptCount val="1"/>
                      <c:pt idx="0">
                        <c:v>NYISO</c:v>
                      </c:pt>
                    </c:strCache>
                  </c:strRef>
                </c:tx>
                <c:spPr>
                  <a:ln w="28575" cap="rnd">
                    <a:solidFill>
                      <a:schemeClr val="accent3"/>
                    </a:solidFill>
                    <a:round/>
                  </a:ln>
                  <a:effectLst/>
                </c:spPr>
                <c:marker>
                  <c:symbol val="none"/>
                </c:marker>
                <c:dPt>
                  <c:idx val="2"/>
                  <c:marker>
                    <c:symbol val="none"/>
                  </c:marker>
                  <c:bubble3D val="0"/>
                  <c:extLst xmlns:c15="http://schemas.microsoft.com/office/drawing/2012/chart">
                    <c:ext xmlns:c16="http://schemas.microsoft.com/office/drawing/2014/chart" uri="{C3380CC4-5D6E-409C-BE32-E72D297353CC}">
                      <c16:uniqueId val="{00000022-7BFB-4972-A947-5ABB3FD2D107}"/>
                    </c:ext>
                  </c:extLst>
                </c:dPt>
                <c:dPt>
                  <c:idx val="4"/>
                  <c:marker>
                    <c:symbol val="none"/>
                  </c:marker>
                  <c:bubble3D val="0"/>
                  <c:extLst xmlns:c15="http://schemas.microsoft.com/office/drawing/2012/chart">
                    <c:ext xmlns:c16="http://schemas.microsoft.com/office/drawing/2014/chart" uri="{C3380CC4-5D6E-409C-BE32-E72D297353CC}">
                      <c16:uniqueId val="{00000023-7BFB-4972-A947-5ABB3FD2D107}"/>
                    </c:ext>
                  </c:extLst>
                </c:dPt>
                <c:dPt>
                  <c:idx val="5"/>
                  <c:marker>
                    <c:symbol val="none"/>
                  </c:marker>
                  <c:bubble3D val="0"/>
                  <c:extLst xmlns:c15="http://schemas.microsoft.com/office/drawing/2012/chart">
                    <c:ext xmlns:c16="http://schemas.microsoft.com/office/drawing/2014/chart" uri="{C3380CC4-5D6E-409C-BE32-E72D297353CC}">
                      <c16:uniqueId val="{00000024-7BFB-4972-A947-5ABB3FD2D107}"/>
                    </c:ext>
                  </c:extLst>
                </c:dPt>
                <c:dPt>
                  <c:idx val="6"/>
                  <c:marker>
                    <c:symbol val="none"/>
                  </c:marker>
                  <c:bubble3D val="0"/>
                  <c:extLst xmlns:c15="http://schemas.microsoft.com/office/drawing/2012/chart">
                    <c:ext xmlns:c16="http://schemas.microsoft.com/office/drawing/2014/chart" uri="{C3380CC4-5D6E-409C-BE32-E72D297353CC}">
                      <c16:uniqueId val="{00000025-7BFB-4972-A947-5ABB3FD2D107}"/>
                    </c:ext>
                  </c:extLst>
                </c:dPt>
                <c:cat>
                  <c:multiLvlStrRef>
                    <c:extLst xmlns:c15="http://schemas.microsoft.com/office/drawing/2012/chart">
                      <c:ext xmlns:c15="http://schemas.microsoft.com/office/drawing/2012/chart" uri="{02D57815-91ED-43cb-92C2-25804820EDAC}">
                        <c15:formulaRef>
                          <c15:sqref>'Level10 Wind PPA Prices'!$B$28:$W$29</c15:sqref>
                        </c15:formulaRef>
                      </c:ext>
                    </c:extLst>
                    <c:multiLvlStrCache>
                      <c:ptCount val="22"/>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pt idx="20">
                          <c:v>Q3</c:v>
                        </c:pt>
                        <c:pt idx="21">
                          <c:v>Q4</c:v>
                        </c:pt>
                      </c:lvl>
                      <c:lvl>
                        <c:pt idx="0">
                          <c:v>2018</c:v>
                        </c:pt>
                        <c:pt idx="2">
                          <c:v>2019</c:v>
                        </c:pt>
                        <c:pt idx="6">
                          <c:v>2020</c:v>
                        </c:pt>
                        <c:pt idx="10">
                          <c:v>2021</c:v>
                        </c:pt>
                        <c:pt idx="14">
                          <c:v>2022</c:v>
                        </c:pt>
                        <c:pt idx="18">
                          <c:v>2023</c:v>
                        </c:pt>
                      </c:lvl>
                    </c:multiLvlStrCache>
                  </c:multiLvlStrRef>
                </c:cat>
                <c:val>
                  <c:numRef>
                    <c:extLst xmlns:c15="http://schemas.microsoft.com/office/drawing/2012/chart">
                      <c:ext xmlns:c15="http://schemas.microsoft.com/office/drawing/2012/chart" uri="{02D57815-91ED-43cb-92C2-25804820EDAC}">
                        <c15:formulaRef>
                          <c15:sqref>'Level10 Wind PPA Prices'!$B$33:$M$33</c15:sqref>
                        </c15:formulaRef>
                      </c:ext>
                    </c:extLst>
                    <c:numCache>
                      <c:formatCode>"$"#,##0.0</c:formatCode>
                      <c:ptCount val="12"/>
                      <c:pt idx="0">
                        <c:v>#N/A</c:v>
                      </c:pt>
                      <c:pt idx="1">
                        <c:v>#N/A</c:v>
                      </c:pt>
                      <c:pt idx="2">
                        <c:v>#N/A</c:v>
                      </c:pt>
                      <c:pt idx="3">
                        <c:v>#N/A</c:v>
                      </c:pt>
                      <c:pt idx="4">
                        <c:v>#N/A</c:v>
                      </c:pt>
                      <c:pt idx="5">
                        <c:v>#N/A</c:v>
                      </c:pt>
                      <c:pt idx="6">
                        <c:v>#N/A</c:v>
                      </c:pt>
                      <c:pt idx="7">
                        <c:v>#N/A</c:v>
                      </c:pt>
                      <c:pt idx="8">
                        <c:v>#N/A</c:v>
                      </c:pt>
                      <c:pt idx="9">
                        <c:v>#N/A</c:v>
                      </c:pt>
                      <c:pt idx="10" formatCode="General">
                        <c:v>#N/A</c:v>
                      </c:pt>
                      <c:pt idx="11" formatCode="General">
                        <c:v>#N/A</c:v>
                      </c:pt>
                    </c:numCache>
                  </c:numRef>
                </c:val>
                <c:smooth val="0"/>
                <c:extLst xmlns:c15="http://schemas.microsoft.com/office/drawing/2012/chart">
                  <c:ext xmlns:c16="http://schemas.microsoft.com/office/drawing/2014/chart" uri="{C3380CC4-5D6E-409C-BE32-E72D297353CC}">
                    <c16:uniqueId val="{00000026-7BFB-4972-A947-5ABB3FD2D107}"/>
                  </c:ext>
                </c:extLst>
              </c15:ser>
            </c15:filteredLineSeries>
          </c:ext>
        </c:extLst>
      </c:lineChart>
      <c:catAx>
        <c:axId val="2112105512"/>
        <c:scaling>
          <c:orientation val="minMax"/>
        </c:scaling>
        <c:delete val="0"/>
        <c:axPos val="b"/>
        <c:numFmt formatCode="General" sourceLinked="1"/>
        <c:majorTickMark val="none"/>
        <c:minorTickMark val="none"/>
        <c:tickLblPos val="nextTo"/>
        <c:spPr>
          <a:noFill/>
          <a:ln w="3175" cap="flat" cmpd="sng" algn="ctr">
            <a:solidFill>
              <a:schemeClr val="bg1">
                <a:lumMod val="7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109096"/>
        <c:crosses val="autoZero"/>
        <c:auto val="1"/>
        <c:lblAlgn val="ctr"/>
        <c:lblOffset val="100"/>
        <c:noMultiLvlLbl val="0"/>
      </c:catAx>
      <c:valAx>
        <c:axId val="2112109096"/>
        <c:scaling>
          <c:orientation val="minMax"/>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105512"/>
        <c:crosses val="autoZero"/>
        <c:crossBetween val="between"/>
        <c:maj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a:solidFill>
                  <a:sysClr val="windowText" lastClr="000000"/>
                </a:solidFill>
              </a:rPr>
              <a:t>LevelTen PPA Price Index</a:t>
            </a:r>
            <a:r>
              <a:rPr lang="en-US" sz="1000" baseline="0">
                <a:solidFill>
                  <a:sysClr val="windowText" lastClr="000000"/>
                </a:solidFill>
              </a:rPr>
              <a:t> (2023 $/MWh, 25th percentile of offers)</a:t>
            </a:r>
            <a:endParaRPr lang="en-US" sz="1000">
              <a:solidFill>
                <a:sysClr val="windowText" lastClr="000000"/>
              </a:solidFill>
            </a:endParaRPr>
          </a:p>
        </c:rich>
      </c:tx>
      <c:layout>
        <c:manualLayout>
          <c:xMode val="edge"/>
          <c:yMode val="edge"/>
          <c:x val="8.5470085470085479E-3"/>
          <c:y val="1.5873015873015872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5.7626354398007902E-2"/>
          <c:y val="0.126984126984127"/>
          <c:w val="0.92527962850797496"/>
          <c:h val="0.71796275465566806"/>
        </c:manualLayout>
      </c:layout>
      <c:lineChart>
        <c:grouping val="standard"/>
        <c:varyColors val="0"/>
        <c:ser>
          <c:idx val="1"/>
          <c:order val="1"/>
          <c:spPr>
            <a:ln w="28575" cap="rnd">
              <a:solidFill>
                <a:schemeClr val="accent4"/>
              </a:solidFill>
              <a:round/>
            </a:ln>
            <a:effectLst/>
          </c:spPr>
          <c:marker>
            <c:symbol val="none"/>
          </c:marker>
          <c:dPt>
            <c:idx val="2"/>
            <c:marker>
              <c:symbol val="none"/>
            </c:marker>
            <c:bubble3D val="0"/>
            <c:extLst>
              <c:ext xmlns:c16="http://schemas.microsoft.com/office/drawing/2014/chart" uri="{C3380CC4-5D6E-409C-BE32-E72D297353CC}">
                <c16:uniqueId val="{00000000-1DB6-411D-9F4E-9A1C0C7B847B}"/>
              </c:ext>
            </c:extLst>
          </c:dPt>
          <c:dPt>
            <c:idx val="4"/>
            <c:marker>
              <c:symbol val="none"/>
            </c:marker>
            <c:bubble3D val="0"/>
            <c:extLst>
              <c:ext xmlns:c16="http://schemas.microsoft.com/office/drawing/2014/chart" uri="{C3380CC4-5D6E-409C-BE32-E72D297353CC}">
                <c16:uniqueId val="{00000001-1DB6-411D-9F4E-9A1C0C7B847B}"/>
              </c:ext>
            </c:extLst>
          </c:dPt>
          <c:dPt>
            <c:idx val="5"/>
            <c:marker>
              <c:symbol val="none"/>
            </c:marker>
            <c:bubble3D val="0"/>
            <c:extLst>
              <c:ext xmlns:c16="http://schemas.microsoft.com/office/drawing/2014/chart" uri="{C3380CC4-5D6E-409C-BE32-E72D297353CC}">
                <c16:uniqueId val="{00000002-1DB6-411D-9F4E-9A1C0C7B847B}"/>
              </c:ext>
            </c:extLst>
          </c:dPt>
          <c:dPt>
            <c:idx val="6"/>
            <c:marker>
              <c:symbol val="none"/>
            </c:marker>
            <c:bubble3D val="0"/>
            <c:extLst>
              <c:ext xmlns:c16="http://schemas.microsoft.com/office/drawing/2014/chart" uri="{C3380CC4-5D6E-409C-BE32-E72D297353CC}">
                <c16:uniqueId val="{00000003-1DB6-411D-9F4E-9A1C0C7B847B}"/>
              </c:ext>
            </c:extLst>
          </c:dPt>
          <c:dPt>
            <c:idx val="14"/>
            <c:marker>
              <c:symbol val="none"/>
            </c:marker>
            <c:bubble3D val="0"/>
            <c:spPr>
              <a:ln w="28575" cap="rnd">
                <a:solidFill>
                  <a:schemeClr val="accent4"/>
                </a:solidFill>
                <a:prstDash val="sysDot"/>
                <a:round/>
              </a:ln>
              <a:effectLst/>
            </c:spPr>
            <c:extLst>
              <c:ext xmlns:c16="http://schemas.microsoft.com/office/drawing/2014/chart" uri="{C3380CC4-5D6E-409C-BE32-E72D297353CC}">
                <c16:uniqueId val="{00000005-1DB6-411D-9F4E-9A1C0C7B847B}"/>
              </c:ext>
            </c:extLst>
          </c:dPt>
          <c:dPt>
            <c:idx val="20"/>
            <c:marker>
              <c:symbol val="none"/>
            </c:marker>
            <c:bubble3D val="0"/>
            <c:spPr>
              <a:ln w="28575" cap="rnd">
                <a:solidFill>
                  <a:schemeClr val="accent4"/>
                </a:solidFill>
                <a:prstDash val="sysDot"/>
                <a:round/>
              </a:ln>
              <a:effectLst/>
            </c:spPr>
            <c:extLst>
              <c:ext xmlns:c16="http://schemas.microsoft.com/office/drawing/2014/chart" uri="{C3380CC4-5D6E-409C-BE32-E72D297353CC}">
                <c16:uniqueId val="{00000007-1DB6-411D-9F4E-9A1C0C7B847B}"/>
              </c:ext>
            </c:extLst>
          </c:dPt>
          <c:cat>
            <c:multiLvlStrRef>
              <c:f>'Level10 Wind PPA Prices'!$B$28:$W$29</c:f>
              <c:multiLvlStrCache>
                <c:ptCount val="22"/>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pt idx="20">
                    <c:v>Q3</c:v>
                  </c:pt>
                  <c:pt idx="21">
                    <c:v>Q4</c:v>
                  </c:pt>
                </c:lvl>
                <c:lvl>
                  <c:pt idx="0">
                    <c:v>2018</c:v>
                  </c:pt>
                  <c:pt idx="2">
                    <c:v>2019</c:v>
                  </c:pt>
                  <c:pt idx="6">
                    <c:v>2020</c:v>
                  </c:pt>
                  <c:pt idx="10">
                    <c:v>2021</c:v>
                  </c:pt>
                  <c:pt idx="14">
                    <c:v>2022</c:v>
                  </c:pt>
                  <c:pt idx="18">
                    <c:v>2023</c:v>
                  </c:pt>
                </c:lvl>
              </c:multiLvlStrCache>
            </c:multiLvlStrRef>
          </c:cat>
          <c:val>
            <c:numRef>
              <c:f>'Level10 Wind PPA Prices'!$B$47:$W$47</c:f>
              <c:numCache>
                <c:formatCode>"$"#,##0</c:formatCode>
                <c:ptCount val="22"/>
                <c:pt idx="0">
                  <c:v>38.193182190526933</c:v>
                </c:pt>
                <c:pt idx="1">
                  <c:v>38.193182190526933</c:v>
                </c:pt>
                <c:pt idx="2">
                  <c:v>38.740948049126722</c:v>
                </c:pt>
                <c:pt idx="3">
                  <c:v>39.033700805165466</c:v>
                </c:pt>
                <c:pt idx="4">
                  <c:v>39.033700805165466</c:v>
                </c:pt>
                <c:pt idx="5">
                  <c:v>39.033700805165466</c:v>
                </c:pt>
                <c:pt idx="6">
                  <c:v>45.682764343366074</c:v>
                </c:pt>
                <c:pt idx="7">
                  <c:v>45.399020465456964</c:v>
                </c:pt>
                <c:pt idx="8">
                  <c:v>47.006902440275233</c:v>
                </c:pt>
                <c:pt idx="9">
                  <c:v>46.344833391820643</c:v>
                </c:pt>
                <c:pt idx="10">
                  <c:v>46.21262586077124</c:v>
                </c:pt>
                <c:pt idx="11">
                  <c:v>47.406987960552605</c:v>
                </c:pt>
                <c:pt idx="12">
                  <c:v>#N/A</c:v>
                </c:pt>
                <c:pt idx="13">
                  <c:v>#N/A</c:v>
                </c:pt>
                <c:pt idx="14">
                  <c:v>54.723882654609341</c:v>
                </c:pt>
                <c:pt idx="15">
                  <c:v>54.723882654609341</c:v>
                </c:pt>
                <c:pt idx="16">
                  <c:v>62.002159047672407</c:v>
                </c:pt>
                <c:pt idx="17" formatCode="General">
                  <c:v>#N/A</c:v>
                </c:pt>
                <c:pt idx="18" formatCode="General">
                  <c:v>#N/A</c:v>
                </c:pt>
                <c:pt idx="19">
                  <c:v>#N/A</c:v>
                </c:pt>
                <c:pt idx="20">
                  <c:v>70.623704044891753</c:v>
                </c:pt>
                <c:pt idx="21">
                  <c:v>65.798482029402265</c:v>
                </c:pt>
              </c:numCache>
            </c:numRef>
          </c:val>
          <c:smooth val="0"/>
          <c:extLst>
            <c:ext xmlns:c16="http://schemas.microsoft.com/office/drawing/2014/chart" uri="{C3380CC4-5D6E-409C-BE32-E72D297353CC}">
              <c16:uniqueId val="{00000008-1DB6-411D-9F4E-9A1C0C7B847B}"/>
            </c:ext>
          </c:extLst>
        </c:ser>
        <c:ser>
          <c:idx val="2"/>
          <c:order val="2"/>
          <c:spPr>
            <a:ln w="28575" cap="rnd">
              <a:solidFill>
                <a:schemeClr val="accent6"/>
              </a:solidFill>
              <a:round/>
            </a:ln>
            <a:effectLst/>
          </c:spPr>
          <c:marker>
            <c:symbol val="none"/>
          </c:marker>
          <c:dPt>
            <c:idx val="2"/>
            <c:marker>
              <c:symbol val="none"/>
            </c:marker>
            <c:bubble3D val="0"/>
            <c:extLst>
              <c:ext xmlns:c16="http://schemas.microsoft.com/office/drawing/2014/chart" uri="{C3380CC4-5D6E-409C-BE32-E72D297353CC}">
                <c16:uniqueId val="{00000009-1DB6-411D-9F4E-9A1C0C7B847B}"/>
              </c:ext>
            </c:extLst>
          </c:dPt>
          <c:dPt>
            <c:idx val="4"/>
            <c:marker>
              <c:symbol val="none"/>
            </c:marker>
            <c:bubble3D val="0"/>
            <c:extLst>
              <c:ext xmlns:c16="http://schemas.microsoft.com/office/drawing/2014/chart" uri="{C3380CC4-5D6E-409C-BE32-E72D297353CC}">
                <c16:uniqueId val="{0000000A-1DB6-411D-9F4E-9A1C0C7B847B}"/>
              </c:ext>
            </c:extLst>
          </c:dPt>
          <c:dPt>
            <c:idx val="5"/>
            <c:marker>
              <c:symbol val="none"/>
            </c:marker>
            <c:bubble3D val="0"/>
            <c:extLst>
              <c:ext xmlns:c16="http://schemas.microsoft.com/office/drawing/2014/chart" uri="{C3380CC4-5D6E-409C-BE32-E72D297353CC}">
                <c16:uniqueId val="{0000000B-1DB6-411D-9F4E-9A1C0C7B847B}"/>
              </c:ext>
            </c:extLst>
          </c:dPt>
          <c:dPt>
            <c:idx val="6"/>
            <c:marker>
              <c:symbol val="none"/>
            </c:marker>
            <c:bubble3D val="0"/>
            <c:extLst>
              <c:ext xmlns:c16="http://schemas.microsoft.com/office/drawing/2014/chart" uri="{C3380CC4-5D6E-409C-BE32-E72D297353CC}">
                <c16:uniqueId val="{0000000C-1DB6-411D-9F4E-9A1C0C7B847B}"/>
              </c:ext>
            </c:extLst>
          </c:dPt>
          <c:dPt>
            <c:idx val="21"/>
            <c:marker>
              <c:symbol val="none"/>
            </c:marker>
            <c:bubble3D val="0"/>
            <c:spPr>
              <a:ln w="28575" cap="rnd">
                <a:solidFill>
                  <a:schemeClr val="accent6"/>
                </a:solidFill>
                <a:prstDash val="sysDot"/>
                <a:round/>
              </a:ln>
              <a:effectLst/>
            </c:spPr>
            <c:extLst>
              <c:ext xmlns:c16="http://schemas.microsoft.com/office/drawing/2014/chart" uri="{C3380CC4-5D6E-409C-BE32-E72D297353CC}">
                <c16:uniqueId val="{0000000E-1DB6-411D-9F4E-9A1C0C7B847B}"/>
              </c:ext>
            </c:extLst>
          </c:dPt>
          <c:cat>
            <c:multiLvlStrRef>
              <c:f>'Level10 Wind PPA Prices'!$B$28:$W$29</c:f>
              <c:multiLvlStrCache>
                <c:ptCount val="22"/>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pt idx="20">
                    <c:v>Q3</c:v>
                  </c:pt>
                  <c:pt idx="21">
                    <c:v>Q4</c:v>
                  </c:pt>
                </c:lvl>
                <c:lvl>
                  <c:pt idx="0">
                    <c:v>2018</c:v>
                  </c:pt>
                  <c:pt idx="2">
                    <c:v>2019</c:v>
                  </c:pt>
                  <c:pt idx="6">
                    <c:v>2020</c:v>
                  </c:pt>
                  <c:pt idx="10">
                    <c:v>2021</c:v>
                  </c:pt>
                  <c:pt idx="14">
                    <c:v>2022</c:v>
                  </c:pt>
                  <c:pt idx="18">
                    <c:v>2023</c:v>
                  </c:pt>
                </c:lvl>
              </c:multiLvlStrCache>
            </c:multiLvlStrRef>
          </c:cat>
          <c:val>
            <c:numRef>
              <c:f>'Level10 Wind PPA Prices'!$B$48:$W$48</c:f>
              <c:numCache>
                <c:formatCode>"$"#,##0</c:formatCode>
                <c:ptCount val="22"/>
                <c:pt idx="0">
                  <c:v>30.152512255679152</c:v>
                </c:pt>
                <c:pt idx="1">
                  <c:v>31.660137868463114</c:v>
                </c:pt>
                <c:pt idx="2">
                  <c:v>31.226960644132365</c:v>
                </c:pt>
                <c:pt idx="3">
                  <c:v>30.251118124003238</c:v>
                </c:pt>
                <c:pt idx="4">
                  <c:v>27.323590563615824</c:v>
                </c:pt>
                <c:pt idx="5">
                  <c:v>27.323590563615824</c:v>
                </c:pt>
                <c:pt idx="6">
                  <c:v>27.523156157183283</c:v>
                </c:pt>
                <c:pt idx="7">
                  <c:v>33.387196300638138</c:v>
                </c:pt>
                <c:pt idx="8">
                  <c:v>33.670940178547241</c:v>
                </c:pt>
                <c:pt idx="9">
                  <c:v>33.576358885910871</c:v>
                </c:pt>
                <c:pt idx="10">
                  <c:v>32.6152727247988</c:v>
                </c:pt>
                <c:pt idx="11">
                  <c:v>31.237162609666445</c:v>
                </c:pt>
                <c:pt idx="12">
                  <c:v>39.505823300460513</c:v>
                </c:pt>
                <c:pt idx="13">
                  <c:v>43.823901661208531</c:v>
                </c:pt>
                <c:pt idx="14">
                  <c:v>49.430916955229108</c:v>
                </c:pt>
                <c:pt idx="15">
                  <c:v>42.164303028961307</c:v>
                </c:pt>
                <c:pt idx="16">
                  <c:v>42.612859444163021</c:v>
                </c:pt>
                <c:pt idx="17">
                  <c:v>44.855641520171602</c:v>
                </c:pt>
                <c:pt idx="18">
                  <c:v>43.865654686268179</c:v>
                </c:pt>
                <c:pt idx="19">
                  <c:v>#N/A</c:v>
                </c:pt>
                <c:pt idx="20">
                  <c:v>#N/A</c:v>
                </c:pt>
                <c:pt idx="21">
                  <c:v>57.025351092148632</c:v>
                </c:pt>
              </c:numCache>
            </c:numRef>
          </c:val>
          <c:smooth val="0"/>
          <c:extLst>
            <c:ext xmlns:c16="http://schemas.microsoft.com/office/drawing/2014/chart" uri="{C3380CC4-5D6E-409C-BE32-E72D297353CC}">
              <c16:uniqueId val="{0000000F-1DB6-411D-9F4E-9A1C0C7B847B}"/>
            </c:ext>
          </c:extLst>
        </c:ser>
        <c:ser>
          <c:idx val="4"/>
          <c:order val="4"/>
          <c:spPr>
            <a:ln w="28575" cap="rnd">
              <a:solidFill>
                <a:schemeClr val="accent3"/>
              </a:solidFill>
              <a:round/>
            </a:ln>
            <a:effectLst/>
          </c:spPr>
          <c:marker>
            <c:symbol val="none"/>
          </c:marker>
          <c:dPt>
            <c:idx val="1"/>
            <c:marker>
              <c:symbol val="none"/>
            </c:marker>
            <c:bubble3D val="0"/>
            <c:extLst>
              <c:ext xmlns:c16="http://schemas.microsoft.com/office/drawing/2014/chart" uri="{C3380CC4-5D6E-409C-BE32-E72D297353CC}">
                <c16:uniqueId val="{00000010-1DB6-411D-9F4E-9A1C0C7B847B}"/>
              </c:ext>
            </c:extLst>
          </c:dPt>
          <c:dPt>
            <c:idx val="2"/>
            <c:marker>
              <c:symbol val="none"/>
            </c:marker>
            <c:bubble3D val="0"/>
            <c:extLst>
              <c:ext xmlns:c16="http://schemas.microsoft.com/office/drawing/2014/chart" uri="{C3380CC4-5D6E-409C-BE32-E72D297353CC}">
                <c16:uniqueId val="{00000011-1DB6-411D-9F4E-9A1C0C7B847B}"/>
              </c:ext>
            </c:extLst>
          </c:dPt>
          <c:dPt>
            <c:idx val="4"/>
            <c:marker>
              <c:symbol val="none"/>
            </c:marker>
            <c:bubble3D val="0"/>
            <c:extLst>
              <c:ext xmlns:c16="http://schemas.microsoft.com/office/drawing/2014/chart" uri="{C3380CC4-5D6E-409C-BE32-E72D297353CC}">
                <c16:uniqueId val="{00000012-1DB6-411D-9F4E-9A1C0C7B847B}"/>
              </c:ext>
            </c:extLst>
          </c:dPt>
          <c:dPt>
            <c:idx val="5"/>
            <c:marker>
              <c:symbol val="none"/>
            </c:marker>
            <c:bubble3D val="0"/>
            <c:extLst>
              <c:ext xmlns:c16="http://schemas.microsoft.com/office/drawing/2014/chart" uri="{C3380CC4-5D6E-409C-BE32-E72D297353CC}">
                <c16:uniqueId val="{00000013-1DB6-411D-9F4E-9A1C0C7B847B}"/>
              </c:ext>
            </c:extLst>
          </c:dPt>
          <c:dPt>
            <c:idx val="6"/>
            <c:marker>
              <c:symbol val="none"/>
            </c:marker>
            <c:bubble3D val="0"/>
            <c:extLst>
              <c:ext xmlns:c16="http://schemas.microsoft.com/office/drawing/2014/chart" uri="{C3380CC4-5D6E-409C-BE32-E72D297353CC}">
                <c16:uniqueId val="{00000014-1DB6-411D-9F4E-9A1C0C7B847B}"/>
              </c:ext>
            </c:extLst>
          </c:dPt>
          <c:cat>
            <c:multiLvlStrRef>
              <c:f>'Level10 Wind PPA Prices'!$B$28:$W$29</c:f>
              <c:multiLvlStrCache>
                <c:ptCount val="22"/>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pt idx="20">
                    <c:v>Q3</c:v>
                  </c:pt>
                  <c:pt idx="21">
                    <c:v>Q4</c:v>
                  </c:pt>
                </c:lvl>
                <c:lvl>
                  <c:pt idx="0">
                    <c:v>2018</c:v>
                  </c:pt>
                  <c:pt idx="2">
                    <c:v>2019</c:v>
                  </c:pt>
                  <c:pt idx="6">
                    <c:v>2020</c:v>
                  </c:pt>
                  <c:pt idx="10">
                    <c:v>2021</c:v>
                  </c:pt>
                  <c:pt idx="14">
                    <c:v>2022</c:v>
                  </c:pt>
                  <c:pt idx="18">
                    <c:v>2023</c:v>
                  </c:pt>
                </c:lvl>
              </c:multiLvlStrCache>
            </c:multiLvlStrRef>
          </c:cat>
          <c:val>
            <c:numRef>
              <c:f>'Level10 Wind PPA Prices'!$B$50:$W$50</c:f>
              <c:numCache>
                <c:formatCode>"$"#,##0</c:formatCode>
                <c:ptCount val="22"/>
                <c:pt idx="0">
                  <c:v>17.890490605036302</c:v>
                </c:pt>
                <c:pt idx="1">
                  <c:v>21.709808824088991</c:v>
                </c:pt>
                <c:pt idx="2">
                  <c:v>21.663703946866832</c:v>
                </c:pt>
                <c:pt idx="3">
                  <c:v>21.956456702905577</c:v>
                </c:pt>
                <c:pt idx="4">
                  <c:v>26.347748043486689</c:v>
                </c:pt>
                <c:pt idx="5">
                  <c:v>26.347748043486689</c:v>
                </c:pt>
                <c:pt idx="6">
                  <c:v>25.915274182365007</c:v>
                </c:pt>
                <c:pt idx="7">
                  <c:v>23.834485744364908</c:v>
                </c:pt>
                <c:pt idx="8">
                  <c:v>28.3743877909106</c:v>
                </c:pt>
                <c:pt idx="9">
                  <c:v>31.211826570001659</c:v>
                </c:pt>
                <c:pt idx="10">
                  <c:v>26.092218179839033</c:v>
                </c:pt>
                <c:pt idx="11">
                  <c:v>31.145288601990956</c:v>
                </c:pt>
                <c:pt idx="12">
                  <c:v>32.98276875550075</c:v>
                </c:pt>
                <c:pt idx="13">
                  <c:v>32.98276875550075</c:v>
                </c:pt>
                <c:pt idx="14">
                  <c:v>34.807977819653161</c:v>
                </c:pt>
                <c:pt idx="15">
                  <c:v>35.256534234854875</c:v>
                </c:pt>
                <c:pt idx="16">
                  <c:v>42.164303028961307</c:v>
                </c:pt>
                <c:pt idx="17">
                  <c:v>37.947872726065178</c:v>
                </c:pt>
                <c:pt idx="18">
                  <c:v>40.356402311366722</c:v>
                </c:pt>
                <c:pt idx="19">
                  <c:v>50.006846342345717</c:v>
                </c:pt>
                <c:pt idx="20">
                  <c:v>51.76147252979645</c:v>
                </c:pt>
                <c:pt idx="21">
                  <c:v>50.88415943607108</c:v>
                </c:pt>
              </c:numCache>
            </c:numRef>
          </c:val>
          <c:smooth val="0"/>
          <c:extLst>
            <c:ext xmlns:c16="http://schemas.microsoft.com/office/drawing/2014/chart" uri="{C3380CC4-5D6E-409C-BE32-E72D297353CC}">
              <c16:uniqueId val="{00000015-1DB6-411D-9F4E-9A1C0C7B847B}"/>
            </c:ext>
          </c:extLst>
        </c:ser>
        <c:ser>
          <c:idx val="5"/>
          <c:order val="5"/>
          <c:spPr>
            <a:ln w="28575" cap="rnd">
              <a:solidFill>
                <a:schemeClr val="bg1">
                  <a:lumMod val="65000"/>
                </a:schemeClr>
              </a:solidFill>
              <a:round/>
            </a:ln>
            <a:effectLst/>
          </c:spPr>
          <c:marker>
            <c:symbol val="none"/>
          </c:marker>
          <c:dPt>
            <c:idx val="1"/>
            <c:marker>
              <c:symbol val="none"/>
            </c:marker>
            <c:bubble3D val="0"/>
            <c:extLst>
              <c:ext xmlns:c16="http://schemas.microsoft.com/office/drawing/2014/chart" uri="{C3380CC4-5D6E-409C-BE32-E72D297353CC}">
                <c16:uniqueId val="{00000016-1DB6-411D-9F4E-9A1C0C7B847B}"/>
              </c:ext>
            </c:extLst>
          </c:dPt>
          <c:dPt>
            <c:idx val="2"/>
            <c:marker>
              <c:symbol val="none"/>
            </c:marker>
            <c:bubble3D val="0"/>
            <c:extLst>
              <c:ext xmlns:c16="http://schemas.microsoft.com/office/drawing/2014/chart" uri="{C3380CC4-5D6E-409C-BE32-E72D297353CC}">
                <c16:uniqueId val="{00000017-1DB6-411D-9F4E-9A1C0C7B847B}"/>
              </c:ext>
            </c:extLst>
          </c:dPt>
          <c:dPt>
            <c:idx val="4"/>
            <c:marker>
              <c:symbol val="none"/>
            </c:marker>
            <c:bubble3D val="0"/>
            <c:extLst>
              <c:ext xmlns:c16="http://schemas.microsoft.com/office/drawing/2014/chart" uri="{C3380CC4-5D6E-409C-BE32-E72D297353CC}">
                <c16:uniqueId val="{00000018-1DB6-411D-9F4E-9A1C0C7B847B}"/>
              </c:ext>
            </c:extLst>
          </c:dPt>
          <c:dPt>
            <c:idx val="5"/>
            <c:marker>
              <c:symbol val="none"/>
            </c:marker>
            <c:bubble3D val="0"/>
            <c:extLst>
              <c:ext xmlns:c16="http://schemas.microsoft.com/office/drawing/2014/chart" uri="{C3380CC4-5D6E-409C-BE32-E72D297353CC}">
                <c16:uniqueId val="{00000019-1DB6-411D-9F4E-9A1C0C7B847B}"/>
              </c:ext>
            </c:extLst>
          </c:dPt>
          <c:dPt>
            <c:idx val="6"/>
            <c:marker>
              <c:symbol val="none"/>
            </c:marker>
            <c:bubble3D val="0"/>
            <c:extLst>
              <c:ext xmlns:c16="http://schemas.microsoft.com/office/drawing/2014/chart" uri="{C3380CC4-5D6E-409C-BE32-E72D297353CC}">
                <c16:uniqueId val="{0000001A-1DB6-411D-9F4E-9A1C0C7B847B}"/>
              </c:ext>
            </c:extLst>
          </c:dPt>
          <c:cat>
            <c:multiLvlStrRef>
              <c:f>'Level10 Wind PPA Prices'!$B$28:$W$29</c:f>
              <c:multiLvlStrCache>
                <c:ptCount val="22"/>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pt idx="20">
                    <c:v>Q3</c:v>
                  </c:pt>
                  <c:pt idx="21">
                    <c:v>Q4</c:v>
                  </c:pt>
                </c:lvl>
                <c:lvl>
                  <c:pt idx="0">
                    <c:v>2018</c:v>
                  </c:pt>
                  <c:pt idx="2">
                    <c:v>2019</c:v>
                  </c:pt>
                  <c:pt idx="6">
                    <c:v>2020</c:v>
                  </c:pt>
                  <c:pt idx="10">
                    <c:v>2021</c:v>
                  </c:pt>
                  <c:pt idx="14">
                    <c:v>2022</c:v>
                  </c:pt>
                  <c:pt idx="18">
                    <c:v>2023</c:v>
                  </c:pt>
                </c:lvl>
              </c:multiLvlStrCache>
            </c:multiLvlStrRef>
          </c:cat>
          <c:val>
            <c:numRef>
              <c:f>'Level10 Wind PPA Prices'!$B$51:$W$51</c:f>
              <c:numCache>
                <c:formatCode>"$"#,##0</c:formatCode>
                <c:ptCount val="22"/>
                <c:pt idx="0">
                  <c:v>15.578797998767568</c:v>
                </c:pt>
                <c:pt idx="1">
                  <c:v>15.880323121324357</c:v>
                </c:pt>
                <c:pt idx="2">
                  <c:v>14.442469297911224</c:v>
                </c:pt>
                <c:pt idx="3">
                  <c:v>15.613480322066183</c:v>
                </c:pt>
                <c:pt idx="4">
                  <c:v>15.125559062001619</c:v>
                </c:pt>
                <c:pt idx="5">
                  <c:v>15.613480322066183</c:v>
                </c:pt>
                <c:pt idx="6">
                  <c:v>15.133006821818988</c:v>
                </c:pt>
                <c:pt idx="7">
                  <c:v>16.078819748182674</c:v>
                </c:pt>
                <c:pt idx="8">
                  <c:v>16.078819748182674</c:v>
                </c:pt>
                <c:pt idx="9">
                  <c:v>19.767490161001049</c:v>
                </c:pt>
                <c:pt idx="10">
                  <c:v>18.374801535097909</c:v>
                </c:pt>
                <c:pt idx="11">
                  <c:v>19.201667604177317</c:v>
                </c:pt>
                <c:pt idx="12">
                  <c:v>21.131021765362604</c:v>
                </c:pt>
                <c:pt idx="13">
                  <c:v>24.16286401865376</c:v>
                </c:pt>
                <c:pt idx="14">
                  <c:v>23.952912571771634</c:v>
                </c:pt>
                <c:pt idx="15">
                  <c:v>26.105983364739874</c:v>
                </c:pt>
                <c:pt idx="16">
                  <c:v>31.398949064120121</c:v>
                </c:pt>
                <c:pt idx="17">
                  <c:v>35.884513216137279</c:v>
                </c:pt>
                <c:pt idx="18">
                  <c:v>31.477993802866049</c:v>
                </c:pt>
                <c:pt idx="19">
                  <c:v>33.074703633446212</c:v>
                </c:pt>
                <c:pt idx="20">
                  <c:v>34.215210655289177</c:v>
                </c:pt>
                <c:pt idx="21">
                  <c:v>36.84714993646525</c:v>
                </c:pt>
              </c:numCache>
            </c:numRef>
          </c:val>
          <c:smooth val="0"/>
          <c:extLst>
            <c:ext xmlns:c16="http://schemas.microsoft.com/office/drawing/2014/chart" uri="{C3380CC4-5D6E-409C-BE32-E72D297353CC}">
              <c16:uniqueId val="{0000001B-1DB6-411D-9F4E-9A1C0C7B847B}"/>
            </c:ext>
          </c:extLst>
        </c:ser>
        <c:ser>
          <c:idx val="6"/>
          <c:order val="6"/>
          <c:spPr>
            <a:ln w="28575" cap="rnd">
              <a:solidFill>
                <a:schemeClr val="bg2">
                  <a:lumMod val="50000"/>
                </a:schemeClr>
              </a:solidFill>
              <a:round/>
            </a:ln>
            <a:effectLst/>
          </c:spPr>
          <c:marker>
            <c:symbol val="none"/>
          </c:marker>
          <c:cat>
            <c:multiLvlStrRef>
              <c:f>'Level10 Wind PPA Prices'!$B$28:$W$29</c:f>
              <c:multiLvlStrCache>
                <c:ptCount val="22"/>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pt idx="20">
                    <c:v>Q3</c:v>
                  </c:pt>
                  <c:pt idx="21">
                    <c:v>Q4</c:v>
                  </c:pt>
                </c:lvl>
                <c:lvl>
                  <c:pt idx="0">
                    <c:v>2018</c:v>
                  </c:pt>
                  <c:pt idx="2">
                    <c:v>2019</c:v>
                  </c:pt>
                  <c:pt idx="6">
                    <c:v>2020</c:v>
                  </c:pt>
                  <c:pt idx="10">
                    <c:v>2021</c:v>
                  </c:pt>
                  <c:pt idx="14">
                    <c:v>2022</c:v>
                  </c:pt>
                  <c:pt idx="18">
                    <c:v>2023</c:v>
                  </c:pt>
                </c:lvl>
              </c:multiLvlStrCache>
            </c:multiLvlStrRef>
          </c:cat>
          <c:val>
            <c:numRef>
              <c:f>'Level10 Wind PPA Prices'!$B$52:$W$52</c:f>
              <c:numCache>
                <c:formatCode>"$"#,##0</c:formatCode>
                <c:ptCount val="22"/>
                <c:pt idx="0">
                  <c:v>14.573714256911598</c:v>
                </c:pt>
                <c:pt idx="1">
                  <c:v>14.272189134354798</c:v>
                </c:pt>
                <c:pt idx="2">
                  <c:v>13.661795281807912</c:v>
                </c:pt>
                <c:pt idx="3">
                  <c:v>13.661795281807912</c:v>
                </c:pt>
                <c:pt idx="4">
                  <c:v>16.394154338169496</c:v>
                </c:pt>
                <c:pt idx="5">
                  <c:v>16.491738590182404</c:v>
                </c:pt>
                <c:pt idx="6">
                  <c:v>17.970445600910043</c:v>
                </c:pt>
                <c:pt idx="7">
                  <c:v>15.605913285000829</c:v>
                </c:pt>
                <c:pt idx="8">
                  <c:v>19.294583697819206</c:v>
                </c:pt>
                <c:pt idx="9">
                  <c:v>18.632514649364627</c:v>
                </c:pt>
                <c:pt idx="10">
                  <c:v>17.088565427641058</c:v>
                </c:pt>
                <c:pt idx="11">
                  <c:v>20.947273750011618</c:v>
                </c:pt>
                <c:pt idx="12">
                  <c:v>19.569163634879278</c:v>
                </c:pt>
                <c:pt idx="13">
                  <c:v>19.569163634879278</c:v>
                </c:pt>
                <c:pt idx="14">
                  <c:v>25.029447968255749</c:v>
                </c:pt>
                <c:pt idx="15">
                  <c:v>28.887033138990514</c:v>
                </c:pt>
                <c:pt idx="16">
                  <c:v>29.604723403313255</c:v>
                </c:pt>
                <c:pt idx="17">
                  <c:v>26.01627208169953</c:v>
                </c:pt>
                <c:pt idx="18">
                  <c:v>30.705958280387723</c:v>
                </c:pt>
                <c:pt idx="19">
                  <c:v>34.215210655289177</c:v>
                </c:pt>
                <c:pt idx="20">
                  <c:v>30.267301733525041</c:v>
                </c:pt>
                <c:pt idx="21">
                  <c:v>35.092523749014539</c:v>
                </c:pt>
              </c:numCache>
            </c:numRef>
          </c:val>
          <c:smooth val="0"/>
          <c:extLst>
            <c:ext xmlns:c16="http://schemas.microsoft.com/office/drawing/2014/chart" uri="{C3380CC4-5D6E-409C-BE32-E72D297353CC}">
              <c16:uniqueId val="{0000001C-1DB6-411D-9F4E-9A1C0C7B847B}"/>
            </c:ext>
          </c:extLst>
        </c:ser>
        <c:dLbls>
          <c:showLegendKey val="0"/>
          <c:showVal val="0"/>
          <c:showCatName val="0"/>
          <c:showSerName val="0"/>
          <c:showPercent val="0"/>
          <c:showBubbleSize val="0"/>
        </c:dLbls>
        <c:smooth val="0"/>
        <c:axId val="2112105512"/>
        <c:axId val="2112109096"/>
        <c:extLst>
          <c:ext xmlns:c15="http://schemas.microsoft.com/office/drawing/2012/chart" uri="{02D57815-91ED-43cb-92C2-25804820EDAC}">
            <c15:filteredLineSeries>
              <c15:ser>
                <c:idx val="0"/>
                <c:order val="0"/>
                <c:tx>
                  <c:strRef>
                    <c:extLst>
                      <c:ext uri="{02D57815-91ED-43cb-92C2-25804820EDAC}">
                        <c15:formulaRef>
                          <c15:sqref>'Level10 Wind PPA Prices'!$A$30</c15:sqref>
                        </c15:formulaRef>
                      </c:ext>
                    </c:extLst>
                    <c:strCache>
                      <c:ptCount val="1"/>
                      <c:pt idx="0">
                        <c:v>ISO-NE</c:v>
                      </c:pt>
                    </c:strCache>
                  </c:strRef>
                </c:tx>
                <c:spPr>
                  <a:ln w="28575" cap="rnd">
                    <a:solidFill>
                      <a:schemeClr val="accent3">
                        <a:tint val="48000"/>
                      </a:schemeClr>
                    </a:solidFill>
                    <a:round/>
                  </a:ln>
                  <a:effectLst/>
                </c:spPr>
                <c:marker>
                  <c:symbol val="none"/>
                </c:marker>
                <c:dPt>
                  <c:idx val="2"/>
                  <c:marker>
                    <c:symbol val="none"/>
                  </c:marker>
                  <c:bubble3D val="0"/>
                  <c:extLst>
                    <c:ext xmlns:c16="http://schemas.microsoft.com/office/drawing/2014/chart" uri="{C3380CC4-5D6E-409C-BE32-E72D297353CC}">
                      <c16:uniqueId val="{0000001D-1DB6-411D-9F4E-9A1C0C7B847B}"/>
                    </c:ext>
                  </c:extLst>
                </c:dPt>
                <c:dPt>
                  <c:idx val="4"/>
                  <c:marker>
                    <c:symbol val="none"/>
                  </c:marker>
                  <c:bubble3D val="0"/>
                  <c:extLst>
                    <c:ext xmlns:c16="http://schemas.microsoft.com/office/drawing/2014/chart" uri="{C3380CC4-5D6E-409C-BE32-E72D297353CC}">
                      <c16:uniqueId val="{0000001E-1DB6-411D-9F4E-9A1C0C7B847B}"/>
                    </c:ext>
                  </c:extLst>
                </c:dPt>
                <c:dPt>
                  <c:idx val="5"/>
                  <c:marker>
                    <c:symbol val="none"/>
                  </c:marker>
                  <c:bubble3D val="0"/>
                  <c:extLst>
                    <c:ext xmlns:c16="http://schemas.microsoft.com/office/drawing/2014/chart" uri="{C3380CC4-5D6E-409C-BE32-E72D297353CC}">
                      <c16:uniqueId val="{0000001F-1DB6-411D-9F4E-9A1C0C7B847B}"/>
                    </c:ext>
                  </c:extLst>
                </c:dPt>
                <c:dPt>
                  <c:idx val="6"/>
                  <c:marker>
                    <c:symbol val="none"/>
                  </c:marker>
                  <c:bubble3D val="0"/>
                  <c:extLst>
                    <c:ext xmlns:c16="http://schemas.microsoft.com/office/drawing/2014/chart" uri="{C3380CC4-5D6E-409C-BE32-E72D297353CC}">
                      <c16:uniqueId val="{00000020-1DB6-411D-9F4E-9A1C0C7B847B}"/>
                    </c:ext>
                  </c:extLst>
                </c:dPt>
                <c:cat>
                  <c:multiLvlStrRef>
                    <c:extLst>
                      <c:ext uri="{02D57815-91ED-43cb-92C2-25804820EDAC}">
                        <c15:formulaRef>
                          <c15:sqref>'Level10 Wind PPA Prices'!$B$28:$W$29</c15:sqref>
                        </c15:formulaRef>
                      </c:ext>
                    </c:extLst>
                    <c:multiLvlStrCache>
                      <c:ptCount val="22"/>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pt idx="20">
                          <c:v>Q3</c:v>
                        </c:pt>
                        <c:pt idx="21">
                          <c:v>Q4</c:v>
                        </c:pt>
                      </c:lvl>
                      <c:lvl>
                        <c:pt idx="0">
                          <c:v>2018</c:v>
                        </c:pt>
                        <c:pt idx="2">
                          <c:v>2019</c:v>
                        </c:pt>
                        <c:pt idx="6">
                          <c:v>2020</c:v>
                        </c:pt>
                        <c:pt idx="10">
                          <c:v>2021</c:v>
                        </c:pt>
                        <c:pt idx="14">
                          <c:v>2022</c:v>
                        </c:pt>
                        <c:pt idx="18">
                          <c:v>2023</c:v>
                        </c:pt>
                      </c:lvl>
                    </c:multiLvlStrCache>
                  </c:multiLvlStrRef>
                </c:cat>
                <c:val>
                  <c:numRef>
                    <c:extLst>
                      <c:ext uri="{02D57815-91ED-43cb-92C2-25804820EDAC}">
                        <c15:formulaRef>
                          <c15:sqref>'Level10 Wind PPA Prices'!$B$30:$M$30</c15:sqref>
                        </c15:formulaRef>
                      </c:ext>
                    </c:extLst>
                    <c:numCache>
                      <c:formatCode>"$"#,##0.0</c:formatCode>
                      <c:ptCount val="12"/>
                      <c:pt idx="0">
                        <c:v>#N/A</c:v>
                      </c:pt>
                      <c:pt idx="1">
                        <c:v>#N/A</c:v>
                      </c:pt>
                      <c:pt idx="2">
                        <c:v>#N/A</c:v>
                      </c:pt>
                      <c:pt idx="3">
                        <c:v>#N/A</c:v>
                      </c:pt>
                      <c:pt idx="4">
                        <c:v>#N/A</c:v>
                      </c:pt>
                      <c:pt idx="5">
                        <c:v>#N/A</c:v>
                      </c:pt>
                      <c:pt idx="6">
                        <c:v>#N/A</c:v>
                      </c:pt>
                      <c:pt idx="7" formatCode="General">
                        <c:v>#N/A</c:v>
                      </c:pt>
                      <c:pt idx="8" formatCode="General">
                        <c:v>#N/A</c:v>
                      </c:pt>
                      <c:pt idx="9" formatCode="General">
                        <c:v>#N/A</c:v>
                      </c:pt>
                      <c:pt idx="10" formatCode="General">
                        <c:v>#N/A</c:v>
                      </c:pt>
                      <c:pt idx="11" formatCode="General">
                        <c:v>#N/A</c:v>
                      </c:pt>
                    </c:numCache>
                  </c:numRef>
                </c:val>
                <c:smooth val="0"/>
                <c:extLst>
                  <c:ext xmlns:c16="http://schemas.microsoft.com/office/drawing/2014/chart" uri="{C3380CC4-5D6E-409C-BE32-E72D297353CC}">
                    <c16:uniqueId val="{00000021-1DB6-411D-9F4E-9A1C0C7B847B}"/>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'Level10 Wind PPA Prices'!$A$33</c15:sqref>
                        </c15:formulaRef>
                      </c:ext>
                    </c:extLst>
                    <c:strCache>
                      <c:ptCount val="1"/>
                      <c:pt idx="0">
                        <c:v>NYISO</c:v>
                      </c:pt>
                    </c:strCache>
                  </c:strRef>
                </c:tx>
                <c:spPr>
                  <a:ln w="28575" cap="rnd">
                    <a:solidFill>
                      <a:schemeClr val="accent3"/>
                    </a:solidFill>
                    <a:round/>
                  </a:ln>
                  <a:effectLst/>
                </c:spPr>
                <c:marker>
                  <c:symbol val="none"/>
                </c:marker>
                <c:dPt>
                  <c:idx val="2"/>
                  <c:marker>
                    <c:symbol val="none"/>
                  </c:marker>
                  <c:bubble3D val="0"/>
                  <c:extLst xmlns:c15="http://schemas.microsoft.com/office/drawing/2012/chart">
                    <c:ext xmlns:c16="http://schemas.microsoft.com/office/drawing/2014/chart" uri="{C3380CC4-5D6E-409C-BE32-E72D297353CC}">
                      <c16:uniqueId val="{00000022-1DB6-411D-9F4E-9A1C0C7B847B}"/>
                    </c:ext>
                  </c:extLst>
                </c:dPt>
                <c:dPt>
                  <c:idx val="4"/>
                  <c:marker>
                    <c:symbol val="none"/>
                  </c:marker>
                  <c:bubble3D val="0"/>
                  <c:extLst xmlns:c15="http://schemas.microsoft.com/office/drawing/2012/chart">
                    <c:ext xmlns:c16="http://schemas.microsoft.com/office/drawing/2014/chart" uri="{C3380CC4-5D6E-409C-BE32-E72D297353CC}">
                      <c16:uniqueId val="{00000023-1DB6-411D-9F4E-9A1C0C7B847B}"/>
                    </c:ext>
                  </c:extLst>
                </c:dPt>
                <c:dPt>
                  <c:idx val="5"/>
                  <c:marker>
                    <c:symbol val="none"/>
                  </c:marker>
                  <c:bubble3D val="0"/>
                  <c:extLst xmlns:c15="http://schemas.microsoft.com/office/drawing/2012/chart">
                    <c:ext xmlns:c16="http://schemas.microsoft.com/office/drawing/2014/chart" uri="{C3380CC4-5D6E-409C-BE32-E72D297353CC}">
                      <c16:uniqueId val="{00000024-1DB6-411D-9F4E-9A1C0C7B847B}"/>
                    </c:ext>
                  </c:extLst>
                </c:dPt>
                <c:dPt>
                  <c:idx val="6"/>
                  <c:marker>
                    <c:symbol val="none"/>
                  </c:marker>
                  <c:bubble3D val="0"/>
                  <c:extLst xmlns:c15="http://schemas.microsoft.com/office/drawing/2012/chart">
                    <c:ext xmlns:c16="http://schemas.microsoft.com/office/drawing/2014/chart" uri="{C3380CC4-5D6E-409C-BE32-E72D297353CC}">
                      <c16:uniqueId val="{00000025-1DB6-411D-9F4E-9A1C0C7B847B}"/>
                    </c:ext>
                  </c:extLst>
                </c:dPt>
                <c:cat>
                  <c:multiLvlStrRef>
                    <c:extLst xmlns:c15="http://schemas.microsoft.com/office/drawing/2012/chart">
                      <c:ext xmlns:c15="http://schemas.microsoft.com/office/drawing/2012/chart" uri="{02D57815-91ED-43cb-92C2-25804820EDAC}">
                        <c15:formulaRef>
                          <c15:sqref>'Level10 Wind PPA Prices'!$B$28:$W$29</c15:sqref>
                        </c15:formulaRef>
                      </c:ext>
                    </c:extLst>
                    <c:multiLvlStrCache>
                      <c:ptCount val="22"/>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pt idx="20">
                          <c:v>Q3</c:v>
                        </c:pt>
                        <c:pt idx="21">
                          <c:v>Q4</c:v>
                        </c:pt>
                      </c:lvl>
                      <c:lvl>
                        <c:pt idx="0">
                          <c:v>2018</c:v>
                        </c:pt>
                        <c:pt idx="2">
                          <c:v>2019</c:v>
                        </c:pt>
                        <c:pt idx="6">
                          <c:v>2020</c:v>
                        </c:pt>
                        <c:pt idx="10">
                          <c:v>2021</c:v>
                        </c:pt>
                        <c:pt idx="14">
                          <c:v>2022</c:v>
                        </c:pt>
                        <c:pt idx="18">
                          <c:v>2023</c:v>
                        </c:pt>
                      </c:lvl>
                    </c:multiLvlStrCache>
                  </c:multiLvlStrRef>
                </c:cat>
                <c:val>
                  <c:numRef>
                    <c:extLst xmlns:c15="http://schemas.microsoft.com/office/drawing/2012/chart">
                      <c:ext xmlns:c15="http://schemas.microsoft.com/office/drawing/2012/chart" uri="{02D57815-91ED-43cb-92C2-25804820EDAC}">
                        <c15:formulaRef>
                          <c15:sqref>'Level10 Wind PPA Prices'!$B$33:$M$33</c15:sqref>
                        </c15:formulaRef>
                      </c:ext>
                    </c:extLst>
                    <c:numCache>
                      <c:formatCode>"$"#,##0.0</c:formatCode>
                      <c:ptCount val="12"/>
                      <c:pt idx="0">
                        <c:v>#N/A</c:v>
                      </c:pt>
                      <c:pt idx="1">
                        <c:v>#N/A</c:v>
                      </c:pt>
                      <c:pt idx="2">
                        <c:v>#N/A</c:v>
                      </c:pt>
                      <c:pt idx="3">
                        <c:v>#N/A</c:v>
                      </c:pt>
                      <c:pt idx="4">
                        <c:v>#N/A</c:v>
                      </c:pt>
                      <c:pt idx="5">
                        <c:v>#N/A</c:v>
                      </c:pt>
                      <c:pt idx="6">
                        <c:v>#N/A</c:v>
                      </c:pt>
                      <c:pt idx="7">
                        <c:v>#N/A</c:v>
                      </c:pt>
                      <c:pt idx="8">
                        <c:v>#N/A</c:v>
                      </c:pt>
                      <c:pt idx="9">
                        <c:v>#N/A</c:v>
                      </c:pt>
                      <c:pt idx="10" formatCode="General">
                        <c:v>#N/A</c:v>
                      </c:pt>
                      <c:pt idx="11" formatCode="General">
                        <c:v>#N/A</c:v>
                      </c:pt>
                    </c:numCache>
                  </c:numRef>
                </c:val>
                <c:smooth val="0"/>
                <c:extLst xmlns:c15="http://schemas.microsoft.com/office/drawing/2012/chart">
                  <c:ext xmlns:c16="http://schemas.microsoft.com/office/drawing/2014/chart" uri="{C3380CC4-5D6E-409C-BE32-E72D297353CC}">
                    <c16:uniqueId val="{00000026-1DB6-411D-9F4E-9A1C0C7B847B}"/>
                  </c:ext>
                </c:extLst>
              </c15:ser>
            </c15:filteredLineSeries>
          </c:ext>
        </c:extLst>
      </c:lineChart>
      <c:catAx>
        <c:axId val="2112105512"/>
        <c:scaling>
          <c:orientation val="minMax"/>
        </c:scaling>
        <c:delete val="0"/>
        <c:axPos val="b"/>
        <c:numFmt formatCode="General" sourceLinked="1"/>
        <c:majorTickMark val="none"/>
        <c:minorTickMark val="none"/>
        <c:tickLblPos val="nextTo"/>
        <c:spPr>
          <a:noFill/>
          <a:ln w="3175" cap="flat" cmpd="sng" algn="ctr">
            <a:solidFill>
              <a:schemeClr val="bg1">
                <a:lumMod val="7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109096"/>
        <c:crosses val="autoZero"/>
        <c:auto val="1"/>
        <c:lblAlgn val="ctr"/>
        <c:lblOffset val="100"/>
        <c:noMultiLvlLbl val="0"/>
      </c:catAx>
      <c:valAx>
        <c:axId val="2112109096"/>
        <c:scaling>
          <c:orientation val="minMax"/>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105512"/>
        <c:crosses val="autoZero"/>
        <c:crossBetween val="between"/>
        <c:maj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182666730621485E-2"/>
          <c:y val="8.8184566714373983E-2"/>
          <c:w val="0.8932244081865528"/>
          <c:h val="0.76085935458414189"/>
        </c:manualLayout>
      </c:layout>
      <c:bubbleChart>
        <c:varyColors val="0"/>
        <c:ser>
          <c:idx val="1"/>
          <c:order val="0"/>
          <c:spPr>
            <a:noFill/>
            <a:ln w="6350">
              <a:solidFill>
                <a:schemeClr val="accent6"/>
              </a:solidFill>
            </a:ln>
          </c:spPr>
          <c:invertIfNegative val="0"/>
          <c:xVal>
            <c:numRef>
              <c:f>'Wind &amp; PV PPAs vs Gas'!$J$28:$J$1000</c:f>
              <c:numCache>
                <c:formatCode>m/d/yyyy</c:formatCode>
                <c:ptCount val="973"/>
                <c:pt idx="0">
                  <c:v>39630</c:v>
                </c:pt>
                <c:pt idx="1">
                  <c:v>39652</c:v>
                </c:pt>
                <c:pt idx="2">
                  <c:v>39801</c:v>
                </c:pt>
                <c:pt idx="3">
                  <c:v>39867</c:v>
                </c:pt>
                <c:pt idx="4">
                  <c:v>39873</c:v>
                </c:pt>
                <c:pt idx="5">
                  <c:v>39877</c:v>
                </c:pt>
                <c:pt idx="6">
                  <c:v>39934</c:v>
                </c:pt>
                <c:pt idx="7">
                  <c:v>39941</c:v>
                </c:pt>
                <c:pt idx="8">
                  <c:v>39965</c:v>
                </c:pt>
                <c:pt idx="9">
                  <c:v>39965</c:v>
                </c:pt>
                <c:pt idx="10">
                  <c:v>39965</c:v>
                </c:pt>
                <c:pt idx="11">
                  <c:v>39986</c:v>
                </c:pt>
                <c:pt idx="12">
                  <c:v>40042</c:v>
                </c:pt>
                <c:pt idx="13">
                  <c:v>40064</c:v>
                </c:pt>
                <c:pt idx="14">
                  <c:v>40137</c:v>
                </c:pt>
                <c:pt idx="15">
                  <c:v>40170</c:v>
                </c:pt>
                <c:pt idx="16">
                  <c:v>40171</c:v>
                </c:pt>
                <c:pt idx="17">
                  <c:v>40171</c:v>
                </c:pt>
                <c:pt idx="18">
                  <c:v>40171</c:v>
                </c:pt>
                <c:pt idx="19">
                  <c:v>40204</c:v>
                </c:pt>
                <c:pt idx="20">
                  <c:v>40204</c:v>
                </c:pt>
                <c:pt idx="21">
                  <c:v>40204</c:v>
                </c:pt>
                <c:pt idx="22">
                  <c:v>40211</c:v>
                </c:pt>
                <c:pt idx="23">
                  <c:v>40233</c:v>
                </c:pt>
                <c:pt idx="24">
                  <c:v>40243</c:v>
                </c:pt>
                <c:pt idx="25">
                  <c:v>40287</c:v>
                </c:pt>
                <c:pt idx="26">
                  <c:v>40289</c:v>
                </c:pt>
                <c:pt idx="27">
                  <c:v>40297</c:v>
                </c:pt>
                <c:pt idx="28">
                  <c:v>40308</c:v>
                </c:pt>
                <c:pt idx="29">
                  <c:v>40318</c:v>
                </c:pt>
                <c:pt idx="30">
                  <c:v>40330</c:v>
                </c:pt>
                <c:pt idx="31">
                  <c:v>40330</c:v>
                </c:pt>
                <c:pt idx="32">
                  <c:v>40353</c:v>
                </c:pt>
                <c:pt idx="33">
                  <c:v>40359</c:v>
                </c:pt>
                <c:pt idx="34">
                  <c:v>40359</c:v>
                </c:pt>
                <c:pt idx="35">
                  <c:v>40385</c:v>
                </c:pt>
                <c:pt idx="36">
                  <c:v>40388</c:v>
                </c:pt>
                <c:pt idx="37">
                  <c:v>40388</c:v>
                </c:pt>
                <c:pt idx="38">
                  <c:v>40400</c:v>
                </c:pt>
                <c:pt idx="39">
                  <c:v>40400</c:v>
                </c:pt>
                <c:pt idx="40">
                  <c:v>40414</c:v>
                </c:pt>
                <c:pt idx="41">
                  <c:v>40441</c:v>
                </c:pt>
                <c:pt idx="42">
                  <c:v>40492</c:v>
                </c:pt>
                <c:pt idx="43">
                  <c:v>40497</c:v>
                </c:pt>
                <c:pt idx="44">
                  <c:v>40497</c:v>
                </c:pt>
                <c:pt idx="45">
                  <c:v>40513</c:v>
                </c:pt>
                <c:pt idx="46">
                  <c:v>40513</c:v>
                </c:pt>
                <c:pt idx="47">
                  <c:v>40533</c:v>
                </c:pt>
                <c:pt idx="48">
                  <c:v>40542</c:v>
                </c:pt>
                <c:pt idx="49">
                  <c:v>40542</c:v>
                </c:pt>
                <c:pt idx="50">
                  <c:v>40548</c:v>
                </c:pt>
                <c:pt idx="51">
                  <c:v>40550</c:v>
                </c:pt>
                <c:pt idx="52">
                  <c:v>40568</c:v>
                </c:pt>
                <c:pt idx="53">
                  <c:v>40581</c:v>
                </c:pt>
                <c:pt idx="54">
                  <c:v>40585</c:v>
                </c:pt>
                <c:pt idx="55">
                  <c:v>40585</c:v>
                </c:pt>
                <c:pt idx="56">
                  <c:v>40610</c:v>
                </c:pt>
                <c:pt idx="57">
                  <c:v>40697</c:v>
                </c:pt>
                <c:pt idx="58">
                  <c:v>40697</c:v>
                </c:pt>
                <c:pt idx="59">
                  <c:v>40715</c:v>
                </c:pt>
                <c:pt idx="60">
                  <c:v>40732</c:v>
                </c:pt>
                <c:pt idx="61">
                  <c:v>40738</c:v>
                </c:pt>
                <c:pt idx="62">
                  <c:v>40745</c:v>
                </c:pt>
                <c:pt idx="63">
                  <c:v>40815</c:v>
                </c:pt>
                <c:pt idx="64">
                  <c:v>40817</c:v>
                </c:pt>
                <c:pt idx="65">
                  <c:v>40878</c:v>
                </c:pt>
                <c:pt idx="66">
                  <c:v>40885</c:v>
                </c:pt>
                <c:pt idx="67">
                  <c:v>40897</c:v>
                </c:pt>
                <c:pt idx="68">
                  <c:v>40897</c:v>
                </c:pt>
                <c:pt idx="69">
                  <c:v>40897</c:v>
                </c:pt>
                <c:pt idx="70">
                  <c:v>40909</c:v>
                </c:pt>
                <c:pt idx="71">
                  <c:v>40909</c:v>
                </c:pt>
                <c:pt idx="72">
                  <c:v>40942</c:v>
                </c:pt>
                <c:pt idx="73">
                  <c:v>40966</c:v>
                </c:pt>
                <c:pt idx="74">
                  <c:v>41093</c:v>
                </c:pt>
                <c:pt idx="75">
                  <c:v>41093</c:v>
                </c:pt>
                <c:pt idx="76">
                  <c:v>41124</c:v>
                </c:pt>
                <c:pt idx="77">
                  <c:v>41134</c:v>
                </c:pt>
                <c:pt idx="78">
                  <c:v>41137</c:v>
                </c:pt>
                <c:pt idx="79">
                  <c:v>41150</c:v>
                </c:pt>
                <c:pt idx="80">
                  <c:v>41152</c:v>
                </c:pt>
                <c:pt idx="81">
                  <c:v>41169</c:v>
                </c:pt>
                <c:pt idx="82">
                  <c:v>41169</c:v>
                </c:pt>
                <c:pt idx="83">
                  <c:v>41199</c:v>
                </c:pt>
                <c:pt idx="84">
                  <c:v>41207</c:v>
                </c:pt>
                <c:pt idx="85">
                  <c:v>41214</c:v>
                </c:pt>
                <c:pt idx="86">
                  <c:v>41228</c:v>
                </c:pt>
                <c:pt idx="87">
                  <c:v>41255</c:v>
                </c:pt>
                <c:pt idx="88">
                  <c:v>41256</c:v>
                </c:pt>
                <c:pt idx="89">
                  <c:v>41309</c:v>
                </c:pt>
                <c:pt idx="90">
                  <c:v>41333</c:v>
                </c:pt>
                <c:pt idx="91">
                  <c:v>41355</c:v>
                </c:pt>
                <c:pt idx="92">
                  <c:v>41355</c:v>
                </c:pt>
                <c:pt idx="93">
                  <c:v>41358</c:v>
                </c:pt>
                <c:pt idx="94">
                  <c:v>41374</c:v>
                </c:pt>
                <c:pt idx="95">
                  <c:v>41380</c:v>
                </c:pt>
                <c:pt idx="96">
                  <c:v>41426</c:v>
                </c:pt>
                <c:pt idx="97">
                  <c:v>41428</c:v>
                </c:pt>
                <c:pt idx="98">
                  <c:v>41428</c:v>
                </c:pt>
                <c:pt idx="99">
                  <c:v>41458</c:v>
                </c:pt>
                <c:pt idx="100">
                  <c:v>41465</c:v>
                </c:pt>
                <c:pt idx="101">
                  <c:v>41465</c:v>
                </c:pt>
                <c:pt idx="102">
                  <c:v>41472</c:v>
                </c:pt>
                <c:pt idx="103">
                  <c:v>41472</c:v>
                </c:pt>
                <c:pt idx="104">
                  <c:v>41523</c:v>
                </c:pt>
                <c:pt idx="105">
                  <c:v>41536</c:v>
                </c:pt>
                <c:pt idx="106">
                  <c:v>41544</c:v>
                </c:pt>
                <c:pt idx="107">
                  <c:v>41556</c:v>
                </c:pt>
                <c:pt idx="108">
                  <c:v>41569</c:v>
                </c:pt>
                <c:pt idx="109">
                  <c:v>41609</c:v>
                </c:pt>
                <c:pt idx="110">
                  <c:v>41614</c:v>
                </c:pt>
                <c:pt idx="111">
                  <c:v>41627</c:v>
                </c:pt>
                <c:pt idx="112">
                  <c:v>41669</c:v>
                </c:pt>
                <c:pt idx="113">
                  <c:v>41690</c:v>
                </c:pt>
                <c:pt idx="114">
                  <c:v>41715</c:v>
                </c:pt>
                <c:pt idx="115">
                  <c:v>41724</c:v>
                </c:pt>
                <c:pt idx="116">
                  <c:v>41730</c:v>
                </c:pt>
                <c:pt idx="117">
                  <c:v>41760</c:v>
                </c:pt>
                <c:pt idx="118">
                  <c:v>41786</c:v>
                </c:pt>
                <c:pt idx="119">
                  <c:v>41791</c:v>
                </c:pt>
                <c:pt idx="120">
                  <c:v>41802</c:v>
                </c:pt>
                <c:pt idx="121">
                  <c:v>41838</c:v>
                </c:pt>
                <c:pt idx="122">
                  <c:v>41843</c:v>
                </c:pt>
                <c:pt idx="123">
                  <c:v>41844</c:v>
                </c:pt>
                <c:pt idx="124">
                  <c:v>41844</c:v>
                </c:pt>
                <c:pt idx="125">
                  <c:v>41851</c:v>
                </c:pt>
                <c:pt idx="126">
                  <c:v>41870</c:v>
                </c:pt>
                <c:pt idx="127">
                  <c:v>41876</c:v>
                </c:pt>
                <c:pt idx="128">
                  <c:v>41885</c:v>
                </c:pt>
                <c:pt idx="129">
                  <c:v>41886</c:v>
                </c:pt>
                <c:pt idx="130">
                  <c:v>41886</c:v>
                </c:pt>
                <c:pt idx="131">
                  <c:v>41915</c:v>
                </c:pt>
                <c:pt idx="132">
                  <c:v>41920</c:v>
                </c:pt>
                <c:pt idx="133">
                  <c:v>41920</c:v>
                </c:pt>
                <c:pt idx="134">
                  <c:v>41920</c:v>
                </c:pt>
                <c:pt idx="135">
                  <c:v>41920</c:v>
                </c:pt>
                <c:pt idx="136">
                  <c:v>41920</c:v>
                </c:pt>
                <c:pt idx="137">
                  <c:v>41920</c:v>
                </c:pt>
                <c:pt idx="138">
                  <c:v>41932</c:v>
                </c:pt>
                <c:pt idx="139">
                  <c:v>41933</c:v>
                </c:pt>
                <c:pt idx="140">
                  <c:v>41933</c:v>
                </c:pt>
                <c:pt idx="141">
                  <c:v>41934</c:v>
                </c:pt>
                <c:pt idx="142">
                  <c:v>41934</c:v>
                </c:pt>
                <c:pt idx="143">
                  <c:v>41934</c:v>
                </c:pt>
                <c:pt idx="144">
                  <c:v>41934</c:v>
                </c:pt>
                <c:pt idx="145">
                  <c:v>41934</c:v>
                </c:pt>
                <c:pt idx="146">
                  <c:v>41934</c:v>
                </c:pt>
                <c:pt idx="147">
                  <c:v>41934</c:v>
                </c:pt>
                <c:pt idx="148">
                  <c:v>41934</c:v>
                </c:pt>
                <c:pt idx="149">
                  <c:v>41936</c:v>
                </c:pt>
                <c:pt idx="150">
                  <c:v>41950</c:v>
                </c:pt>
                <c:pt idx="151">
                  <c:v>41950</c:v>
                </c:pt>
                <c:pt idx="152">
                  <c:v>41956</c:v>
                </c:pt>
                <c:pt idx="153">
                  <c:v>41961</c:v>
                </c:pt>
                <c:pt idx="154">
                  <c:v>41982</c:v>
                </c:pt>
                <c:pt idx="155">
                  <c:v>42036</c:v>
                </c:pt>
                <c:pt idx="156">
                  <c:v>42065</c:v>
                </c:pt>
                <c:pt idx="157">
                  <c:v>42065</c:v>
                </c:pt>
                <c:pt idx="158">
                  <c:v>42066</c:v>
                </c:pt>
                <c:pt idx="159">
                  <c:v>42067</c:v>
                </c:pt>
                <c:pt idx="160">
                  <c:v>42067</c:v>
                </c:pt>
                <c:pt idx="161">
                  <c:v>42068</c:v>
                </c:pt>
                <c:pt idx="162">
                  <c:v>42086</c:v>
                </c:pt>
                <c:pt idx="163">
                  <c:v>42088</c:v>
                </c:pt>
                <c:pt idx="164">
                  <c:v>42097</c:v>
                </c:pt>
                <c:pt idx="165">
                  <c:v>42097</c:v>
                </c:pt>
                <c:pt idx="166">
                  <c:v>42108</c:v>
                </c:pt>
                <c:pt idx="167">
                  <c:v>42111</c:v>
                </c:pt>
                <c:pt idx="168">
                  <c:v>42124</c:v>
                </c:pt>
                <c:pt idx="169">
                  <c:v>42124</c:v>
                </c:pt>
                <c:pt idx="170">
                  <c:v>42124</c:v>
                </c:pt>
                <c:pt idx="171">
                  <c:v>42151</c:v>
                </c:pt>
                <c:pt idx="172">
                  <c:v>42156</c:v>
                </c:pt>
                <c:pt idx="173">
                  <c:v>42160</c:v>
                </c:pt>
                <c:pt idx="174">
                  <c:v>42164</c:v>
                </c:pt>
                <c:pt idx="175">
                  <c:v>42174</c:v>
                </c:pt>
                <c:pt idx="176">
                  <c:v>42178</c:v>
                </c:pt>
                <c:pt idx="177">
                  <c:v>42180</c:v>
                </c:pt>
                <c:pt idx="178">
                  <c:v>42185</c:v>
                </c:pt>
                <c:pt idx="179">
                  <c:v>42186</c:v>
                </c:pt>
                <c:pt idx="180">
                  <c:v>42186</c:v>
                </c:pt>
                <c:pt idx="181">
                  <c:v>42200</c:v>
                </c:pt>
                <c:pt idx="182">
                  <c:v>42201</c:v>
                </c:pt>
                <c:pt idx="183">
                  <c:v>42201</c:v>
                </c:pt>
                <c:pt idx="184">
                  <c:v>42206</c:v>
                </c:pt>
                <c:pt idx="185">
                  <c:v>42221</c:v>
                </c:pt>
                <c:pt idx="186">
                  <c:v>42225</c:v>
                </c:pt>
                <c:pt idx="187">
                  <c:v>42228</c:v>
                </c:pt>
                <c:pt idx="188">
                  <c:v>42244</c:v>
                </c:pt>
                <c:pt idx="189">
                  <c:v>42250</c:v>
                </c:pt>
                <c:pt idx="190">
                  <c:v>42270</c:v>
                </c:pt>
                <c:pt idx="191">
                  <c:v>42270</c:v>
                </c:pt>
                <c:pt idx="192">
                  <c:v>42271</c:v>
                </c:pt>
                <c:pt idx="193">
                  <c:v>42275</c:v>
                </c:pt>
                <c:pt idx="194">
                  <c:v>42275</c:v>
                </c:pt>
                <c:pt idx="195">
                  <c:v>42278</c:v>
                </c:pt>
                <c:pt idx="196">
                  <c:v>42278</c:v>
                </c:pt>
                <c:pt idx="197">
                  <c:v>42278</c:v>
                </c:pt>
                <c:pt idx="198">
                  <c:v>42285</c:v>
                </c:pt>
                <c:pt idx="199">
                  <c:v>42286</c:v>
                </c:pt>
                <c:pt idx="200">
                  <c:v>42286</c:v>
                </c:pt>
                <c:pt idx="201">
                  <c:v>42292</c:v>
                </c:pt>
                <c:pt idx="202">
                  <c:v>42313</c:v>
                </c:pt>
                <c:pt idx="203">
                  <c:v>42314</c:v>
                </c:pt>
                <c:pt idx="204">
                  <c:v>42317</c:v>
                </c:pt>
                <c:pt idx="205">
                  <c:v>42318</c:v>
                </c:pt>
                <c:pt idx="206">
                  <c:v>42328</c:v>
                </c:pt>
                <c:pt idx="207">
                  <c:v>42338</c:v>
                </c:pt>
                <c:pt idx="208">
                  <c:v>42355</c:v>
                </c:pt>
                <c:pt idx="209">
                  <c:v>42355</c:v>
                </c:pt>
                <c:pt idx="210">
                  <c:v>42356</c:v>
                </c:pt>
                <c:pt idx="211">
                  <c:v>42356</c:v>
                </c:pt>
                <c:pt idx="212">
                  <c:v>42356</c:v>
                </c:pt>
                <c:pt idx="213">
                  <c:v>42356</c:v>
                </c:pt>
                <c:pt idx="214">
                  <c:v>42375</c:v>
                </c:pt>
                <c:pt idx="215">
                  <c:v>42472</c:v>
                </c:pt>
                <c:pt idx="216">
                  <c:v>42472</c:v>
                </c:pt>
                <c:pt idx="217">
                  <c:v>42509</c:v>
                </c:pt>
                <c:pt idx="218">
                  <c:v>42584</c:v>
                </c:pt>
                <c:pt idx="219">
                  <c:v>42586</c:v>
                </c:pt>
                <c:pt idx="220">
                  <c:v>42591</c:v>
                </c:pt>
                <c:pt idx="221">
                  <c:v>42608</c:v>
                </c:pt>
                <c:pt idx="222">
                  <c:v>42611</c:v>
                </c:pt>
                <c:pt idx="223">
                  <c:v>42628</c:v>
                </c:pt>
                <c:pt idx="224">
                  <c:v>42633</c:v>
                </c:pt>
                <c:pt idx="225">
                  <c:v>42635</c:v>
                </c:pt>
                <c:pt idx="226">
                  <c:v>42636</c:v>
                </c:pt>
                <c:pt idx="227">
                  <c:v>42636</c:v>
                </c:pt>
                <c:pt idx="228">
                  <c:v>42636</c:v>
                </c:pt>
                <c:pt idx="229">
                  <c:v>42636</c:v>
                </c:pt>
                <c:pt idx="230">
                  <c:v>42689</c:v>
                </c:pt>
                <c:pt idx="231">
                  <c:v>42692</c:v>
                </c:pt>
                <c:pt idx="232">
                  <c:v>42692</c:v>
                </c:pt>
                <c:pt idx="233">
                  <c:v>42692</c:v>
                </c:pt>
                <c:pt idx="234">
                  <c:v>42717</c:v>
                </c:pt>
                <c:pt idx="235">
                  <c:v>42719</c:v>
                </c:pt>
                <c:pt idx="236">
                  <c:v>42738</c:v>
                </c:pt>
                <c:pt idx="237">
                  <c:v>42747</c:v>
                </c:pt>
                <c:pt idx="238">
                  <c:v>42752</c:v>
                </c:pt>
                <c:pt idx="239">
                  <c:v>42766</c:v>
                </c:pt>
                <c:pt idx="240">
                  <c:v>42817</c:v>
                </c:pt>
                <c:pt idx="241">
                  <c:v>42826</c:v>
                </c:pt>
                <c:pt idx="242">
                  <c:v>42843</c:v>
                </c:pt>
                <c:pt idx="243">
                  <c:v>42877</c:v>
                </c:pt>
                <c:pt idx="244">
                  <c:v>42880</c:v>
                </c:pt>
                <c:pt idx="245">
                  <c:v>42880</c:v>
                </c:pt>
                <c:pt idx="246">
                  <c:v>42880</c:v>
                </c:pt>
                <c:pt idx="247">
                  <c:v>42880</c:v>
                </c:pt>
                <c:pt idx="248">
                  <c:v>42881</c:v>
                </c:pt>
                <c:pt idx="249">
                  <c:v>42887</c:v>
                </c:pt>
                <c:pt idx="250">
                  <c:v>42887</c:v>
                </c:pt>
                <c:pt idx="251">
                  <c:v>42887</c:v>
                </c:pt>
                <c:pt idx="252">
                  <c:v>42893</c:v>
                </c:pt>
                <c:pt idx="253">
                  <c:v>42905</c:v>
                </c:pt>
                <c:pt idx="254">
                  <c:v>42906</c:v>
                </c:pt>
                <c:pt idx="255">
                  <c:v>42906</c:v>
                </c:pt>
                <c:pt idx="256">
                  <c:v>42906</c:v>
                </c:pt>
                <c:pt idx="257">
                  <c:v>42906</c:v>
                </c:pt>
                <c:pt idx="258">
                  <c:v>42912</c:v>
                </c:pt>
                <c:pt idx="259">
                  <c:v>42933</c:v>
                </c:pt>
                <c:pt idx="260">
                  <c:v>42944</c:v>
                </c:pt>
                <c:pt idx="261">
                  <c:v>42944</c:v>
                </c:pt>
                <c:pt idx="262">
                  <c:v>42955</c:v>
                </c:pt>
                <c:pt idx="263">
                  <c:v>42972</c:v>
                </c:pt>
                <c:pt idx="264">
                  <c:v>43001</c:v>
                </c:pt>
                <c:pt idx="265">
                  <c:v>43004</c:v>
                </c:pt>
                <c:pt idx="266">
                  <c:v>43004</c:v>
                </c:pt>
                <c:pt idx="267">
                  <c:v>43014</c:v>
                </c:pt>
                <c:pt idx="268">
                  <c:v>43014</c:v>
                </c:pt>
                <c:pt idx="269">
                  <c:v>43038</c:v>
                </c:pt>
                <c:pt idx="270">
                  <c:v>43047</c:v>
                </c:pt>
                <c:pt idx="271">
                  <c:v>43052</c:v>
                </c:pt>
                <c:pt idx="272">
                  <c:v>43052</c:v>
                </c:pt>
                <c:pt idx="273">
                  <c:v>43053</c:v>
                </c:pt>
                <c:pt idx="274">
                  <c:v>43077</c:v>
                </c:pt>
                <c:pt idx="275">
                  <c:v>43083</c:v>
                </c:pt>
                <c:pt idx="276">
                  <c:v>43084</c:v>
                </c:pt>
                <c:pt idx="277">
                  <c:v>43090</c:v>
                </c:pt>
                <c:pt idx="278">
                  <c:v>43105</c:v>
                </c:pt>
                <c:pt idx="279">
                  <c:v>43109</c:v>
                </c:pt>
                <c:pt idx="280">
                  <c:v>43126</c:v>
                </c:pt>
                <c:pt idx="281">
                  <c:v>43129</c:v>
                </c:pt>
                <c:pt idx="282">
                  <c:v>43129</c:v>
                </c:pt>
                <c:pt idx="283">
                  <c:v>43132</c:v>
                </c:pt>
                <c:pt idx="284">
                  <c:v>43136</c:v>
                </c:pt>
                <c:pt idx="285">
                  <c:v>43152</c:v>
                </c:pt>
                <c:pt idx="286">
                  <c:v>43154</c:v>
                </c:pt>
                <c:pt idx="287">
                  <c:v>43206</c:v>
                </c:pt>
                <c:pt idx="288">
                  <c:v>43227</c:v>
                </c:pt>
                <c:pt idx="289">
                  <c:v>43236</c:v>
                </c:pt>
                <c:pt idx="290">
                  <c:v>43236</c:v>
                </c:pt>
                <c:pt idx="291">
                  <c:v>43250</c:v>
                </c:pt>
                <c:pt idx="292">
                  <c:v>43250</c:v>
                </c:pt>
                <c:pt idx="293">
                  <c:v>43250</c:v>
                </c:pt>
                <c:pt idx="294">
                  <c:v>43250</c:v>
                </c:pt>
                <c:pt idx="295">
                  <c:v>43250</c:v>
                </c:pt>
                <c:pt idx="296">
                  <c:v>43250</c:v>
                </c:pt>
                <c:pt idx="297">
                  <c:v>43251</c:v>
                </c:pt>
                <c:pt idx="298">
                  <c:v>43252</c:v>
                </c:pt>
                <c:pt idx="299">
                  <c:v>43255</c:v>
                </c:pt>
                <c:pt idx="300">
                  <c:v>43257</c:v>
                </c:pt>
                <c:pt idx="301">
                  <c:v>43259</c:v>
                </c:pt>
                <c:pt idx="302">
                  <c:v>43264</c:v>
                </c:pt>
                <c:pt idx="303">
                  <c:v>43264</c:v>
                </c:pt>
                <c:pt idx="304">
                  <c:v>43264</c:v>
                </c:pt>
                <c:pt idx="305">
                  <c:v>43264</c:v>
                </c:pt>
                <c:pt idx="306">
                  <c:v>43266</c:v>
                </c:pt>
                <c:pt idx="307">
                  <c:v>43278</c:v>
                </c:pt>
                <c:pt idx="308">
                  <c:v>43281</c:v>
                </c:pt>
                <c:pt idx="309">
                  <c:v>43281</c:v>
                </c:pt>
                <c:pt idx="310">
                  <c:v>43291</c:v>
                </c:pt>
                <c:pt idx="311">
                  <c:v>43322</c:v>
                </c:pt>
                <c:pt idx="312">
                  <c:v>43322</c:v>
                </c:pt>
                <c:pt idx="313">
                  <c:v>43334</c:v>
                </c:pt>
                <c:pt idx="314">
                  <c:v>43334</c:v>
                </c:pt>
                <c:pt idx="315">
                  <c:v>43335</c:v>
                </c:pt>
                <c:pt idx="316">
                  <c:v>43343</c:v>
                </c:pt>
                <c:pt idx="317">
                  <c:v>43352</c:v>
                </c:pt>
                <c:pt idx="318">
                  <c:v>43354</c:v>
                </c:pt>
                <c:pt idx="319">
                  <c:v>43363</c:v>
                </c:pt>
                <c:pt idx="320">
                  <c:v>43368</c:v>
                </c:pt>
                <c:pt idx="321">
                  <c:v>43374</c:v>
                </c:pt>
                <c:pt idx="322">
                  <c:v>43374</c:v>
                </c:pt>
                <c:pt idx="323">
                  <c:v>43391</c:v>
                </c:pt>
                <c:pt idx="324">
                  <c:v>43391</c:v>
                </c:pt>
                <c:pt idx="325">
                  <c:v>43398</c:v>
                </c:pt>
                <c:pt idx="326">
                  <c:v>43405</c:v>
                </c:pt>
                <c:pt idx="327">
                  <c:v>43445</c:v>
                </c:pt>
                <c:pt idx="328">
                  <c:v>43497</c:v>
                </c:pt>
                <c:pt idx="329">
                  <c:v>43507</c:v>
                </c:pt>
                <c:pt idx="330">
                  <c:v>43510</c:v>
                </c:pt>
                <c:pt idx="331">
                  <c:v>43524</c:v>
                </c:pt>
                <c:pt idx="332">
                  <c:v>43545</c:v>
                </c:pt>
                <c:pt idx="333">
                  <c:v>43546</c:v>
                </c:pt>
                <c:pt idx="334">
                  <c:v>43577</c:v>
                </c:pt>
                <c:pt idx="335">
                  <c:v>43585</c:v>
                </c:pt>
                <c:pt idx="336">
                  <c:v>43613</c:v>
                </c:pt>
                <c:pt idx="337">
                  <c:v>43615</c:v>
                </c:pt>
                <c:pt idx="338">
                  <c:v>43627</c:v>
                </c:pt>
                <c:pt idx="339">
                  <c:v>43634</c:v>
                </c:pt>
                <c:pt idx="340">
                  <c:v>43634</c:v>
                </c:pt>
                <c:pt idx="341">
                  <c:v>43643</c:v>
                </c:pt>
                <c:pt idx="342">
                  <c:v>43643</c:v>
                </c:pt>
                <c:pt idx="343">
                  <c:v>43647</c:v>
                </c:pt>
                <c:pt idx="344">
                  <c:v>43647</c:v>
                </c:pt>
                <c:pt idx="345">
                  <c:v>43647</c:v>
                </c:pt>
                <c:pt idx="346">
                  <c:v>43655</c:v>
                </c:pt>
                <c:pt idx="347">
                  <c:v>43671</c:v>
                </c:pt>
                <c:pt idx="348">
                  <c:v>43672</c:v>
                </c:pt>
                <c:pt idx="349">
                  <c:v>43672</c:v>
                </c:pt>
                <c:pt idx="350">
                  <c:v>43696</c:v>
                </c:pt>
                <c:pt idx="351">
                  <c:v>43707</c:v>
                </c:pt>
                <c:pt idx="352">
                  <c:v>43720</c:v>
                </c:pt>
                <c:pt idx="353">
                  <c:v>43727</c:v>
                </c:pt>
                <c:pt idx="354">
                  <c:v>43730</c:v>
                </c:pt>
                <c:pt idx="355">
                  <c:v>43730</c:v>
                </c:pt>
                <c:pt idx="356">
                  <c:v>43730</c:v>
                </c:pt>
                <c:pt idx="357">
                  <c:v>43739</c:v>
                </c:pt>
                <c:pt idx="358">
                  <c:v>43755</c:v>
                </c:pt>
                <c:pt idx="359">
                  <c:v>43755</c:v>
                </c:pt>
                <c:pt idx="360">
                  <c:v>43756</c:v>
                </c:pt>
                <c:pt idx="361">
                  <c:v>43761</c:v>
                </c:pt>
                <c:pt idx="362">
                  <c:v>43774</c:v>
                </c:pt>
                <c:pt idx="363">
                  <c:v>43788</c:v>
                </c:pt>
                <c:pt idx="364">
                  <c:v>43790</c:v>
                </c:pt>
                <c:pt idx="365">
                  <c:v>43795</c:v>
                </c:pt>
                <c:pt idx="366">
                  <c:v>43795</c:v>
                </c:pt>
                <c:pt idx="367">
                  <c:v>43795</c:v>
                </c:pt>
                <c:pt idx="368">
                  <c:v>43804</c:v>
                </c:pt>
                <c:pt idx="369">
                  <c:v>43816</c:v>
                </c:pt>
                <c:pt idx="370">
                  <c:v>43819</c:v>
                </c:pt>
                <c:pt idx="371">
                  <c:v>43822</c:v>
                </c:pt>
                <c:pt idx="372">
                  <c:v>43836</c:v>
                </c:pt>
                <c:pt idx="373">
                  <c:v>43875</c:v>
                </c:pt>
                <c:pt idx="374">
                  <c:v>43875</c:v>
                </c:pt>
                <c:pt idx="375">
                  <c:v>43887</c:v>
                </c:pt>
                <c:pt idx="376">
                  <c:v>43903</c:v>
                </c:pt>
                <c:pt idx="377">
                  <c:v>43915</c:v>
                </c:pt>
                <c:pt idx="378">
                  <c:v>43929</c:v>
                </c:pt>
                <c:pt idx="379">
                  <c:v>43929</c:v>
                </c:pt>
                <c:pt idx="380">
                  <c:v>43953</c:v>
                </c:pt>
                <c:pt idx="381">
                  <c:v>43957</c:v>
                </c:pt>
                <c:pt idx="382">
                  <c:v>43970</c:v>
                </c:pt>
                <c:pt idx="383">
                  <c:v>43977</c:v>
                </c:pt>
                <c:pt idx="384">
                  <c:v>43983</c:v>
                </c:pt>
                <c:pt idx="385">
                  <c:v>44022</c:v>
                </c:pt>
                <c:pt idx="386">
                  <c:v>44022</c:v>
                </c:pt>
                <c:pt idx="387">
                  <c:v>44036</c:v>
                </c:pt>
                <c:pt idx="388">
                  <c:v>44067</c:v>
                </c:pt>
                <c:pt idx="389">
                  <c:v>44074</c:v>
                </c:pt>
                <c:pt idx="390">
                  <c:v>44088</c:v>
                </c:pt>
                <c:pt idx="391">
                  <c:v>44097</c:v>
                </c:pt>
                <c:pt idx="392">
                  <c:v>44099</c:v>
                </c:pt>
                <c:pt idx="393">
                  <c:v>44104</c:v>
                </c:pt>
                <c:pt idx="394">
                  <c:v>44106</c:v>
                </c:pt>
                <c:pt idx="395">
                  <c:v>44137</c:v>
                </c:pt>
                <c:pt idx="396">
                  <c:v>44140</c:v>
                </c:pt>
                <c:pt idx="397">
                  <c:v>44166</c:v>
                </c:pt>
                <c:pt idx="398">
                  <c:v>44187</c:v>
                </c:pt>
                <c:pt idx="399">
                  <c:v>44195</c:v>
                </c:pt>
                <c:pt idx="400">
                  <c:v>44211</c:v>
                </c:pt>
                <c:pt idx="401">
                  <c:v>44211</c:v>
                </c:pt>
                <c:pt idx="402">
                  <c:v>44217</c:v>
                </c:pt>
                <c:pt idx="403">
                  <c:v>44228</c:v>
                </c:pt>
                <c:pt idx="404">
                  <c:v>44231</c:v>
                </c:pt>
                <c:pt idx="405">
                  <c:v>44250</c:v>
                </c:pt>
                <c:pt idx="406">
                  <c:v>44263</c:v>
                </c:pt>
                <c:pt idx="407">
                  <c:v>44280</c:v>
                </c:pt>
                <c:pt idx="408">
                  <c:v>44287</c:v>
                </c:pt>
                <c:pt idx="409">
                  <c:v>44287</c:v>
                </c:pt>
                <c:pt idx="410">
                  <c:v>44294</c:v>
                </c:pt>
                <c:pt idx="411">
                  <c:v>44323</c:v>
                </c:pt>
                <c:pt idx="412">
                  <c:v>44348</c:v>
                </c:pt>
                <c:pt idx="413">
                  <c:v>44348</c:v>
                </c:pt>
                <c:pt idx="414">
                  <c:v>44348</c:v>
                </c:pt>
                <c:pt idx="415">
                  <c:v>44364</c:v>
                </c:pt>
                <c:pt idx="416">
                  <c:v>44420</c:v>
                </c:pt>
                <c:pt idx="417">
                  <c:v>44477</c:v>
                </c:pt>
                <c:pt idx="418">
                  <c:v>44483</c:v>
                </c:pt>
                <c:pt idx="419">
                  <c:v>44484</c:v>
                </c:pt>
                <c:pt idx="420">
                  <c:v>44547</c:v>
                </c:pt>
                <c:pt idx="421">
                  <c:v>44608</c:v>
                </c:pt>
                <c:pt idx="422">
                  <c:v>44694</c:v>
                </c:pt>
                <c:pt idx="423">
                  <c:v>44706</c:v>
                </c:pt>
                <c:pt idx="424">
                  <c:v>44769</c:v>
                </c:pt>
                <c:pt idx="425">
                  <c:v>44854</c:v>
                </c:pt>
                <c:pt idx="426">
                  <c:v>44859</c:v>
                </c:pt>
                <c:pt idx="427">
                  <c:v>45107</c:v>
                </c:pt>
                <c:pt idx="428">
                  <c:v>45128</c:v>
                </c:pt>
                <c:pt idx="429">
                  <c:v>45223</c:v>
                </c:pt>
                <c:pt idx="430">
                  <c:v>45245</c:v>
                </c:pt>
                <c:pt idx="431">
                  <c:v>45247</c:v>
                </c:pt>
              </c:numCache>
            </c:numRef>
          </c:xVal>
          <c:yVal>
            <c:numRef>
              <c:f>'Wind &amp; PV PPAs vs Gas'!$K$28:$K$1000</c:f>
              <c:numCache>
                <c:formatCode>"$"#,##0.00_);\("$"#,##0.00\)</c:formatCode>
                <c:ptCount val="973"/>
                <c:pt idx="0">
                  <c:v>167.82681218499144</c:v>
                </c:pt>
                <c:pt idx="1">
                  <c:v>145.05181849746117</c:v>
                </c:pt>
                <c:pt idx="2">
                  <c:v>192.26487125862249</c:v>
                </c:pt>
                <c:pt idx="3">
                  <c:v>148.56009907471184</c:v>
                </c:pt>
                <c:pt idx="4">
                  <c:v>176.34353910042432</c:v>
                </c:pt>
                <c:pt idx="5">
                  <c:v>167.74203823592816</c:v>
                </c:pt>
                <c:pt idx="6">
                  <c:v>230.05272436345837</c:v>
                </c:pt>
                <c:pt idx="7">
                  <c:v>161.88769618038208</c:v>
                </c:pt>
                <c:pt idx="8">
                  <c:v>143.56460204039954</c:v>
                </c:pt>
                <c:pt idx="9">
                  <c:v>253.49365295430985</c:v>
                </c:pt>
                <c:pt idx="10">
                  <c:v>221.44020159696274</c:v>
                </c:pt>
                <c:pt idx="11">
                  <c:v>189.78435494230879</c:v>
                </c:pt>
                <c:pt idx="12">
                  <c:v>160.34442766598573</c:v>
                </c:pt>
                <c:pt idx="13">
                  <c:v>228.32696567073825</c:v>
                </c:pt>
                <c:pt idx="14">
                  <c:v>133.3653403527571</c:v>
                </c:pt>
                <c:pt idx="15">
                  <c:v>147.05668499061463</c:v>
                </c:pt>
                <c:pt idx="16">
                  <c:v>281.7783709606249</c:v>
                </c:pt>
                <c:pt idx="17">
                  <c:v>281.7783709606249</c:v>
                </c:pt>
                <c:pt idx="18">
                  <c:v>281.77837096062495</c:v>
                </c:pt>
                <c:pt idx="19">
                  <c:v>182.10645627573138</c:v>
                </c:pt>
                <c:pt idx="20">
                  <c:v>182.10645627573132</c:v>
                </c:pt>
                <c:pt idx="21">
                  <c:v>185.86043369220735</c:v>
                </c:pt>
                <c:pt idx="22">
                  <c:v>153.18876121795753</c:v>
                </c:pt>
                <c:pt idx="23">
                  <c:v>157.13783721601916</c:v>
                </c:pt>
                <c:pt idx="24">
                  <c:v>149.82266754096614</c:v>
                </c:pt>
                <c:pt idx="25">
                  <c:v>116.85600760339685</c:v>
                </c:pt>
                <c:pt idx="26">
                  <c:v>156.60698030688846</c:v>
                </c:pt>
                <c:pt idx="27">
                  <c:v>146.73224646665821</c:v>
                </c:pt>
                <c:pt idx="28">
                  <c:v>148.01621041992661</c:v>
                </c:pt>
                <c:pt idx="29">
                  <c:v>176.93543700181155</c:v>
                </c:pt>
                <c:pt idx="30">
                  <c:v>146.73224646665827</c:v>
                </c:pt>
                <c:pt idx="31">
                  <c:v>354.11475419560912</c:v>
                </c:pt>
                <c:pt idx="32">
                  <c:v>143.59984898347</c:v>
                </c:pt>
                <c:pt idx="33">
                  <c:v>111.29328575819146</c:v>
                </c:pt>
                <c:pt idx="34">
                  <c:v>111.27680549129215</c:v>
                </c:pt>
                <c:pt idx="35">
                  <c:v>147.99422142872723</c:v>
                </c:pt>
                <c:pt idx="36">
                  <c:v>175.12509618571127</c:v>
                </c:pt>
                <c:pt idx="37">
                  <c:v>143.25933007200575</c:v>
                </c:pt>
                <c:pt idx="38">
                  <c:v>147.79560447961651</c:v>
                </c:pt>
                <c:pt idx="39">
                  <c:v>215.68371031542037</c:v>
                </c:pt>
                <c:pt idx="40">
                  <c:v>125.38814262041379</c:v>
                </c:pt>
                <c:pt idx="41">
                  <c:v>142.89465983366449</c:v>
                </c:pt>
                <c:pt idx="42">
                  <c:v>144.92977722360675</c:v>
                </c:pt>
                <c:pt idx="43">
                  <c:v>88.684356277787998</c:v>
                </c:pt>
                <c:pt idx="44">
                  <c:v>85.914585392517381</c:v>
                </c:pt>
                <c:pt idx="45">
                  <c:v>153.66307698214544</c:v>
                </c:pt>
                <c:pt idx="46">
                  <c:v>162.45684660440611</c:v>
                </c:pt>
                <c:pt idx="47">
                  <c:v>147.26293885990756</c:v>
                </c:pt>
                <c:pt idx="48">
                  <c:v>125.3954676355618</c:v>
                </c:pt>
                <c:pt idx="49">
                  <c:v>165.01729454405353</c:v>
                </c:pt>
                <c:pt idx="50">
                  <c:v>125.64870234866511</c:v>
                </c:pt>
                <c:pt idx="51">
                  <c:v>141.60115774985525</c:v>
                </c:pt>
                <c:pt idx="52">
                  <c:v>149.30907238313944</c:v>
                </c:pt>
                <c:pt idx="53">
                  <c:v>131.68893421687895</c:v>
                </c:pt>
                <c:pt idx="54">
                  <c:v>125.69975442645813</c:v>
                </c:pt>
                <c:pt idx="55">
                  <c:v>128.9795427228824</c:v>
                </c:pt>
                <c:pt idx="56">
                  <c:v>103.71565132882648</c:v>
                </c:pt>
                <c:pt idx="57">
                  <c:v>122.35431115438432</c:v>
                </c:pt>
                <c:pt idx="58">
                  <c:v>131.69227715048649</c:v>
                </c:pt>
                <c:pt idx="59">
                  <c:v>118.07300048072948</c:v>
                </c:pt>
                <c:pt idx="60">
                  <c:v>137.19914385396703</c:v>
                </c:pt>
                <c:pt idx="61">
                  <c:v>110.7434710878664</c:v>
                </c:pt>
                <c:pt idx="62">
                  <c:v>130.29367773276073</c:v>
                </c:pt>
                <c:pt idx="63">
                  <c:v>94.102451832150678</c:v>
                </c:pt>
                <c:pt idx="64">
                  <c:v>152.46023860650482</c:v>
                </c:pt>
                <c:pt idx="65">
                  <c:v>249.98827175801034</c:v>
                </c:pt>
                <c:pt idx="66">
                  <c:v>119.06553063646714</c:v>
                </c:pt>
                <c:pt idx="67">
                  <c:v>93.128520919647983</c:v>
                </c:pt>
                <c:pt idx="68">
                  <c:v>91.477031043722633</c:v>
                </c:pt>
                <c:pt idx="69">
                  <c:v>125.83087280437236</c:v>
                </c:pt>
                <c:pt idx="70">
                  <c:v>94.239287234460846</c:v>
                </c:pt>
                <c:pt idx="71">
                  <c:v>84.549659231420691</c:v>
                </c:pt>
                <c:pt idx="72">
                  <c:v>97.32506282514187</c:v>
                </c:pt>
                <c:pt idx="73">
                  <c:v>88.733290634490118</c:v>
                </c:pt>
                <c:pt idx="74">
                  <c:v>100.25591101370608</c:v>
                </c:pt>
                <c:pt idx="75">
                  <c:v>106.50888927454555</c:v>
                </c:pt>
                <c:pt idx="76">
                  <c:v>101.90050315212549</c:v>
                </c:pt>
                <c:pt idx="77">
                  <c:v>103.95718652534538</c:v>
                </c:pt>
                <c:pt idx="78">
                  <c:v>101.64102313594458</c:v>
                </c:pt>
                <c:pt idx="79">
                  <c:v>97.788096335445942</c:v>
                </c:pt>
                <c:pt idx="80">
                  <c:v>100.85515993644231</c:v>
                </c:pt>
                <c:pt idx="81">
                  <c:v>95.906262965795435</c:v>
                </c:pt>
                <c:pt idx="82">
                  <c:v>114.36421281643311</c:v>
                </c:pt>
                <c:pt idx="83">
                  <c:v>98.299172773523722</c:v>
                </c:pt>
                <c:pt idx="84">
                  <c:v>61.509790015115726</c:v>
                </c:pt>
                <c:pt idx="85">
                  <c:v>78.08268065343897</c:v>
                </c:pt>
                <c:pt idx="86">
                  <c:v>89.299656439279403</c:v>
                </c:pt>
                <c:pt idx="87">
                  <c:v>87.050696592395724</c:v>
                </c:pt>
                <c:pt idx="88">
                  <c:v>93.594308765025659</c:v>
                </c:pt>
                <c:pt idx="89">
                  <c:v>111.05745767026998</c:v>
                </c:pt>
                <c:pt idx="90">
                  <c:v>88.160904492971255</c:v>
                </c:pt>
                <c:pt idx="91">
                  <c:v>99.382356866034868</c:v>
                </c:pt>
                <c:pt idx="92">
                  <c:v>97.855806287942926</c:v>
                </c:pt>
                <c:pt idx="93">
                  <c:v>83.459571885893553</c:v>
                </c:pt>
                <c:pt idx="94">
                  <c:v>95.839352635882591</c:v>
                </c:pt>
                <c:pt idx="95">
                  <c:v>70.264544348335235</c:v>
                </c:pt>
                <c:pt idx="96">
                  <c:v>63.35876825060965</c:v>
                </c:pt>
                <c:pt idx="97">
                  <c:v>71.942532068020498</c:v>
                </c:pt>
                <c:pt idx="98">
                  <c:v>72.906830832539114</c:v>
                </c:pt>
                <c:pt idx="99">
                  <c:v>61.682667222248348</c:v>
                </c:pt>
                <c:pt idx="100">
                  <c:v>63.147572356440961</c:v>
                </c:pt>
                <c:pt idx="101">
                  <c:v>67.738787447064823</c:v>
                </c:pt>
                <c:pt idx="102">
                  <c:v>92.185373397384168</c:v>
                </c:pt>
                <c:pt idx="103">
                  <c:v>92.185373397384154</c:v>
                </c:pt>
                <c:pt idx="104">
                  <c:v>72.625074707688384</c:v>
                </c:pt>
                <c:pt idx="105">
                  <c:v>107.70403841478497</c:v>
                </c:pt>
                <c:pt idx="106">
                  <c:v>69.358208632443109</c:v>
                </c:pt>
                <c:pt idx="107">
                  <c:v>72.252368348375242</c:v>
                </c:pt>
                <c:pt idx="108">
                  <c:v>69.611340780736711</c:v>
                </c:pt>
                <c:pt idx="109">
                  <c:v>88.575538916697766</c:v>
                </c:pt>
                <c:pt idx="110">
                  <c:v>72.616032124833012</c:v>
                </c:pt>
                <c:pt idx="111">
                  <c:v>59.997580628519636</c:v>
                </c:pt>
                <c:pt idx="112">
                  <c:v>75.128885904510383</c:v>
                </c:pt>
                <c:pt idx="113">
                  <c:v>53.078034308434425</c:v>
                </c:pt>
                <c:pt idx="114">
                  <c:v>68.881630496966125</c:v>
                </c:pt>
                <c:pt idx="115">
                  <c:v>64.366386019041272</c:v>
                </c:pt>
                <c:pt idx="116">
                  <c:v>71.155809792578211</c:v>
                </c:pt>
                <c:pt idx="117">
                  <c:v>47.35384759981288</c:v>
                </c:pt>
                <c:pt idx="118">
                  <c:v>67.987933094338374</c:v>
                </c:pt>
                <c:pt idx="119">
                  <c:v>71.10485839379227</c:v>
                </c:pt>
                <c:pt idx="120">
                  <c:v>61.999024489743164</c:v>
                </c:pt>
                <c:pt idx="121">
                  <c:v>60.768335014005501</c:v>
                </c:pt>
                <c:pt idx="122">
                  <c:v>62.151924974754429</c:v>
                </c:pt>
                <c:pt idx="123">
                  <c:v>61.682667222248327</c:v>
                </c:pt>
                <c:pt idx="124">
                  <c:v>62.290284692191982</c:v>
                </c:pt>
                <c:pt idx="125">
                  <c:v>48.761158590014297</c:v>
                </c:pt>
                <c:pt idx="126">
                  <c:v>65.12899755958496</c:v>
                </c:pt>
                <c:pt idx="127">
                  <c:v>66.07803045839411</c:v>
                </c:pt>
                <c:pt idx="128">
                  <c:v>54.213510364264934</c:v>
                </c:pt>
                <c:pt idx="129">
                  <c:v>50.52517679940015</c:v>
                </c:pt>
                <c:pt idx="130">
                  <c:v>60.428104618698754</c:v>
                </c:pt>
                <c:pt idx="131">
                  <c:v>64.794971388899882</c:v>
                </c:pt>
                <c:pt idx="132">
                  <c:v>56.367677455698548</c:v>
                </c:pt>
                <c:pt idx="133">
                  <c:v>57.185526776292207</c:v>
                </c:pt>
                <c:pt idx="134">
                  <c:v>57.124929847214624</c:v>
                </c:pt>
                <c:pt idx="135">
                  <c:v>61.311119274033842</c:v>
                </c:pt>
                <c:pt idx="136">
                  <c:v>64.409334834049417</c:v>
                </c:pt>
                <c:pt idx="137">
                  <c:v>61.606081014055761</c:v>
                </c:pt>
                <c:pt idx="138">
                  <c:v>61.597476403669724</c:v>
                </c:pt>
                <c:pt idx="139">
                  <c:v>66.857811295412233</c:v>
                </c:pt>
                <c:pt idx="140">
                  <c:v>69.657587541132273</c:v>
                </c:pt>
                <c:pt idx="141">
                  <c:v>60.964967023098374</c:v>
                </c:pt>
                <c:pt idx="142">
                  <c:v>60.964967023098374</c:v>
                </c:pt>
                <c:pt idx="143">
                  <c:v>60.964967023098374</c:v>
                </c:pt>
                <c:pt idx="144">
                  <c:v>60.964967023098374</c:v>
                </c:pt>
                <c:pt idx="145">
                  <c:v>53.559607487833695</c:v>
                </c:pt>
                <c:pt idx="146">
                  <c:v>74.636677519547007</c:v>
                </c:pt>
                <c:pt idx="147">
                  <c:v>72.383698845327402</c:v>
                </c:pt>
                <c:pt idx="148">
                  <c:v>72.401722674721157</c:v>
                </c:pt>
                <c:pt idx="149">
                  <c:v>71.226033702908026</c:v>
                </c:pt>
                <c:pt idx="150">
                  <c:v>74.857227255091331</c:v>
                </c:pt>
                <c:pt idx="151">
                  <c:v>74.857227255091303</c:v>
                </c:pt>
                <c:pt idx="152">
                  <c:v>66.353726522440141</c:v>
                </c:pt>
                <c:pt idx="153">
                  <c:v>53.123592149082036</c:v>
                </c:pt>
                <c:pt idx="154">
                  <c:v>66.041571721512298</c:v>
                </c:pt>
                <c:pt idx="155">
                  <c:v>62.582874983348312</c:v>
                </c:pt>
                <c:pt idx="156">
                  <c:v>109.59888584204808</c:v>
                </c:pt>
                <c:pt idx="157">
                  <c:v>45.571310245773759</c:v>
                </c:pt>
                <c:pt idx="158">
                  <c:v>66.907158321073368</c:v>
                </c:pt>
                <c:pt idx="159">
                  <c:v>40.206540028907476</c:v>
                </c:pt>
                <c:pt idx="160">
                  <c:v>40.717788749570659</c:v>
                </c:pt>
                <c:pt idx="161">
                  <c:v>90.761541232974707</c:v>
                </c:pt>
                <c:pt idx="162">
                  <c:v>73.648253296219011</c:v>
                </c:pt>
                <c:pt idx="163">
                  <c:v>51.578793130495605</c:v>
                </c:pt>
                <c:pt idx="164">
                  <c:v>50.913927869441487</c:v>
                </c:pt>
                <c:pt idx="165">
                  <c:v>48.846748169688738</c:v>
                </c:pt>
                <c:pt idx="166">
                  <c:v>67.97462959882759</c:v>
                </c:pt>
                <c:pt idx="167">
                  <c:v>57.475803535344902</c:v>
                </c:pt>
                <c:pt idx="168">
                  <c:v>21.058996030966156</c:v>
                </c:pt>
                <c:pt idx="169">
                  <c:v>48.059589433054498</c:v>
                </c:pt>
                <c:pt idx="170">
                  <c:v>63.608177026249422</c:v>
                </c:pt>
                <c:pt idx="171">
                  <c:v>73.030400440121255</c:v>
                </c:pt>
                <c:pt idx="172">
                  <c:v>80.017674832946213</c:v>
                </c:pt>
                <c:pt idx="173">
                  <c:v>45.380770616487354</c:v>
                </c:pt>
                <c:pt idx="174">
                  <c:v>73.139491928139137</c:v>
                </c:pt>
                <c:pt idx="175">
                  <c:v>47.312136982400737</c:v>
                </c:pt>
                <c:pt idx="176">
                  <c:v>52.195850461992585</c:v>
                </c:pt>
                <c:pt idx="177">
                  <c:v>59.371368540055265</c:v>
                </c:pt>
                <c:pt idx="178">
                  <c:v>65.793579167335835</c:v>
                </c:pt>
                <c:pt idx="179">
                  <c:v>69.057694416393787</c:v>
                </c:pt>
                <c:pt idx="180">
                  <c:v>70.546353054261616</c:v>
                </c:pt>
                <c:pt idx="181">
                  <c:v>56.42059624559716</c:v>
                </c:pt>
                <c:pt idx="182">
                  <c:v>52.6918274716759</c:v>
                </c:pt>
                <c:pt idx="183">
                  <c:v>53.119417528349295</c:v>
                </c:pt>
                <c:pt idx="184">
                  <c:v>48.83648214218519</c:v>
                </c:pt>
                <c:pt idx="185">
                  <c:v>48.9225934992985</c:v>
                </c:pt>
                <c:pt idx="186">
                  <c:v>44.013169017819507</c:v>
                </c:pt>
                <c:pt idx="187">
                  <c:v>54.249751656535643</c:v>
                </c:pt>
                <c:pt idx="188">
                  <c:v>54.914902807335906</c:v>
                </c:pt>
                <c:pt idx="189">
                  <c:v>80.079018311453709</c:v>
                </c:pt>
                <c:pt idx="190">
                  <c:v>50.503365996862783</c:v>
                </c:pt>
                <c:pt idx="191">
                  <c:v>46.178259300887014</c:v>
                </c:pt>
                <c:pt idx="192">
                  <c:v>44.194329391980354</c:v>
                </c:pt>
                <c:pt idx="193">
                  <c:v>20.71513652345816</c:v>
                </c:pt>
                <c:pt idx="194">
                  <c:v>20.715136523458156</c:v>
                </c:pt>
                <c:pt idx="195">
                  <c:v>63.351747947007617</c:v>
                </c:pt>
                <c:pt idx="196">
                  <c:v>39.196672914637738</c:v>
                </c:pt>
                <c:pt idx="197">
                  <c:v>36.077287277904233</c:v>
                </c:pt>
                <c:pt idx="198">
                  <c:v>53.026443926873803</c:v>
                </c:pt>
                <c:pt idx="199">
                  <c:v>45.260694727455622</c:v>
                </c:pt>
                <c:pt idx="200">
                  <c:v>41.136293982748505</c:v>
                </c:pt>
                <c:pt idx="201">
                  <c:v>46.451944666734853</c:v>
                </c:pt>
                <c:pt idx="202">
                  <c:v>55.729559394029813</c:v>
                </c:pt>
                <c:pt idx="203">
                  <c:v>48.241732242309375</c:v>
                </c:pt>
                <c:pt idx="204">
                  <c:v>40.97581561471997</c:v>
                </c:pt>
                <c:pt idx="205">
                  <c:v>47.35384759981288</c:v>
                </c:pt>
                <c:pt idx="206">
                  <c:v>47.088897708062959</c:v>
                </c:pt>
                <c:pt idx="207">
                  <c:v>49.604624485842606</c:v>
                </c:pt>
                <c:pt idx="208">
                  <c:v>44.084472322687063</c:v>
                </c:pt>
                <c:pt idx="209">
                  <c:v>71.890402410604267</c:v>
                </c:pt>
                <c:pt idx="210">
                  <c:v>56.639377379171357</c:v>
                </c:pt>
                <c:pt idx="211">
                  <c:v>56.622575860575942</c:v>
                </c:pt>
                <c:pt idx="212">
                  <c:v>56.714151526044844</c:v>
                </c:pt>
                <c:pt idx="213">
                  <c:v>54.762389740969333</c:v>
                </c:pt>
                <c:pt idx="214">
                  <c:v>30.484117039178741</c:v>
                </c:pt>
                <c:pt idx="215">
                  <c:v>52.193676367983748</c:v>
                </c:pt>
                <c:pt idx="216">
                  <c:v>49.182502731369297</c:v>
                </c:pt>
                <c:pt idx="217">
                  <c:v>36.776416943442555</c:v>
                </c:pt>
                <c:pt idx="218">
                  <c:v>33.149425683139199</c:v>
                </c:pt>
                <c:pt idx="219">
                  <c:v>43.924190988155132</c:v>
                </c:pt>
                <c:pt idx="220">
                  <c:v>48.699007247430586</c:v>
                </c:pt>
                <c:pt idx="221">
                  <c:v>55.468923112446923</c:v>
                </c:pt>
                <c:pt idx="222">
                  <c:v>45.891602345308783</c:v>
                </c:pt>
                <c:pt idx="223">
                  <c:v>44.844408108509462</c:v>
                </c:pt>
                <c:pt idx="224">
                  <c:v>44.942744360187817</c:v>
                </c:pt>
                <c:pt idx="225">
                  <c:v>159.82564271774476</c:v>
                </c:pt>
                <c:pt idx="226">
                  <c:v>38.605045820694727</c:v>
                </c:pt>
                <c:pt idx="227">
                  <c:v>38.605045820694727</c:v>
                </c:pt>
                <c:pt idx="228">
                  <c:v>38.605045820694727</c:v>
                </c:pt>
                <c:pt idx="229">
                  <c:v>38.605045820694727</c:v>
                </c:pt>
                <c:pt idx="230">
                  <c:v>41.366413154898268</c:v>
                </c:pt>
                <c:pt idx="231">
                  <c:v>36.175666507035459</c:v>
                </c:pt>
                <c:pt idx="232">
                  <c:v>30.313749329442391</c:v>
                </c:pt>
                <c:pt idx="233">
                  <c:v>36.721411731569063</c:v>
                </c:pt>
                <c:pt idx="234">
                  <c:v>43.929182393800147</c:v>
                </c:pt>
                <c:pt idx="235">
                  <c:v>33.703600699859827</c:v>
                </c:pt>
                <c:pt idx="236">
                  <c:v>55.489493550063365</c:v>
                </c:pt>
                <c:pt idx="237">
                  <c:v>38.679788628305204</c:v>
                </c:pt>
                <c:pt idx="238">
                  <c:v>42.101726737165954</c:v>
                </c:pt>
                <c:pt idx="239">
                  <c:v>39.441808896677493</c:v>
                </c:pt>
                <c:pt idx="240">
                  <c:v>34.45301572098613</c:v>
                </c:pt>
                <c:pt idx="241">
                  <c:v>56.087630952828377</c:v>
                </c:pt>
                <c:pt idx="242">
                  <c:v>33.40751325867781</c:v>
                </c:pt>
                <c:pt idx="243">
                  <c:v>22.685985736280124</c:v>
                </c:pt>
                <c:pt idx="244">
                  <c:v>67.857544289449294</c:v>
                </c:pt>
                <c:pt idx="245">
                  <c:v>76.641636786449581</c:v>
                </c:pt>
                <c:pt idx="246">
                  <c:v>77.165817157251325</c:v>
                </c:pt>
                <c:pt idx="247">
                  <c:v>71.800132758573895</c:v>
                </c:pt>
                <c:pt idx="248">
                  <c:v>39.878841277519989</c:v>
                </c:pt>
                <c:pt idx="249">
                  <c:v>29.689369468809844</c:v>
                </c:pt>
                <c:pt idx="250">
                  <c:v>28.867127312510725</c:v>
                </c:pt>
                <c:pt idx="251">
                  <c:v>28.867127312510735</c:v>
                </c:pt>
                <c:pt idx="252">
                  <c:v>31.744794905262129</c:v>
                </c:pt>
                <c:pt idx="253">
                  <c:v>29.759540495766942</c:v>
                </c:pt>
                <c:pt idx="254">
                  <c:v>87.35164601259261</c:v>
                </c:pt>
                <c:pt idx="255">
                  <c:v>86.896804117564741</c:v>
                </c:pt>
                <c:pt idx="256">
                  <c:v>86.323858156350056</c:v>
                </c:pt>
                <c:pt idx="257">
                  <c:v>95.281136991051852</c:v>
                </c:pt>
                <c:pt idx="258">
                  <c:v>51.890314533266491</c:v>
                </c:pt>
                <c:pt idx="259">
                  <c:v>28.493207315716489</c:v>
                </c:pt>
                <c:pt idx="260">
                  <c:v>88.540283583558093</c:v>
                </c:pt>
                <c:pt idx="261">
                  <c:v>88.113048857869387</c:v>
                </c:pt>
                <c:pt idx="262">
                  <c:v>51.388469438942138</c:v>
                </c:pt>
                <c:pt idx="263">
                  <c:v>29.317953404785612</c:v>
                </c:pt>
                <c:pt idx="264">
                  <c:v>31.567181949048255</c:v>
                </c:pt>
                <c:pt idx="265">
                  <c:v>30.230312768516566</c:v>
                </c:pt>
                <c:pt idx="266">
                  <c:v>29.682598159618841</c:v>
                </c:pt>
                <c:pt idx="267">
                  <c:v>29.135365271931587</c:v>
                </c:pt>
                <c:pt idx="268">
                  <c:v>29.135365271931587</c:v>
                </c:pt>
                <c:pt idx="269">
                  <c:v>31.765059173783715</c:v>
                </c:pt>
                <c:pt idx="270">
                  <c:v>31.700235658042136</c:v>
                </c:pt>
                <c:pt idx="271">
                  <c:v>27.861400590749103</c:v>
                </c:pt>
                <c:pt idx="272">
                  <c:v>26.368058862313379</c:v>
                </c:pt>
                <c:pt idx="273">
                  <c:v>31.700235658042136</c:v>
                </c:pt>
                <c:pt idx="274">
                  <c:v>20.486293194094078</c:v>
                </c:pt>
                <c:pt idx="275">
                  <c:v>21.171520512090087</c:v>
                </c:pt>
                <c:pt idx="276">
                  <c:v>37.166841461538084</c:v>
                </c:pt>
                <c:pt idx="277">
                  <c:v>30.812225691385382</c:v>
                </c:pt>
                <c:pt idx="278">
                  <c:v>24.861638434020094</c:v>
                </c:pt>
                <c:pt idx="279">
                  <c:v>29.673607507490466</c:v>
                </c:pt>
                <c:pt idx="280">
                  <c:v>25.616960327254894</c:v>
                </c:pt>
                <c:pt idx="281">
                  <c:v>25.134171924595311</c:v>
                </c:pt>
                <c:pt idx="282">
                  <c:v>27.721868936134314</c:v>
                </c:pt>
                <c:pt idx="283">
                  <c:v>36.958170710674452</c:v>
                </c:pt>
                <c:pt idx="284">
                  <c:v>38.291436562428906</c:v>
                </c:pt>
                <c:pt idx="285">
                  <c:v>48.665437347581985</c:v>
                </c:pt>
                <c:pt idx="286">
                  <c:v>30.604170876129029</c:v>
                </c:pt>
                <c:pt idx="287">
                  <c:v>168.88736511400134</c:v>
                </c:pt>
                <c:pt idx="288">
                  <c:v>32.263086116480892</c:v>
                </c:pt>
                <c:pt idx="289">
                  <c:v>31.479418457160293</c:v>
                </c:pt>
                <c:pt idx="290">
                  <c:v>31.479418457160293</c:v>
                </c:pt>
                <c:pt idx="291">
                  <c:v>19.247702380289724</c:v>
                </c:pt>
                <c:pt idx="292">
                  <c:v>22.593898362081077</c:v>
                </c:pt>
                <c:pt idx="293">
                  <c:v>25.463627718655996</c:v>
                </c:pt>
                <c:pt idx="294">
                  <c:v>21.975764459690883</c:v>
                </c:pt>
                <c:pt idx="295">
                  <c:v>21.984057200996428</c:v>
                </c:pt>
                <c:pt idx="296">
                  <c:v>24.845052951409006</c:v>
                </c:pt>
                <c:pt idx="297">
                  <c:v>32.116465890440026</c:v>
                </c:pt>
                <c:pt idx="298">
                  <c:v>63.46367356963021</c:v>
                </c:pt>
                <c:pt idx="299">
                  <c:v>22.224235575036293</c:v>
                </c:pt>
                <c:pt idx="300">
                  <c:v>26.034145816830851</c:v>
                </c:pt>
                <c:pt idx="301">
                  <c:v>22.726856461516931</c:v>
                </c:pt>
                <c:pt idx="302">
                  <c:v>20.573657056056955</c:v>
                </c:pt>
                <c:pt idx="303">
                  <c:v>24.313547510553441</c:v>
                </c:pt>
                <c:pt idx="304">
                  <c:v>22.20932668535837</c:v>
                </c:pt>
                <c:pt idx="305">
                  <c:v>23.020298876417701</c:v>
                </c:pt>
                <c:pt idx="306">
                  <c:v>46.609657496034437</c:v>
                </c:pt>
                <c:pt idx="307">
                  <c:v>42.642156614876377</c:v>
                </c:pt>
                <c:pt idx="308">
                  <c:v>26.351900612716165</c:v>
                </c:pt>
                <c:pt idx="309">
                  <c:v>23.649068708165277</c:v>
                </c:pt>
                <c:pt idx="310">
                  <c:v>29.35258009635481</c:v>
                </c:pt>
                <c:pt idx="311">
                  <c:v>44.861969126467272</c:v>
                </c:pt>
                <c:pt idx="312">
                  <c:v>44.861969126467272</c:v>
                </c:pt>
                <c:pt idx="313">
                  <c:v>26.512856014175373</c:v>
                </c:pt>
                <c:pt idx="314">
                  <c:v>26.512856014175373</c:v>
                </c:pt>
                <c:pt idx="315">
                  <c:v>29.345103654602685</c:v>
                </c:pt>
                <c:pt idx="316">
                  <c:v>23.977628005532829</c:v>
                </c:pt>
                <c:pt idx="317">
                  <c:v>28.765652869687621</c:v>
                </c:pt>
                <c:pt idx="318">
                  <c:v>20.863306886245752</c:v>
                </c:pt>
                <c:pt idx="319">
                  <c:v>22.558610304115447</c:v>
                </c:pt>
                <c:pt idx="320">
                  <c:v>38.485290960918249</c:v>
                </c:pt>
                <c:pt idx="321">
                  <c:v>22.552271849835083</c:v>
                </c:pt>
                <c:pt idx="322">
                  <c:v>44.844186474767255</c:v>
                </c:pt>
                <c:pt idx="323">
                  <c:v>38.336006936752099</c:v>
                </c:pt>
                <c:pt idx="324">
                  <c:v>32.21753121405014</c:v>
                </c:pt>
                <c:pt idx="325">
                  <c:v>25.399208756644402</c:v>
                </c:pt>
                <c:pt idx="326">
                  <c:v>39.311774348304709</c:v>
                </c:pt>
                <c:pt idx="327">
                  <c:v>26.951409243017121</c:v>
                </c:pt>
                <c:pt idx="328">
                  <c:v>45.488172797874448</c:v>
                </c:pt>
                <c:pt idx="329">
                  <c:v>31.959279803735932</c:v>
                </c:pt>
                <c:pt idx="330">
                  <c:v>26.23729658752022</c:v>
                </c:pt>
                <c:pt idx="331">
                  <c:v>46.398515219721695</c:v>
                </c:pt>
                <c:pt idx="332">
                  <c:v>28.124829753046157</c:v>
                </c:pt>
                <c:pt idx="333">
                  <c:v>20.496720425660154</c:v>
                </c:pt>
                <c:pt idx="334">
                  <c:v>21.410590649280916</c:v>
                </c:pt>
                <c:pt idx="335">
                  <c:v>27.547980708582177</c:v>
                </c:pt>
                <c:pt idx="336">
                  <c:v>27.55921022632393</c:v>
                </c:pt>
                <c:pt idx="337">
                  <c:v>20.002484379465983</c:v>
                </c:pt>
                <c:pt idx="338">
                  <c:v>21.98127526072015</c:v>
                </c:pt>
                <c:pt idx="339">
                  <c:v>36.894993794635951</c:v>
                </c:pt>
                <c:pt idx="340">
                  <c:v>36.894993794635951</c:v>
                </c:pt>
                <c:pt idx="341">
                  <c:v>16.958938436365813</c:v>
                </c:pt>
                <c:pt idx="342">
                  <c:v>15.659118259179968</c:v>
                </c:pt>
                <c:pt idx="343">
                  <c:v>22.736372028201089</c:v>
                </c:pt>
                <c:pt idx="344">
                  <c:v>15.819323520146032</c:v>
                </c:pt>
                <c:pt idx="345">
                  <c:v>24.174803623327342</c:v>
                </c:pt>
                <c:pt idx="346">
                  <c:v>26.466983358993463</c:v>
                </c:pt>
                <c:pt idx="347">
                  <c:v>25.309715395032121</c:v>
                </c:pt>
                <c:pt idx="348">
                  <c:v>20.562563333368235</c:v>
                </c:pt>
                <c:pt idx="349">
                  <c:v>26.729604307134174</c:v>
                </c:pt>
                <c:pt idx="350">
                  <c:v>39.448944701287296</c:v>
                </c:pt>
                <c:pt idx="351">
                  <c:v>16.787028264684455</c:v>
                </c:pt>
                <c:pt idx="352">
                  <c:v>26.844041371187945</c:v>
                </c:pt>
                <c:pt idx="353">
                  <c:v>40.628056230978281</c:v>
                </c:pt>
                <c:pt idx="354">
                  <c:v>33.824655566889959</c:v>
                </c:pt>
                <c:pt idx="355">
                  <c:v>32.929694743795139</c:v>
                </c:pt>
                <c:pt idx="356">
                  <c:v>32.929694743795139</c:v>
                </c:pt>
                <c:pt idx="357">
                  <c:v>21.581418838198768</c:v>
                </c:pt>
                <c:pt idx="358">
                  <c:v>12.586068777753765</c:v>
                </c:pt>
                <c:pt idx="359">
                  <c:v>17.623854812878687</c:v>
                </c:pt>
                <c:pt idx="360">
                  <c:v>31.679277850877224</c:v>
                </c:pt>
                <c:pt idx="361">
                  <c:v>21.475233096950355</c:v>
                </c:pt>
                <c:pt idx="362">
                  <c:v>23.622756406645394</c:v>
                </c:pt>
                <c:pt idx="363">
                  <c:v>22.552271849835094</c:v>
                </c:pt>
                <c:pt idx="364">
                  <c:v>23.912704880876678</c:v>
                </c:pt>
                <c:pt idx="365">
                  <c:v>24.555516156065213</c:v>
                </c:pt>
                <c:pt idx="366">
                  <c:v>37.722785450680057</c:v>
                </c:pt>
                <c:pt idx="367">
                  <c:v>21.4707190471666</c:v>
                </c:pt>
                <c:pt idx="368">
                  <c:v>23.76658123494753</c:v>
                </c:pt>
                <c:pt idx="369">
                  <c:v>21.475233096950355</c:v>
                </c:pt>
                <c:pt idx="370">
                  <c:v>44.458461759977453</c:v>
                </c:pt>
                <c:pt idx="371">
                  <c:v>24.424005954058018</c:v>
                </c:pt>
                <c:pt idx="372">
                  <c:v>26.577312541937705</c:v>
                </c:pt>
                <c:pt idx="373">
                  <c:v>31.309100252595545</c:v>
                </c:pt>
                <c:pt idx="374">
                  <c:v>24.209168859188559</c:v>
                </c:pt>
                <c:pt idx="375">
                  <c:v>19.9496326990947</c:v>
                </c:pt>
                <c:pt idx="376">
                  <c:v>122.95627978629315</c:v>
                </c:pt>
                <c:pt idx="377">
                  <c:v>18.891257778017838</c:v>
                </c:pt>
                <c:pt idx="378">
                  <c:v>23.052067158069786</c:v>
                </c:pt>
                <c:pt idx="379">
                  <c:v>19.695678954134411</c:v>
                </c:pt>
                <c:pt idx="380">
                  <c:v>21.922633786470154</c:v>
                </c:pt>
                <c:pt idx="381">
                  <c:v>33.129501515647206</c:v>
                </c:pt>
                <c:pt idx="382">
                  <c:v>30.011121736184037</c:v>
                </c:pt>
                <c:pt idx="383">
                  <c:v>23.772910531264426</c:v>
                </c:pt>
                <c:pt idx="384">
                  <c:v>25.209554635172367</c:v>
                </c:pt>
                <c:pt idx="385">
                  <c:v>32.363407846459744</c:v>
                </c:pt>
                <c:pt idx="386">
                  <c:v>32.904189526445251</c:v>
                </c:pt>
                <c:pt idx="387">
                  <c:v>29.978005986503277</c:v>
                </c:pt>
                <c:pt idx="388">
                  <c:v>44.053060981022071</c:v>
                </c:pt>
                <c:pt idx="389">
                  <c:v>32.177752370332563</c:v>
                </c:pt>
                <c:pt idx="390">
                  <c:v>18.927365143378466</c:v>
                </c:pt>
                <c:pt idx="391">
                  <c:v>22.963908010111112</c:v>
                </c:pt>
                <c:pt idx="392">
                  <c:v>22.090691764022775</c:v>
                </c:pt>
                <c:pt idx="393">
                  <c:v>30.584622840501989</c:v>
                </c:pt>
                <c:pt idx="394">
                  <c:v>22.126427873128016</c:v>
                </c:pt>
                <c:pt idx="395">
                  <c:v>18.227445389585117</c:v>
                </c:pt>
                <c:pt idx="396">
                  <c:v>23.044558513885836</c:v>
                </c:pt>
                <c:pt idx="397">
                  <c:v>26.428979039506185</c:v>
                </c:pt>
                <c:pt idx="398">
                  <c:v>17.651901438672716</c:v>
                </c:pt>
                <c:pt idx="399">
                  <c:v>38.146610005501145</c:v>
                </c:pt>
                <c:pt idx="400">
                  <c:v>49.234325003207545</c:v>
                </c:pt>
                <c:pt idx="401">
                  <c:v>41.15964875138296</c:v>
                </c:pt>
                <c:pt idx="402">
                  <c:v>26.720424037643685</c:v>
                </c:pt>
                <c:pt idx="403">
                  <c:v>16.94790640537364</c:v>
                </c:pt>
                <c:pt idx="404">
                  <c:v>17.036101536639016</c:v>
                </c:pt>
                <c:pt idx="405">
                  <c:v>21.349106905993921</c:v>
                </c:pt>
                <c:pt idx="406">
                  <c:v>27.885218097213603</c:v>
                </c:pt>
                <c:pt idx="407">
                  <c:v>19.555536004216926</c:v>
                </c:pt>
                <c:pt idx="408">
                  <c:v>12.226469301163446</c:v>
                </c:pt>
                <c:pt idx="409">
                  <c:v>15.708015965833225</c:v>
                </c:pt>
                <c:pt idx="410">
                  <c:v>29.081044818786946</c:v>
                </c:pt>
                <c:pt idx="411">
                  <c:v>32.990736047951053</c:v>
                </c:pt>
                <c:pt idx="412">
                  <c:v>18.0646289204564</c:v>
                </c:pt>
                <c:pt idx="413">
                  <c:v>19.3600103037415</c:v>
                </c:pt>
                <c:pt idx="414">
                  <c:v>20.485112981020354</c:v>
                </c:pt>
                <c:pt idx="415">
                  <c:v>25.462626352629286</c:v>
                </c:pt>
                <c:pt idx="416">
                  <c:v>19.644645737459001</c:v>
                </c:pt>
                <c:pt idx="417">
                  <c:v>38.29899416531255</c:v>
                </c:pt>
                <c:pt idx="418">
                  <c:v>25.493327547397303</c:v>
                </c:pt>
                <c:pt idx="419">
                  <c:v>39.524704002243972</c:v>
                </c:pt>
                <c:pt idx="420">
                  <c:v>35.43137210938832</c:v>
                </c:pt>
                <c:pt idx="421">
                  <c:v>31.560653666886157</c:v>
                </c:pt>
                <c:pt idx="422">
                  <c:v>23.533264820447215</c:v>
                </c:pt>
                <c:pt idx="423">
                  <c:v>28.596112630376737</c:v>
                </c:pt>
                <c:pt idx="424">
                  <c:v>29.973273908700321</c:v>
                </c:pt>
                <c:pt idx="425">
                  <c:v>19.403053699562943</c:v>
                </c:pt>
                <c:pt idx="426">
                  <c:v>48.85661003487072</c:v>
                </c:pt>
                <c:pt idx="427">
                  <c:v>45.212050614188165</c:v>
                </c:pt>
                <c:pt idx="428">
                  <c:v>26.102013252232897</c:v>
                </c:pt>
                <c:pt idx="429">
                  <c:v>23.439006082848614</c:v>
                </c:pt>
                <c:pt idx="430">
                  <c:v>26.288147162518989</c:v>
                </c:pt>
                <c:pt idx="431">
                  <c:v>46.010904379712386</c:v>
                </c:pt>
              </c:numCache>
            </c:numRef>
          </c:yVal>
          <c:bubbleSize>
            <c:numRef>
              <c:f>'Wind &amp; PV PPAs vs Gas'!$L$28:$L$1000</c:f>
              <c:numCache>
                <c:formatCode>0.0</c:formatCode>
                <c:ptCount val="973"/>
                <c:pt idx="0">
                  <c:v>550</c:v>
                </c:pt>
                <c:pt idx="1">
                  <c:v>210</c:v>
                </c:pt>
                <c:pt idx="2">
                  <c:v>10</c:v>
                </c:pt>
                <c:pt idx="3">
                  <c:v>30</c:v>
                </c:pt>
                <c:pt idx="4">
                  <c:v>30</c:v>
                </c:pt>
                <c:pt idx="5">
                  <c:v>19</c:v>
                </c:pt>
                <c:pt idx="6">
                  <c:v>12.6</c:v>
                </c:pt>
                <c:pt idx="7">
                  <c:v>230</c:v>
                </c:pt>
                <c:pt idx="8">
                  <c:v>20</c:v>
                </c:pt>
                <c:pt idx="9">
                  <c:v>10.08</c:v>
                </c:pt>
                <c:pt idx="10">
                  <c:v>14</c:v>
                </c:pt>
                <c:pt idx="11">
                  <c:v>48</c:v>
                </c:pt>
                <c:pt idx="12">
                  <c:v>250</c:v>
                </c:pt>
                <c:pt idx="13">
                  <c:v>250</c:v>
                </c:pt>
                <c:pt idx="14">
                  <c:v>21</c:v>
                </c:pt>
                <c:pt idx="15">
                  <c:v>50</c:v>
                </c:pt>
                <c:pt idx="16">
                  <c:v>6</c:v>
                </c:pt>
                <c:pt idx="17">
                  <c:v>19</c:v>
                </c:pt>
                <c:pt idx="18">
                  <c:v>20</c:v>
                </c:pt>
                <c:pt idx="19">
                  <c:v>50</c:v>
                </c:pt>
                <c:pt idx="20">
                  <c:v>20</c:v>
                </c:pt>
                <c:pt idx="21">
                  <c:v>20</c:v>
                </c:pt>
                <c:pt idx="22">
                  <c:v>50</c:v>
                </c:pt>
                <c:pt idx="23">
                  <c:v>300</c:v>
                </c:pt>
                <c:pt idx="24">
                  <c:v>40</c:v>
                </c:pt>
                <c:pt idx="25">
                  <c:v>29</c:v>
                </c:pt>
                <c:pt idx="26">
                  <c:v>66</c:v>
                </c:pt>
                <c:pt idx="27">
                  <c:v>25</c:v>
                </c:pt>
                <c:pt idx="28">
                  <c:v>125</c:v>
                </c:pt>
                <c:pt idx="29">
                  <c:v>25.8</c:v>
                </c:pt>
                <c:pt idx="30">
                  <c:v>20</c:v>
                </c:pt>
                <c:pt idx="31">
                  <c:v>32</c:v>
                </c:pt>
                <c:pt idx="32">
                  <c:v>23</c:v>
                </c:pt>
                <c:pt idx="33">
                  <c:v>12</c:v>
                </c:pt>
                <c:pt idx="34">
                  <c:v>10</c:v>
                </c:pt>
                <c:pt idx="35">
                  <c:v>20</c:v>
                </c:pt>
                <c:pt idx="36">
                  <c:v>150</c:v>
                </c:pt>
                <c:pt idx="37">
                  <c:v>45</c:v>
                </c:pt>
                <c:pt idx="38">
                  <c:v>30</c:v>
                </c:pt>
                <c:pt idx="39">
                  <c:v>5.5</c:v>
                </c:pt>
                <c:pt idx="40">
                  <c:v>23</c:v>
                </c:pt>
                <c:pt idx="41">
                  <c:v>62.5</c:v>
                </c:pt>
                <c:pt idx="42">
                  <c:v>130</c:v>
                </c:pt>
                <c:pt idx="43">
                  <c:v>14</c:v>
                </c:pt>
                <c:pt idx="44">
                  <c:v>20</c:v>
                </c:pt>
                <c:pt idx="45">
                  <c:v>9</c:v>
                </c:pt>
                <c:pt idx="46">
                  <c:v>7.65</c:v>
                </c:pt>
                <c:pt idx="47">
                  <c:v>60</c:v>
                </c:pt>
                <c:pt idx="48">
                  <c:v>309</c:v>
                </c:pt>
                <c:pt idx="49">
                  <c:v>20</c:v>
                </c:pt>
                <c:pt idx="50">
                  <c:v>270</c:v>
                </c:pt>
                <c:pt idx="51">
                  <c:v>110</c:v>
                </c:pt>
                <c:pt idx="52">
                  <c:v>26</c:v>
                </c:pt>
                <c:pt idx="53">
                  <c:v>250</c:v>
                </c:pt>
                <c:pt idx="54">
                  <c:v>30</c:v>
                </c:pt>
                <c:pt idx="55">
                  <c:v>20</c:v>
                </c:pt>
                <c:pt idx="56">
                  <c:v>150</c:v>
                </c:pt>
                <c:pt idx="57">
                  <c:v>127</c:v>
                </c:pt>
                <c:pt idx="58">
                  <c:v>110</c:v>
                </c:pt>
                <c:pt idx="59">
                  <c:v>150</c:v>
                </c:pt>
                <c:pt idx="60">
                  <c:v>23</c:v>
                </c:pt>
                <c:pt idx="61">
                  <c:v>20</c:v>
                </c:pt>
                <c:pt idx="62">
                  <c:v>150</c:v>
                </c:pt>
                <c:pt idx="63">
                  <c:v>250</c:v>
                </c:pt>
                <c:pt idx="64">
                  <c:v>9</c:v>
                </c:pt>
                <c:pt idx="65">
                  <c:v>20</c:v>
                </c:pt>
                <c:pt idx="66">
                  <c:v>19</c:v>
                </c:pt>
                <c:pt idx="67">
                  <c:v>20</c:v>
                </c:pt>
                <c:pt idx="68">
                  <c:v>20</c:v>
                </c:pt>
                <c:pt idx="69">
                  <c:v>30</c:v>
                </c:pt>
                <c:pt idx="70">
                  <c:v>15</c:v>
                </c:pt>
                <c:pt idx="71">
                  <c:v>15</c:v>
                </c:pt>
                <c:pt idx="72">
                  <c:v>200</c:v>
                </c:pt>
                <c:pt idx="73">
                  <c:v>20</c:v>
                </c:pt>
                <c:pt idx="74">
                  <c:v>20</c:v>
                </c:pt>
                <c:pt idx="75">
                  <c:v>20</c:v>
                </c:pt>
                <c:pt idx="76">
                  <c:v>20</c:v>
                </c:pt>
                <c:pt idx="77">
                  <c:v>20</c:v>
                </c:pt>
                <c:pt idx="78">
                  <c:v>102</c:v>
                </c:pt>
                <c:pt idx="79">
                  <c:v>20</c:v>
                </c:pt>
                <c:pt idx="80">
                  <c:v>250</c:v>
                </c:pt>
                <c:pt idx="81">
                  <c:v>20</c:v>
                </c:pt>
                <c:pt idx="82">
                  <c:v>20.8</c:v>
                </c:pt>
                <c:pt idx="83">
                  <c:v>10</c:v>
                </c:pt>
                <c:pt idx="84">
                  <c:v>50</c:v>
                </c:pt>
                <c:pt idx="85">
                  <c:v>20</c:v>
                </c:pt>
                <c:pt idx="86">
                  <c:v>20</c:v>
                </c:pt>
                <c:pt idx="87">
                  <c:v>250</c:v>
                </c:pt>
                <c:pt idx="88">
                  <c:v>20</c:v>
                </c:pt>
                <c:pt idx="89">
                  <c:v>28.8</c:v>
                </c:pt>
                <c:pt idx="90">
                  <c:v>45</c:v>
                </c:pt>
                <c:pt idx="91">
                  <c:v>20</c:v>
                </c:pt>
                <c:pt idx="92">
                  <c:v>20</c:v>
                </c:pt>
                <c:pt idx="93">
                  <c:v>20</c:v>
                </c:pt>
                <c:pt idx="94">
                  <c:v>20</c:v>
                </c:pt>
                <c:pt idx="95">
                  <c:v>20</c:v>
                </c:pt>
                <c:pt idx="96">
                  <c:v>20</c:v>
                </c:pt>
                <c:pt idx="97">
                  <c:v>48</c:v>
                </c:pt>
                <c:pt idx="98">
                  <c:v>40</c:v>
                </c:pt>
                <c:pt idx="99">
                  <c:v>50</c:v>
                </c:pt>
                <c:pt idx="100">
                  <c:v>40</c:v>
                </c:pt>
                <c:pt idx="101">
                  <c:v>20</c:v>
                </c:pt>
                <c:pt idx="102">
                  <c:v>20</c:v>
                </c:pt>
                <c:pt idx="103">
                  <c:v>12</c:v>
                </c:pt>
                <c:pt idx="104">
                  <c:v>15</c:v>
                </c:pt>
                <c:pt idx="105">
                  <c:v>20</c:v>
                </c:pt>
                <c:pt idx="106">
                  <c:v>20</c:v>
                </c:pt>
                <c:pt idx="107">
                  <c:v>20</c:v>
                </c:pt>
                <c:pt idx="108">
                  <c:v>20</c:v>
                </c:pt>
                <c:pt idx="109">
                  <c:v>7.3140000000000001</c:v>
                </c:pt>
                <c:pt idx="110">
                  <c:v>20</c:v>
                </c:pt>
                <c:pt idx="111">
                  <c:v>150</c:v>
                </c:pt>
                <c:pt idx="112">
                  <c:v>7</c:v>
                </c:pt>
                <c:pt idx="113">
                  <c:v>10.416</c:v>
                </c:pt>
                <c:pt idx="114">
                  <c:v>20</c:v>
                </c:pt>
                <c:pt idx="115">
                  <c:v>26.66</c:v>
                </c:pt>
                <c:pt idx="116">
                  <c:v>10.3</c:v>
                </c:pt>
                <c:pt idx="117">
                  <c:v>157.5</c:v>
                </c:pt>
                <c:pt idx="118">
                  <c:v>30</c:v>
                </c:pt>
                <c:pt idx="119">
                  <c:v>20</c:v>
                </c:pt>
                <c:pt idx="120">
                  <c:v>30</c:v>
                </c:pt>
                <c:pt idx="121">
                  <c:v>93.6</c:v>
                </c:pt>
                <c:pt idx="122">
                  <c:v>75</c:v>
                </c:pt>
                <c:pt idx="123">
                  <c:v>56</c:v>
                </c:pt>
                <c:pt idx="124">
                  <c:v>56</c:v>
                </c:pt>
                <c:pt idx="125">
                  <c:v>200</c:v>
                </c:pt>
                <c:pt idx="126">
                  <c:v>105</c:v>
                </c:pt>
                <c:pt idx="127">
                  <c:v>60</c:v>
                </c:pt>
                <c:pt idx="128">
                  <c:v>60</c:v>
                </c:pt>
                <c:pt idx="129">
                  <c:v>52</c:v>
                </c:pt>
                <c:pt idx="130">
                  <c:v>120</c:v>
                </c:pt>
                <c:pt idx="131">
                  <c:v>30</c:v>
                </c:pt>
                <c:pt idx="132">
                  <c:v>101.3</c:v>
                </c:pt>
                <c:pt idx="133">
                  <c:v>51</c:v>
                </c:pt>
                <c:pt idx="134">
                  <c:v>76.5</c:v>
                </c:pt>
                <c:pt idx="135">
                  <c:v>30</c:v>
                </c:pt>
                <c:pt idx="136">
                  <c:v>80</c:v>
                </c:pt>
                <c:pt idx="137">
                  <c:v>103</c:v>
                </c:pt>
                <c:pt idx="138">
                  <c:v>40</c:v>
                </c:pt>
                <c:pt idx="139">
                  <c:v>11.4</c:v>
                </c:pt>
                <c:pt idx="140">
                  <c:v>20</c:v>
                </c:pt>
                <c:pt idx="141">
                  <c:v>20</c:v>
                </c:pt>
                <c:pt idx="142">
                  <c:v>20</c:v>
                </c:pt>
                <c:pt idx="143">
                  <c:v>15</c:v>
                </c:pt>
                <c:pt idx="144">
                  <c:v>20</c:v>
                </c:pt>
                <c:pt idx="145">
                  <c:v>20</c:v>
                </c:pt>
                <c:pt idx="146">
                  <c:v>14.7</c:v>
                </c:pt>
                <c:pt idx="147">
                  <c:v>19.5</c:v>
                </c:pt>
                <c:pt idx="148">
                  <c:v>19.5</c:v>
                </c:pt>
                <c:pt idx="149">
                  <c:v>100</c:v>
                </c:pt>
                <c:pt idx="150">
                  <c:v>40</c:v>
                </c:pt>
                <c:pt idx="151">
                  <c:v>50</c:v>
                </c:pt>
                <c:pt idx="152">
                  <c:v>30</c:v>
                </c:pt>
                <c:pt idx="153">
                  <c:v>45</c:v>
                </c:pt>
                <c:pt idx="154">
                  <c:v>130</c:v>
                </c:pt>
                <c:pt idx="155">
                  <c:v>80</c:v>
                </c:pt>
                <c:pt idx="156">
                  <c:v>6</c:v>
                </c:pt>
                <c:pt idx="157">
                  <c:v>25</c:v>
                </c:pt>
                <c:pt idx="158">
                  <c:v>62.25</c:v>
                </c:pt>
                <c:pt idx="159">
                  <c:v>70</c:v>
                </c:pt>
                <c:pt idx="160">
                  <c:v>70</c:v>
                </c:pt>
                <c:pt idx="161">
                  <c:v>10.5</c:v>
                </c:pt>
                <c:pt idx="162">
                  <c:v>20</c:v>
                </c:pt>
                <c:pt idx="163">
                  <c:v>30</c:v>
                </c:pt>
                <c:pt idx="164">
                  <c:v>81</c:v>
                </c:pt>
                <c:pt idx="165">
                  <c:v>54</c:v>
                </c:pt>
                <c:pt idx="166">
                  <c:v>6.8</c:v>
                </c:pt>
                <c:pt idx="167">
                  <c:v>20</c:v>
                </c:pt>
                <c:pt idx="168">
                  <c:v>80</c:v>
                </c:pt>
                <c:pt idx="169">
                  <c:v>50.6</c:v>
                </c:pt>
                <c:pt idx="170">
                  <c:v>52</c:v>
                </c:pt>
                <c:pt idx="171">
                  <c:v>4.9000000000000004</c:v>
                </c:pt>
                <c:pt idx="172">
                  <c:v>3.6</c:v>
                </c:pt>
                <c:pt idx="173">
                  <c:v>100</c:v>
                </c:pt>
                <c:pt idx="174">
                  <c:v>80</c:v>
                </c:pt>
                <c:pt idx="175">
                  <c:v>100</c:v>
                </c:pt>
                <c:pt idx="176">
                  <c:v>46</c:v>
                </c:pt>
                <c:pt idx="177">
                  <c:v>100.815</c:v>
                </c:pt>
                <c:pt idx="178">
                  <c:v>7.06</c:v>
                </c:pt>
                <c:pt idx="179">
                  <c:v>13</c:v>
                </c:pt>
                <c:pt idx="180">
                  <c:v>20</c:v>
                </c:pt>
                <c:pt idx="181">
                  <c:v>125</c:v>
                </c:pt>
                <c:pt idx="182">
                  <c:v>150</c:v>
                </c:pt>
                <c:pt idx="183">
                  <c:v>180</c:v>
                </c:pt>
                <c:pt idx="184">
                  <c:v>20</c:v>
                </c:pt>
                <c:pt idx="185">
                  <c:v>30</c:v>
                </c:pt>
                <c:pt idx="186">
                  <c:v>30</c:v>
                </c:pt>
                <c:pt idx="187">
                  <c:v>10</c:v>
                </c:pt>
                <c:pt idx="188">
                  <c:v>150</c:v>
                </c:pt>
                <c:pt idx="189">
                  <c:v>10.88</c:v>
                </c:pt>
                <c:pt idx="190">
                  <c:v>52</c:v>
                </c:pt>
                <c:pt idx="191">
                  <c:v>52</c:v>
                </c:pt>
                <c:pt idx="192">
                  <c:v>25</c:v>
                </c:pt>
                <c:pt idx="193">
                  <c:v>46.2</c:v>
                </c:pt>
                <c:pt idx="194">
                  <c:v>71.400000000000006</c:v>
                </c:pt>
                <c:pt idx="195">
                  <c:v>146</c:v>
                </c:pt>
                <c:pt idx="196">
                  <c:v>118.5</c:v>
                </c:pt>
                <c:pt idx="197">
                  <c:v>170</c:v>
                </c:pt>
                <c:pt idx="198">
                  <c:v>55</c:v>
                </c:pt>
                <c:pt idx="199">
                  <c:v>154.27199999999999</c:v>
                </c:pt>
                <c:pt idx="200">
                  <c:v>103.5</c:v>
                </c:pt>
                <c:pt idx="201">
                  <c:v>125</c:v>
                </c:pt>
                <c:pt idx="202">
                  <c:v>85</c:v>
                </c:pt>
                <c:pt idx="203">
                  <c:v>54</c:v>
                </c:pt>
                <c:pt idx="204">
                  <c:v>72</c:v>
                </c:pt>
                <c:pt idx="205">
                  <c:v>30</c:v>
                </c:pt>
                <c:pt idx="206">
                  <c:v>86</c:v>
                </c:pt>
                <c:pt idx="207">
                  <c:v>50</c:v>
                </c:pt>
                <c:pt idx="208">
                  <c:v>90</c:v>
                </c:pt>
                <c:pt idx="209">
                  <c:v>20</c:v>
                </c:pt>
                <c:pt idx="210">
                  <c:v>20</c:v>
                </c:pt>
                <c:pt idx="211">
                  <c:v>20</c:v>
                </c:pt>
                <c:pt idx="212">
                  <c:v>20</c:v>
                </c:pt>
                <c:pt idx="213">
                  <c:v>20</c:v>
                </c:pt>
                <c:pt idx="214">
                  <c:v>26</c:v>
                </c:pt>
                <c:pt idx="215">
                  <c:v>8.16</c:v>
                </c:pt>
                <c:pt idx="216">
                  <c:v>20.399999999999999</c:v>
                </c:pt>
                <c:pt idx="217">
                  <c:v>100</c:v>
                </c:pt>
                <c:pt idx="218">
                  <c:v>128</c:v>
                </c:pt>
                <c:pt idx="219">
                  <c:v>20</c:v>
                </c:pt>
                <c:pt idx="220">
                  <c:v>16</c:v>
                </c:pt>
                <c:pt idx="221">
                  <c:v>60</c:v>
                </c:pt>
                <c:pt idx="222">
                  <c:v>20</c:v>
                </c:pt>
                <c:pt idx="223">
                  <c:v>100</c:v>
                </c:pt>
                <c:pt idx="224">
                  <c:v>100</c:v>
                </c:pt>
                <c:pt idx="225">
                  <c:v>24.9</c:v>
                </c:pt>
                <c:pt idx="226">
                  <c:v>40</c:v>
                </c:pt>
                <c:pt idx="227">
                  <c:v>20</c:v>
                </c:pt>
                <c:pt idx="228">
                  <c:v>50</c:v>
                </c:pt>
                <c:pt idx="229">
                  <c:v>50</c:v>
                </c:pt>
                <c:pt idx="230">
                  <c:v>105</c:v>
                </c:pt>
                <c:pt idx="231">
                  <c:v>80</c:v>
                </c:pt>
                <c:pt idx="232">
                  <c:v>125</c:v>
                </c:pt>
                <c:pt idx="233">
                  <c:v>150</c:v>
                </c:pt>
                <c:pt idx="234">
                  <c:v>7.8</c:v>
                </c:pt>
                <c:pt idx="235">
                  <c:v>200</c:v>
                </c:pt>
                <c:pt idx="236">
                  <c:v>7.2</c:v>
                </c:pt>
                <c:pt idx="237">
                  <c:v>100</c:v>
                </c:pt>
                <c:pt idx="238">
                  <c:v>60</c:v>
                </c:pt>
                <c:pt idx="239">
                  <c:v>20</c:v>
                </c:pt>
                <c:pt idx="240">
                  <c:v>17</c:v>
                </c:pt>
                <c:pt idx="241">
                  <c:v>56</c:v>
                </c:pt>
                <c:pt idx="242">
                  <c:v>74.900000000000006</c:v>
                </c:pt>
                <c:pt idx="243">
                  <c:v>130</c:v>
                </c:pt>
                <c:pt idx="244">
                  <c:v>9.4959999999999987</c:v>
                </c:pt>
                <c:pt idx="245">
                  <c:v>39.864000000000004</c:v>
                </c:pt>
                <c:pt idx="246">
                  <c:v>78.400000000000006</c:v>
                </c:pt>
                <c:pt idx="247">
                  <c:v>49.36</c:v>
                </c:pt>
                <c:pt idx="248">
                  <c:v>52.5</c:v>
                </c:pt>
                <c:pt idx="249">
                  <c:v>40</c:v>
                </c:pt>
                <c:pt idx="250">
                  <c:v>86</c:v>
                </c:pt>
                <c:pt idx="251">
                  <c:v>74</c:v>
                </c:pt>
                <c:pt idx="252">
                  <c:v>50</c:v>
                </c:pt>
                <c:pt idx="253">
                  <c:v>100</c:v>
                </c:pt>
                <c:pt idx="254">
                  <c:v>19.600000000000001</c:v>
                </c:pt>
                <c:pt idx="255">
                  <c:v>19.579999999999998</c:v>
                </c:pt>
                <c:pt idx="256">
                  <c:v>19.579999999999998</c:v>
                </c:pt>
                <c:pt idx="257">
                  <c:v>19.59</c:v>
                </c:pt>
                <c:pt idx="258">
                  <c:v>5</c:v>
                </c:pt>
                <c:pt idx="259">
                  <c:v>40</c:v>
                </c:pt>
                <c:pt idx="260">
                  <c:v>8.4</c:v>
                </c:pt>
                <c:pt idx="261">
                  <c:v>8.4</c:v>
                </c:pt>
                <c:pt idx="262">
                  <c:v>252.32</c:v>
                </c:pt>
                <c:pt idx="263">
                  <c:v>100</c:v>
                </c:pt>
                <c:pt idx="264">
                  <c:v>200</c:v>
                </c:pt>
                <c:pt idx="265">
                  <c:v>62.5</c:v>
                </c:pt>
                <c:pt idx="266">
                  <c:v>50</c:v>
                </c:pt>
                <c:pt idx="267">
                  <c:v>25</c:v>
                </c:pt>
                <c:pt idx="268">
                  <c:v>25</c:v>
                </c:pt>
                <c:pt idx="269">
                  <c:v>50</c:v>
                </c:pt>
                <c:pt idx="270">
                  <c:v>5</c:v>
                </c:pt>
                <c:pt idx="271">
                  <c:v>150</c:v>
                </c:pt>
                <c:pt idx="272">
                  <c:v>200</c:v>
                </c:pt>
                <c:pt idx="273">
                  <c:v>15</c:v>
                </c:pt>
                <c:pt idx="274">
                  <c:v>45</c:v>
                </c:pt>
                <c:pt idx="275">
                  <c:v>150</c:v>
                </c:pt>
                <c:pt idx="276">
                  <c:v>50</c:v>
                </c:pt>
                <c:pt idx="277">
                  <c:v>99</c:v>
                </c:pt>
                <c:pt idx="278">
                  <c:v>50</c:v>
                </c:pt>
                <c:pt idx="279">
                  <c:v>30</c:v>
                </c:pt>
                <c:pt idx="280">
                  <c:v>100</c:v>
                </c:pt>
                <c:pt idx="281">
                  <c:v>57.5</c:v>
                </c:pt>
                <c:pt idx="282">
                  <c:v>120</c:v>
                </c:pt>
                <c:pt idx="283">
                  <c:v>10</c:v>
                </c:pt>
                <c:pt idx="284">
                  <c:v>50</c:v>
                </c:pt>
                <c:pt idx="285">
                  <c:v>106.688</c:v>
                </c:pt>
                <c:pt idx="286">
                  <c:v>99</c:v>
                </c:pt>
                <c:pt idx="287">
                  <c:v>6.3</c:v>
                </c:pt>
                <c:pt idx="288">
                  <c:v>100</c:v>
                </c:pt>
                <c:pt idx="289">
                  <c:v>74.5</c:v>
                </c:pt>
                <c:pt idx="290">
                  <c:v>74.5</c:v>
                </c:pt>
                <c:pt idx="291">
                  <c:v>300</c:v>
                </c:pt>
                <c:pt idx="292">
                  <c:v>250</c:v>
                </c:pt>
                <c:pt idx="293">
                  <c:v>50</c:v>
                </c:pt>
                <c:pt idx="294">
                  <c:v>101</c:v>
                </c:pt>
                <c:pt idx="295">
                  <c:v>200</c:v>
                </c:pt>
                <c:pt idx="296">
                  <c:v>100</c:v>
                </c:pt>
                <c:pt idx="297">
                  <c:v>80</c:v>
                </c:pt>
                <c:pt idx="298">
                  <c:v>5.6814814814814811</c:v>
                </c:pt>
                <c:pt idx="299">
                  <c:v>80</c:v>
                </c:pt>
                <c:pt idx="300">
                  <c:v>60</c:v>
                </c:pt>
                <c:pt idx="301">
                  <c:v>30</c:v>
                </c:pt>
                <c:pt idx="302">
                  <c:v>58</c:v>
                </c:pt>
                <c:pt idx="303">
                  <c:v>122</c:v>
                </c:pt>
                <c:pt idx="304">
                  <c:v>99</c:v>
                </c:pt>
                <c:pt idx="305">
                  <c:v>80</c:v>
                </c:pt>
                <c:pt idx="306">
                  <c:v>20</c:v>
                </c:pt>
                <c:pt idx="307">
                  <c:v>42</c:v>
                </c:pt>
                <c:pt idx="308">
                  <c:v>68</c:v>
                </c:pt>
                <c:pt idx="309">
                  <c:v>20</c:v>
                </c:pt>
                <c:pt idx="310">
                  <c:v>35</c:v>
                </c:pt>
                <c:pt idx="311">
                  <c:v>40</c:v>
                </c:pt>
                <c:pt idx="312">
                  <c:v>10</c:v>
                </c:pt>
                <c:pt idx="313">
                  <c:v>50</c:v>
                </c:pt>
                <c:pt idx="314">
                  <c:v>50</c:v>
                </c:pt>
                <c:pt idx="315">
                  <c:v>86</c:v>
                </c:pt>
                <c:pt idx="316">
                  <c:v>102.5</c:v>
                </c:pt>
                <c:pt idx="317">
                  <c:v>100</c:v>
                </c:pt>
                <c:pt idx="318">
                  <c:v>100</c:v>
                </c:pt>
                <c:pt idx="319">
                  <c:v>100</c:v>
                </c:pt>
                <c:pt idx="320">
                  <c:v>60</c:v>
                </c:pt>
                <c:pt idx="321">
                  <c:v>20</c:v>
                </c:pt>
                <c:pt idx="322">
                  <c:v>10.5</c:v>
                </c:pt>
                <c:pt idx="323">
                  <c:v>13</c:v>
                </c:pt>
                <c:pt idx="324">
                  <c:v>144</c:v>
                </c:pt>
                <c:pt idx="325">
                  <c:v>128</c:v>
                </c:pt>
                <c:pt idx="326">
                  <c:v>70</c:v>
                </c:pt>
                <c:pt idx="327">
                  <c:v>250</c:v>
                </c:pt>
                <c:pt idx="328">
                  <c:v>4.5999999999999996</c:v>
                </c:pt>
                <c:pt idx="329">
                  <c:v>50</c:v>
                </c:pt>
                <c:pt idx="330">
                  <c:v>22</c:v>
                </c:pt>
                <c:pt idx="331">
                  <c:v>50</c:v>
                </c:pt>
                <c:pt idx="332">
                  <c:v>160</c:v>
                </c:pt>
                <c:pt idx="333">
                  <c:v>120</c:v>
                </c:pt>
                <c:pt idx="334">
                  <c:v>100</c:v>
                </c:pt>
                <c:pt idx="335">
                  <c:v>75</c:v>
                </c:pt>
                <c:pt idx="336">
                  <c:v>26</c:v>
                </c:pt>
                <c:pt idx="337">
                  <c:v>50</c:v>
                </c:pt>
                <c:pt idx="338">
                  <c:v>55.83</c:v>
                </c:pt>
                <c:pt idx="339">
                  <c:v>88</c:v>
                </c:pt>
                <c:pt idx="340">
                  <c:v>22</c:v>
                </c:pt>
                <c:pt idx="341">
                  <c:v>50</c:v>
                </c:pt>
                <c:pt idx="342">
                  <c:v>300</c:v>
                </c:pt>
                <c:pt idx="343">
                  <c:v>40</c:v>
                </c:pt>
                <c:pt idx="344">
                  <c:v>400</c:v>
                </c:pt>
                <c:pt idx="345">
                  <c:v>80</c:v>
                </c:pt>
                <c:pt idx="346">
                  <c:v>62.5</c:v>
                </c:pt>
                <c:pt idx="347">
                  <c:v>17.5</c:v>
                </c:pt>
                <c:pt idx="348">
                  <c:v>100</c:v>
                </c:pt>
                <c:pt idx="349">
                  <c:v>112</c:v>
                </c:pt>
                <c:pt idx="350">
                  <c:v>100</c:v>
                </c:pt>
                <c:pt idx="351">
                  <c:v>240</c:v>
                </c:pt>
                <c:pt idx="352">
                  <c:v>65</c:v>
                </c:pt>
                <c:pt idx="353">
                  <c:v>9.3076923076923066</c:v>
                </c:pt>
                <c:pt idx="354">
                  <c:v>88</c:v>
                </c:pt>
                <c:pt idx="355">
                  <c:v>90</c:v>
                </c:pt>
                <c:pt idx="356">
                  <c:v>70</c:v>
                </c:pt>
                <c:pt idx="357">
                  <c:v>150</c:v>
                </c:pt>
                <c:pt idx="358">
                  <c:v>100</c:v>
                </c:pt>
                <c:pt idx="359">
                  <c:v>100</c:v>
                </c:pt>
                <c:pt idx="360">
                  <c:v>35</c:v>
                </c:pt>
                <c:pt idx="361">
                  <c:v>107</c:v>
                </c:pt>
                <c:pt idx="362">
                  <c:v>132</c:v>
                </c:pt>
                <c:pt idx="363">
                  <c:v>25</c:v>
                </c:pt>
                <c:pt idx="364">
                  <c:v>100</c:v>
                </c:pt>
                <c:pt idx="365">
                  <c:v>44</c:v>
                </c:pt>
                <c:pt idx="366">
                  <c:v>162</c:v>
                </c:pt>
                <c:pt idx="367">
                  <c:v>100</c:v>
                </c:pt>
                <c:pt idx="368">
                  <c:v>100</c:v>
                </c:pt>
                <c:pt idx="369">
                  <c:v>100</c:v>
                </c:pt>
                <c:pt idx="370">
                  <c:v>50</c:v>
                </c:pt>
                <c:pt idx="371">
                  <c:v>80</c:v>
                </c:pt>
                <c:pt idx="372">
                  <c:v>50.5</c:v>
                </c:pt>
                <c:pt idx="373">
                  <c:v>50</c:v>
                </c:pt>
                <c:pt idx="374">
                  <c:v>160.5</c:v>
                </c:pt>
                <c:pt idx="375">
                  <c:v>80</c:v>
                </c:pt>
                <c:pt idx="376">
                  <c:v>22.9</c:v>
                </c:pt>
                <c:pt idx="377">
                  <c:v>200</c:v>
                </c:pt>
                <c:pt idx="378">
                  <c:v>100</c:v>
                </c:pt>
                <c:pt idx="379">
                  <c:v>127.86</c:v>
                </c:pt>
                <c:pt idx="380">
                  <c:v>100</c:v>
                </c:pt>
                <c:pt idx="381">
                  <c:v>79</c:v>
                </c:pt>
                <c:pt idx="382">
                  <c:v>75</c:v>
                </c:pt>
                <c:pt idx="383">
                  <c:v>160</c:v>
                </c:pt>
                <c:pt idx="384">
                  <c:v>150</c:v>
                </c:pt>
                <c:pt idx="385">
                  <c:v>20</c:v>
                </c:pt>
                <c:pt idx="386">
                  <c:v>20</c:v>
                </c:pt>
                <c:pt idx="387">
                  <c:v>196</c:v>
                </c:pt>
                <c:pt idx="388">
                  <c:v>50</c:v>
                </c:pt>
                <c:pt idx="389">
                  <c:v>132</c:v>
                </c:pt>
                <c:pt idx="390">
                  <c:v>175</c:v>
                </c:pt>
                <c:pt idx="391">
                  <c:v>100</c:v>
                </c:pt>
                <c:pt idx="392">
                  <c:v>200</c:v>
                </c:pt>
                <c:pt idx="393">
                  <c:v>152.5</c:v>
                </c:pt>
                <c:pt idx="394">
                  <c:v>233</c:v>
                </c:pt>
                <c:pt idx="395">
                  <c:v>63</c:v>
                </c:pt>
                <c:pt idx="396">
                  <c:v>26</c:v>
                </c:pt>
                <c:pt idx="397">
                  <c:v>50</c:v>
                </c:pt>
                <c:pt idx="398">
                  <c:v>200</c:v>
                </c:pt>
                <c:pt idx="399">
                  <c:v>7.5</c:v>
                </c:pt>
                <c:pt idx="400">
                  <c:v>90</c:v>
                </c:pt>
                <c:pt idx="401">
                  <c:v>500</c:v>
                </c:pt>
                <c:pt idx="402">
                  <c:v>90</c:v>
                </c:pt>
                <c:pt idx="403">
                  <c:v>190</c:v>
                </c:pt>
                <c:pt idx="404">
                  <c:v>50</c:v>
                </c:pt>
                <c:pt idx="405">
                  <c:v>50</c:v>
                </c:pt>
                <c:pt idx="406">
                  <c:v>74.5</c:v>
                </c:pt>
                <c:pt idx="407">
                  <c:v>130</c:v>
                </c:pt>
                <c:pt idx="408">
                  <c:v>150</c:v>
                </c:pt>
                <c:pt idx="409">
                  <c:v>300</c:v>
                </c:pt>
                <c:pt idx="410">
                  <c:v>50</c:v>
                </c:pt>
                <c:pt idx="411">
                  <c:v>30</c:v>
                </c:pt>
                <c:pt idx="412">
                  <c:v>90</c:v>
                </c:pt>
                <c:pt idx="413">
                  <c:v>350</c:v>
                </c:pt>
                <c:pt idx="414">
                  <c:v>250</c:v>
                </c:pt>
                <c:pt idx="415">
                  <c:v>200</c:v>
                </c:pt>
                <c:pt idx="416">
                  <c:v>100</c:v>
                </c:pt>
                <c:pt idx="417">
                  <c:v>100</c:v>
                </c:pt>
                <c:pt idx="418">
                  <c:v>30</c:v>
                </c:pt>
                <c:pt idx="419">
                  <c:v>125</c:v>
                </c:pt>
                <c:pt idx="420">
                  <c:v>150</c:v>
                </c:pt>
                <c:pt idx="421">
                  <c:v>40</c:v>
                </c:pt>
                <c:pt idx="422">
                  <c:v>130</c:v>
                </c:pt>
                <c:pt idx="423">
                  <c:v>80</c:v>
                </c:pt>
                <c:pt idx="424">
                  <c:v>66</c:v>
                </c:pt>
                <c:pt idx="425">
                  <c:v>125</c:v>
                </c:pt>
                <c:pt idx="426">
                  <c:v>30</c:v>
                </c:pt>
                <c:pt idx="427">
                  <c:v>138.80000000000001</c:v>
                </c:pt>
                <c:pt idx="428">
                  <c:v>140</c:v>
                </c:pt>
                <c:pt idx="429">
                  <c:v>100</c:v>
                </c:pt>
                <c:pt idx="430">
                  <c:v>25</c:v>
                </c:pt>
                <c:pt idx="431">
                  <c:v>300</c:v>
                </c:pt>
              </c:numCache>
            </c:numRef>
          </c:bubbleSize>
          <c:bubble3D val="0"/>
          <c:extLst>
            <c:ext xmlns:c16="http://schemas.microsoft.com/office/drawing/2014/chart" uri="{C3380CC4-5D6E-409C-BE32-E72D297353CC}">
              <c16:uniqueId val="{00000000-194F-42F9-A845-9894934B8CEE}"/>
            </c:ext>
          </c:extLst>
        </c:ser>
        <c:ser>
          <c:idx val="0"/>
          <c:order val="1"/>
          <c:spPr>
            <a:noFill/>
            <a:ln w="6350">
              <a:solidFill>
                <a:schemeClr val="accent1"/>
              </a:solidFill>
              <a:prstDash val="solid"/>
            </a:ln>
          </c:spPr>
          <c:invertIfNegative val="1"/>
          <c:xVal>
            <c:numRef>
              <c:f>'Wind &amp; PV PPAs vs Gas'!$F$28:$F$1000</c:f>
              <c:numCache>
                <c:formatCode>m/d/yyyy</c:formatCode>
                <c:ptCount val="973"/>
                <c:pt idx="0">
                  <c:v>39449</c:v>
                </c:pt>
                <c:pt idx="1">
                  <c:v>39463</c:v>
                </c:pt>
                <c:pt idx="2">
                  <c:v>39505</c:v>
                </c:pt>
                <c:pt idx="3">
                  <c:v>39506</c:v>
                </c:pt>
                <c:pt idx="4">
                  <c:v>39532</c:v>
                </c:pt>
                <c:pt idx="5">
                  <c:v>39541</c:v>
                </c:pt>
                <c:pt idx="6">
                  <c:v>39568</c:v>
                </c:pt>
                <c:pt idx="7">
                  <c:v>39596</c:v>
                </c:pt>
                <c:pt idx="8">
                  <c:v>39598</c:v>
                </c:pt>
                <c:pt idx="9">
                  <c:v>39598</c:v>
                </c:pt>
                <c:pt idx="10">
                  <c:v>39598</c:v>
                </c:pt>
                <c:pt idx="11">
                  <c:v>39611</c:v>
                </c:pt>
                <c:pt idx="12">
                  <c:v>39611</c:v>
                </c:pt>
                <c:pt idx="13">
                  <c:v>39614</c:v>
                </c:pt>
                <c:pt idx="14">
                  <c:v>39629</c:v>
                </c:pt>
                <c:pt idx="15">
                  <c:v>39652</c:v>
                </c:pt>
                <c:pt idx="16">
                  <c:v>39652</c:v>
                </c:pt>
                <c:pt idx="17">
                  <c:v>39657</c:v>
                </c:pt>
                <c:pt idx="18">
                  <c:v>39671</c:v>
                </c:pt>
                <c:pt idx="19">
                  <c:v>39674</c:v>
                </c:pt>
                <c:pt idx="20">
                  <c:v>39674</c:v>
                </c:pt>
                <c:pt idx="21">
                  <c:v>39674</c:v>
                </c:pt>
                <c:pt idx="22">
                  <c:v>39674</c:v>
                </c:pt>
                <c:pt idx="23">
                  <c:v>39675</c:v>
                </c:pt>
                <c:pt idx="24">
                  <c:v>39680</c:v>
                </c:pt>
                <c:pt idx="25">
                  <c:v>39696</c:v>
                </c:pt>
                <c:pt idx="26">
                  <c:v>39713</c:v>
                </c:pt>
                <c:pt idx="27">
                  <c:v>39715</c:v>
                </c:pt>
                <c:pt idx="28">
                  <c:v>39728</c:v>
                </c:pt>
                <c:pt idx="29">
                  <c:v>39729</c:v>
                </c:pt>
                <c:pt idx="30">
                  <c:v>39738</c:v>
                </c:pt>
                <c:pt idx="31">
                  <c:v>39772</c:v>
                </c:pt>
                <c:pt idx="32">
                  <c:v>39773</c:v>
                </c:pt>
                <c:pt idx="33">
                  <c:v>39784</c:v>
                </c:pt>
                <c:pt idx="34">
                  <c:v>39791</c:v>
                </c:pt>
                <c:pt idx="35">
                  <c:v>39794</c:v>
                </c:pt>
                <c:pt idx="36">
                  <c:v>39798</c:v>
                </c:pt>
                <c:pt idx="37">
                  <c:v>39804</c:v>
                </c:pt>
                <c:pt idx="38">
                  <c:v>39804</c:v>
                </c:pt>
                <c:pt idx="39">
                  <c:v>39805</c:v>
                </c:pt>
                <c:pt idx="40">
                  <c:v>39841</c:v>
                </c:pt>
                <c:pt idx="41">
                  <c:v>39843</c:v>
                </c:pt>
                <c:pt idx="42">
                  <c:v>39846</c:v>
                </c:pt>
                <c:pt idx="43">
                  <c:v>39849</c:v>
                </c:pt>
                <c:pt idx="44">
                  <c:v>39849</c:v>
                </c:pt>
                <c:pt idx="45">
                  <c:v>39849</c:v>
                </c:pt>
                <c:pt idx="46">
                  <c:v>39863</c:v>
                </c:pt>
                <c:pt idx="47">
                  <c:v>39889</c:v>
                </c:pt>
                <c:pt idx="48">
                  <c:v>39889</c:v>
                </c:pt>
                <c:pt idx="49">
                  <c:v>39896</c:v>
                </c:pt>
                <c:pt idx="50">
                  <c:v>39903</c:v>
                </c:pt>
                <c:pt idx="51">
                  <c:v>39903</c:v>
                </c:pt>
                <c:pt idx="52">
                  <c:v>39904</c:v>
                </c:pt>
                <c:pt idx="53">
                  <c:v>39904</c:v>
                </c:pt>
                <c:pt idx="54">
                  <c:v>39913</c:v>
                </c:pt>
                <c:pt idx="55">
                  <c:v>39932</c:v>
                </c:pt>
                <c:pt idx="56">
                  <c:v>39933</c:v>
                </c:pt>
                <c:pt idx="57">
                  <c:v>39974</c:v>
                </c:pt>
                <c:pt idx="58">
                  <c:v>39986</c:v>
                </c:pt>
                <c:pt idx="59">
                  <c:v>39994</c:v>
                </c:pt>
                <c:pt idx="60">
                  <c:v>39994</c:v>
                </c:pt>
                <c:pt idx="61">
                  <c:v>40003</c:v>
                </c:pt>
                <c:pt idx="62">
                  <c:v>40003</c:v>
                </c:pt>
                <c:pt idx="63">
                  <c:v>40003</c:v>
                </c:pt>
                <c:pt idx="64">
                  <c:v>40024</c:v>
                </c:pt>
                <c:pt idx="65">
                  <c:v>40026</c:v>
                </c:pt>
                <c:pt idx="66">
                  <c:v>40030</c:v>
                </c:pt>
                <c:pt idx="67">
                  <c:v>40030</c:v>
                </c:pt>
                <c:pt idx="68">
                  <c:v>40042</c:v>
                </c:pt>
                <c:pt idx="69">
                  <c:v>40051</c:v>
                </c:pt>
                <c:pt idx="70">
                  <c:v>40064</c:v>
                </c:pt>
                <c:pt idx="71">
                  <c:v>40081</c:v>
                </c:pt>
                <c:pt idx="72">
                  <c:v>40081</c:v>
                </c:pt>
                <c:pt idx="73">
                  <c:v>40087</c:v>
                </c:pt>
                <c:pt idx="74">
                  <c:v>40091</c:v>
                </c:pt>
                <c:pt idx="75">
                  <c:v>40095</c:v>
                </c:pt>
                <c:pt idx="76">
                  <c:v>40119</c:v>
                </c:pt>
                <c:pt idx="77">
                  <c:v>40133</c:v>
                </c:pt>
                <c:pt idx="78">
                  <c:v>40141</c:v>
                </c:pt>
                <c:pt idx="79">
                  <c:v>40141</c:v>
                </c:pt>
                <c:pt idx="80">
                  <c:v>40147</c:v>
                </c:pt>
                <c:pt idx="81">
                  <c:v>40147</c:v>
                </c:pt>
                <c:pt idx="82">
                  <c:v>40147</c:v>
                </c:pt>
                <c:pt idx="83">
                  <c:v>40147</c:v>
                </c:pt>
                <c:pt idx="84">
                  <c:v>40147</c:v>
                </c:pt>
                <c:pt idx="85">
                  <c:v>40149</c:v>
                </c:pt>
                <c:pt idx="86">
                  <c:v>40156</c:v>
                </c:pt>
                <c:pt idx="87">
                  <c:v>40164</c:v>
                </c:pt>
                <c:pt idx="88">
                  <c:v>40175</c:v>
                </c:pt>
                <c:pt idx="89">
                  <c:v>40206</c:v>
                </c:pt>
                <c:pt idx="90">
                  <c:v>40214</c:v>
                </c:pt>
                <c:pt idx="91">
                  <c:v>40221</c:v>
                </c:pt>
                <c:pt idx="92">
                  <c:v>40242</c:v>
                </c:pt>
                <c:pt idx="93">
                  <c:v>40266</c:v>
                </c:pt>
                <c:pt idx="94">
                  <c:v>40269</c:v>
                </c:pt>
                <c:pt idx="95">
                  <c:v>40284</c:v>
                </c:pt>
                <c:pt idx="96">
                  <c:v>40287</c:v>
                </c:pt>
                <c:pt idx="97">
                  <c:v>40291</c:v>
                </c:pt>
                <c:pt idx="98">
                  <c:v>40297</c:v>
                </c:pt>
                <c:pt idx="99">
                  <c:v>40302</c:v>
                </c:pt>
                <c:pt idx="100">
                  <c:v>40302</c:v>
                </c:pt>
                <c:pt idx="101">
                  <c:v>40317</c:v>
                </c:pt>
                <c:pt idx="102">
                  <c:v>40330</c:v>
                </c:pt>
                <c:pt idx="103">
                  <c:v>40331</c:v>
                </c:pt>
                <c:pt idx="104">
                  <c:v>40332</c:v>
                </c:pt>
                <c:pt idx="105">
                  <c:v>40332</c:v>
                </c:pt>
                <c:pt idx="106">
                  <c:v>40332</c:v>
                </c:pt>
                <c:pt idx="107">
                  <c:v>40333</c:v>
                </c:pt>
                <c:pt idx="108">
                  <c:v>40338</c:v>
                </c:pt>
                <c:pt idx="109">
                  <c:v>40338</c:v>
                </c:pt>
                <c:pt idx="110">
                  <c:v>40338</c:v>
                </c:pt>
                <c:pt idx="111">
                  <c:v>40338</c:v>
                </c:pt>
                <c:pt idx="112">
                  <c:v>40350</c:v>
                </c:pt>
                <c:pt idx="113">
                  <c:v>40359</c:v>
                </c:pt>
                <c:pt idx="114">
                  <c:v>40366</c:v>
                </c:pt>
                <c:pt idx="115">
                  <c:v>40368</c:v>
                </c:pt>
                <c:pt idx="116">
                  <c:v>40374</c:v>
                </c:pt>
                <c:pt idx="117">
                  <c:v>40380</c:v>
                </c:pt>
                <c:pt idx="118">
                  <c:v>40381</c:v>
                </c:pt>
                <c:pt idx="119">
                  <c:v>40400</c:v>
                </c:pt>
                <c:pt idx="120">
                  <c:v>40406</c:v>
                </c:pt>
                <c:pt idx="121">
                  <c:v>40410</c:v>
                </c:pt>
                <c:pt idx="122">
                  <c:v>40422</c:v>
                </c:pt>
                <c:pt idx="123">
                  <c:v>40429</c:v>
                </c:pt>
                <c:pt idx="124">
                  <c:v>40438</c:v>
                </c:pt>
                <c:pt idx="125">
                  <c:v>40443</c:v>
                </c:pt>
                <c:pt idx="126">
                  <c:v>40462</c:v>
                </c:pt>
                <c:pt idx="127">
                  <c:v>40469</c:v>
                </c:pt>
                <c:pt idx="128">
                  <c:v>40487</c:v>
                </c:pt>
                <c:pt idx="129">
                  <c:v>40494</c:v>
                </c:pt>
                <c:pt idx="130">
                  <c:v>40518</c:v>
                </c:pt>
                <c:pt idx="131">
                  <c:v>40521</c:v>
                </c:pt>
                <c:pt idx="132">
                  <c:v>40529</c:v>
                </c:pt>
                <c:pt idx="133">
                  <c:v>40529</c:v>
                </c:pt>
                <c:pt idx="134">
                  <c:v>40529</c:v>
                </c:pt>
                <c:pt idx="135">
                  <c:v>40529</c:v>
                </c:pt>
                <c:pt idx="136">
                  <c:v>40534</c:v>
                </c:pt>
                <c:pt idx="137">
                  <c:v>40535</c:v>
                </c:pt>
                <c:pt idx="138">
                  <c:v>40535</c:v>
                </c:pt>
                <c:pt idx="139">
                  <c:v>40535</c:v>
                </c:pt>
                <c:pt idx="140">
                  <c:v>40575</c:v>
                </c:pt>
                <c:pt idx="141">
                  <c:v>40612</c:v>
                </c:pt>
                <c:pt idx="142">
                  <c:v>40639</c:v>
                </c:pt>
                <c:pt idx="143">
                  <c:v>40653</c:v>
                </c:pt>
                <c:pt idx="144">
                  <c:v>40668</c:v>
                </c:pt>
                <c:pt idx="145">
                  <c:v>40669</c:v>
                </c:pt>
                <c:pt idx="146">
                  <c:v>40676</c:v>
                </c:pt>
                <c:pt idx="147">
                  <c:v>40679</c:v>
                </c:pt>
                <c:pt idx="148">
                  <c:v>40679</c:v>
                </c:pt>
                <c:pt idx="149">
                  <c:v>40683</c:v>
                </c:pt>
                <c:pt idx="150">
                  <c:v>40701</c:v>
                </c:pt>
                <c:pt idx="151">
                  <c:v>40715</c:v>
                </c:pt>
                <c:pt idx="152">
                  <c:v>40721</c:v>
                </c:pt>
                <c:pt idx="153">
                  <c:v>40722</c:v>
                </c:pt>
                <c:pt idx="154">
                  <c:v>40723</c:v>
                </c:pt>
                <c:pt idx="155">
                  <c:v>40730</c:v>
                </c:pt>
                <c:pt idx="156">
                  <c:v>40739</c:v>
                </c:pt>
                <c:pt idx="157">
                  <c:v>40752</c:v>
                </c:pt>
                <c:pt idx="158">
                  <c:v>40758</c:v>
                </c:pt>
                <c:pt idx="159">
                  <c:v>40763</c:v>
                </c:pt>
                <c:pt idx="160">
                  <c:v>40770</c:v>
                </c:pt>
                <c:pt idx="161">
                  <c:v>40772</c:v>
                </c:pt>
                <c:pt idx="162">
                  <c:v>40772</c:v>
                </c:pt>
                <c:pt idx="163">
                  <c:v>40785</c:v>
                </c:pt>
                <c:pt idx="164">
                  <c:v>40793</c:v>
                </c:pt>
                <c:pt idx="165">
                  <c:v>40798</c:v>
                </c:pt>
                <c:pt idx="166">
                  <c:v>40798</c:v>
                </c:pt>
                <c:pt idx="167">
                  <c:v>40799</c:v>
                </c:pt>
                <c:pt idx="168">
                  <c:v>40817</c:v>
                </c:pt>
                <c:pt idx="169">
                  <c:v>40850</c:v>
                </c:pt>
                <c:pt idx="170">
                  <c:v>40850</c:v>
                </c:pt>
                <c:pt idx="171">
                  <c:v>40855</c:v>
                </c:pt>
                <c:pt idx="172">
                  <c:v>40863</c:v>
                </c:pt>
                <c:pt idx="173">
                  <c:v>40863</c:v>
                </c:pt>
                <c:pt idx="174">
                  <c:v>40875</c:v>
                </c:pt>
                <c:pt idx="175">
                  <c:v>40886</c:v>
                </c:pt>
                <c:pt idx="176">
                  <c:v>40890</c:v>
                </c:pt>
                <c:pt idx="177">
                  <c:v>40890</c:v>
                </c:pt>
                <c:pt idx="178">
                  <c:v>40892</c:v>
                </c:pt>
                <c:pt idx="179">
                  <c:v>40897</c:v>
                </c:pt>
                <c:pt idx="180">
                  <c:v>40897</c:v>
                </c:pt>
                <c:pt idx="181">
                  <c:v>40897</c:v>
                </c:pt>
                <c:pt idx="182">
                  <c:v>40899</c:v>
                </c:pt>
                <c:pt idx="183">
                  <c:v>40927</c:v>
                </c:pt>
                <c:pt idx="184">
                  <c:v>40946</c:v>
                </c:pt>
                <c:pt idx="185">
                  <c:v>40954</c:v>
                </c:pt>
                <c:pt idx="186">
                  <c:v>40956</c:v>
                </c:pt>
                <c:pt idx="187">
                  <c:v>40967</c:v>
                </c:pt>
                <c:pt idx="188">
                  <c:v>40981</c:v>
                </c:pt>
                <c:pt idx="189">
                  <c:v>40985</c:v>
                </c:pt>
                <c:pt idx="190">
                  <c:v>40997</c:v>
                </c:pt>
                <c:pt idx="191">
                  <c:v>41010</c:v>
                </c:pt>
                <c:pt idx="192">
                  <c:v>41056</c:v>
                </c:pt>
                <c:pt idx="193">
                  <c:v>41152</c:v>
                </c:pt>
                <c:pt idx="194">
                  <c:v>41214</c:v>
                </c:pt>
                <c:pt idx="195">
                  <c:v>41247</c:v>
                </c:pt>
                <c:pt idx="196">
                  <c:v>41257</c:v>
                </c:pt>
                <c:pt idx="197">
                  <c:v>41290</c:v>
                </c:pt>
                <c:pt idx="198">
                  <c:v>41312</c:v>
                </c:pt>
                <c:pt idx="199">
                  <c:v>41380</c:v>
                </c:pt>
                <c:pt idx="200">
                  <c:v>41400</c:v>
                </c:pt>
                <c:pt idx="201">
                  <c:v>41418</c:v>
                </c:pt>
                <c:pt idx="202">
                  <c:v>41426</c:v>
                </c:pt>
                <c:pt idx="203">
                  <c:v>41426</c:v>
                </c:pt>
                <c:pt idx="204">
                  <c:v>41430</c:v>
                </c:pt>
                <c:pt idx="205">
                  <c:v>41440</c:v>
                </c:pt>
                <c:pt idx="206">
                  <c:v>41440</c:v>
                </c:pt>
                <c:pt idx="207">
                  <c:v>41446</c:v>
                </c:pt>
                <c:pt idx="208">
                  <c:v>41453</c:v>
                </c:pt>
                <c:pt idx="209">
                  <c:v>41457</c:v>
                </c:pt>
                <c:pt idx="210">
                  <c:v>41457</c:v>
                </c:pt>
                <c:pt idx="211">
                  <c:v>41462</c:v>
                </c:pt>
                <c:pt idx="212">
                  <c:v>41463</c:v>
                </c:pt>
                <c:pt idx="213">
                  <c:v>41465</c:v>
                </c:pt>
                <c:pt idx="214">
                  <c:v>41472</c:v>
                </c:pt>
                <c:pt idx="215">
                  <c:v>41479</c:v>
                </c:pt>
                <c:pt idx="216">
                  <c:v>41498</c:v>
                </c:pt>
                <c:pt idx="217">
                  <c:v>41506</c:v>
                </c:pt>
                <c:pt idx="218">
                  <c:v>41506</c:v>
                </c:pt>
                <c:pt idx="219">
                  <c:v>41528</c:v>
                </c:pt>
                <c:pt idx="220">
                  <c:v>41556</c:v>
                </c:pt>
                <c:pt idx="221">
                  <c:v>41556</c:v>
                </c:pt>
                <c:pt idx="222">
                  <c:v>41557</c:v>
                </c:pt>
                <c:pt idx="223">
                  <c:v>41557</c:v>
                </c:pt>
                <c:pt idx="224">
                  <c:v>41564</c:v>
                </c:pt>
                <c:pt idx="225">
                  <c:v>41572</c:v>
                </c:pt>
                <c:pt idx="226">
                  <c:v>41579</c:v>
                </c:pt>
                <c:pt idx="227">
                  <c:v>41584</c:v>
                </c:pt>
                <c:pt idx="228">
                  <c:v>41596</c:v>
                </c:pt>
                <c:pt idx="229">
                  <c:v>41596</c:v>
                </c:pt>
                <c:pt idx="230">
                  <c:v>41619</c:v>
                </c:pt>
                <c:pt idx="231">
                  <c:v>41628</c:v>
                </c:pt>
                <c:pt idx="232">
                  <c:v>41635</c:v>
                </c:pt>
                <c:pt idx="233">
                  <c:v>41660</c:v>
                </c:pt>
                <c:pt idx="234">
                  <c:v>41662</c:v>
                </c:pt>
                <c:pt idx="235">
                  <c:v>41663</c:v>
                </c:pt>
                <c:pt idx="236">
                  <c:v>41697</c:v>
                </c:pt>
                <c:pt idx="237">
                  <c:v>41801</c:v>
                </c:pt>
                <c:pt idx="238">
                  <c:v>41821</c:v>
                </c:pt>
                <c:pt idx="239">
                  <c:v>41852</c:v>
                </c:pt>
                <c:pt idx="240">
                  <c:v>41852</c:v>
                </c:pt>
                <c:pt idx="241">
                  <c:v>41865</c:v>
                </c:pt>
                <c:pt idx="242">
                  <c:v>41893</c:v>
                </c:pt>
                <c:pt idx="243">
                  <c:v>41906</c:v>
                </c:pt>
                <c:pt idx="244">
                  <c:v>41942</c:v>
                </c:pt>
                <c:pt idx="245">
                  <c:v>41974</c:v>
                </c:pt>
                <c:pt idx="246">
                  <c:v>41974</c:v>
                </c:pt>
                <c:pt idx="247">
                  <c:v>41983</c:v>
                </c:pt>
                <c:pt idx="248">
                  <c:v>41990</c:v>
                </c:pt>
                <c:pt idx="249">
                  <c:v>41990</c:v>
                </c:pt>
                <c:pt idx="250">
                  <c:v>42004</c:v>
                </c:pt>
                <c:pt idx="251">
                  <c:v>42087</c:v>
                </c:pt>
                <c:pt idx="252">
                  <c:v>42101</c:v>
                </c:pt>
                <c:pt idx="253">
                  <c:v>42118</c:v>
                </c:pt>
                <c:pt idx="254">
                  <c:v>42125</c:v>
                </c:pt>
                <c:pt idx="255">
                  <c:v>42125</c:v>
                </c:pt>
                <c:pt idx="256">
                  <c:v>42128</c:v>
                </c:pt>
                <c:pt idx="257">
                  <c:v>42146</c:v>
                </c:pt>
                <c:pt idx="258">
                  <c:v>42153</c:v>
                </c:pt>
                <c:pt idx="259">
                  <c:v>42164</c:v>
                </c:pt>
                <c:pt idx="260">
                  <c:v>42193</c:v>
                </c:pt>
                <c:pt idx="261">
                  <c:v>42209</c:v>
                </c:pt>
                <c:pt idx="262">
                  <c:v>42223</c:v>
                </c:pt>
                <c:pt idx="263">
                  <c:v>42262</c:v>
                </c:pt>
                <c:pt idx="264">
                  <c:v>42262</c:v>
                </c:pt>
                <c:pt idx="265">
                  <c:v>42264</c:v>
                </c:pt>
                <c:pt idx="266">
                  <c:v>42278</c:v>
                </c:pt>
                <c:pt idx="267">
                  <c:v>42286</c:v>
                </c:pt>
                <c:pt idx="268">
                  <c:v>42293</c:v>
                </c:pt>
                <c:pt idx="269">
                  <c:v>42304</c:v>
                </c:pt>
                <c:pt idx="270">
                  <c:v>42317</c:v>
                </c:pt>
                <c:pt idx="271">
                  <c:v>42327</c:v>
                </c:pt>
                <c:pt idx="272">
                  <c:v>42327</c:v>
                </c:pt>
                <c:pt idx="273">
                  <c:v>42328</c:v>
                </c:pt>
                <c:pt idx="274">
                  <c:v>42342</c:v>
                </c:pt>
                <c:pt idx="275">
                  <c:v>42354</c:v>
                </c:pt>
                <c:pt idx="276">
                  <c:v>42356</c:v>
                </c:pt>
                <c:pt idx="277">
                  <c:v>42356</c:v>
                </c:pt>
                <c:pt idx="278">
                  <c:v>42361</c:v>
                </c:pt>
                <c:pt idx="279">
                  <c:v>42377</c:v>
                </c:pt>
                <c:pt idx="280">
                  <c:v>42388</c:v>
                </c:pt>
                <c:pt idx="281">
                  <c:v>42401</c:v>
                </c:pt>
                <c:pt idx="282">
                  <c:v>42401</c:v>
                </c:pt>
                <c:pt idx="283">
                  <c:v>42402</c:v>
                </c:pt>
                <c:pt idx="284">
                  <c:v>42432</c:v>
                </c:pt>
                <c:pt idx="285">
                  <c:v>42433</c:v>
                </c:pt>
                <c:pt idx="286">
                  <c:v>42502</c:v>
                </c:pt>
                <c:pt idx="287">
                  <c:v>42521</c:v>
                </c:pt>
                <c:pt idx="288">
                  <c:v>42521</c:v>
                </c:pt>
                <c:pt idx="289">
                  <c:v>42569</c:v>
                </c:pt>
                <c:pt idx="290">
                  <c:v>42577</c:v>
                </c:pt>
                <c:pt idx="291">
                  <c:v>42593</c:v>
                </c:pt>
                <c:pt idx="292">
                  <c:v>42671</c:v>
                </c:pt>
                <c:pt idx="293">
                  <c:v>42671</c:v>
                </c:pt>
                <c:pt idx="294">
                  <c:v>42675</c:v>
                </c:pt>
                <c:pt idx="295">
                  <c:v>42685</c:v>
                </c:pt>
                <c:pt idx="296">
                  <c:v>42705</c:v>
                </c:pt>
                <c:pt idx="297">
                  <c:v>42709</c:v>
                </c:pt>
                <c:pt idx="298">
                  <c:v>42709</c:v>
                </c:pt>
                <c:pt idx="299">
                  <c:v>42710</c:v>
                </c:pt>
                <c:pt idx="300">
                  <c:v>42719</c:v>
                </c:pt>
                <c:pt idx="301">
                  <c:v>42736</c:v>
                </c:pt>
                <c:pt idx="302">
                  <c:v>42754</c:v>
                </c:pt>
                <c:pt idx="303">
                  <c:v>42762</c:v>
                </c:pt>
                <c:pt idx="304">
                  <c:v>42775</c:v>
                </c:pt>
                <c:pt idx="305">
                  <c:v>42783</c:v>
                </c:pt>
                <c:pt idx="306">
                  <c:v>42801</c:v>
                </c:pt>
                <c:pt idx="307">
                  <c:v>42801</c:v>
                </c:pt>
                <c:pt idx="308">
                  <c:v>42807</c:v>
                </c:pt>
                <c:pt idx="309">
                  <c:v>42808</c:v>
                </c:pt>
                <c:pt idx="310">
                  <c:v>42860</c:v>
                </c:pt>
                <c:pt idx="311">
                  <c:v>42872</c:v>
                </c:pt>
                <c:pt idx="312">
                  <c:v>42892</c:v>
                </c:pt>
                <c:pt idx="313">
                  <c:v>42895</c:v>
                </c:pt>
                <c:pt idx="314">
                  <c:v>42906</c:v>
                </c:pt>
                <c:pt idx="315">
                  <c:v>42923</c:v>
                </c:pt>
                <c:pt idx="316">
                  <c:v>42935</c:v>
                </c:pt>
                <c:pt idx="317">
                  <c:v>42937</c:v>
                </c:pt>
                <c:pt idx="318">
                  <c:v>42948</c:v>
                </c:pt>
                <c:pt idx="319">
                  <c:v>42958</c:v>
                </c:pt>
                <c:pt idx="320">
                  <c:v>42958</c:v>
                </c:pt>
                <c:pt idx="321">
                  <c:v>42979</c:v>
                </c:pt>
                <c:pt idx="322">
                  <c:v>42979</c:v>
                </c:pt>
                <c:pt idx="323">
                  <c:v>43004</c:v>
                </c:pt>
                <c:pt idx="324">
                  <c:v>43009</c:v>
                </c:pt>
                <c:pt idx="325">
                  <c:v>43010</c:v>
                </c:pt>
                <c:pt idx="326">
                  <c:v>43020</c:v>
                </c:pt>
                <c:pt idx="327">
                  <c:v>43024</c:v>
                </c:pt>
                <c:pt idx="328">
                  <c:v>43054</c:v>
                </c:pt>
                <c:pt idx="329">
                  <c:v>43056</c:v>
                </c:pt>
                <c:pt idx="330">
                  <c:v>43056</c:v>
                </c:pt>
                <c:pt idx="331">
                  <c:v>43056</c:v>
                </c:pt>
                <c:pt idx="332">
                  <c:v>43089</c:v>
                </c:pt>
                <c:pt idx="333">
                  <c:v>43090</c:v>
                </c:pt>
                <c:pt idx="334">
                  <c:v>43110</c:v>
                </c:pt>
                <c:pt idx="335">
                  <c:v>43122</c:v>
                </c:pt>
                <c:pt idx="336">
                  <c:v>43122</c:v>
                </c:pt>
                <c:pt idx="337">
                  <c:v>43172</c:v>
                </c:pt>
                <c:pt idx="338">
                  <c:v>43210</c:v>
                </c:pt>
                <c:pt idx="339">
                  <c:v>43303</c:v>
                </c:pt>
                <c:pt idx="340">
                  <c:v>43303</c:v>
                </c:pt>
                <c:pt idx="341">
                  <c:v>43332</c:v>
                </c:pt>
                <c:pt idx="342">
                  <c:v>43343</c:v>
                </c:pt>
                <c:pt idx="343">
                  <c:v>43344</c:v>
                </c:pt>
                <c:pt idx="344">
                  <c:v>43378</c:v>
                </c:pt>
                <c:pt idx="345">
                  <c:v>43391</c:v>
                </c:pt>
                <c:pt idx="346">
                  <c:v>43392</c:v>
                </c:pt>
                <c:pt idx="347">
                  <c:v>43392</c:v>
                </c:pt>
                <c:pt idx="348">
                  <c:v>43392</c:v>
                </c:pt>
                <c:pt idx="349">
                  <c:v>43395</c:v>
                </c:pt>
                <c:pt idx="350">
                  <c:v>43402</c:v>
                </c:pt>
                <c:pt idx="351">
                  <c:v>43423</c:v>
                </c:pt>
                <c:pt idx="352">
                  <c:v>43425</c:v>
                </c:pt>
                <c:pt idx="353">
                  <c:v>43439</c:v>
                </c:pt>
                <c:pt idx="354">
                  <c:v>43465</c:v>
                </c:pt>
                <c:pt idx="355">
                  <c:v>43466</c:v>
                </c:pt>
                <c:pt idx="356">
                  <c:v>43468</c:v>
                </c:pt>
                <c:pt idx="357">
                  <c:v>43473</c:v>
                </c:pt>
                <c:pt idx="358">
                  <c:v>43476</c:v>
                </c:pt>
                <c:pt idx="359">
                  <c:v>43487</c:v>
                </c:pt>
                <c:pt idx="360">
                  <c:v>43501</c:v>
                </c:pt>
                <c:pt idx="361">
                  <c:v>43502</c:v>
                </c:pt>
                <c:pt idx="362">
                  <c:v>43507</c:v>
                </c:pt>
                <c:pt idx="363">
                  <c:v>43531</c:v>
                </c:pt>
                <c:pt idx="364">
                  <c:v>43601</c:v>
                </c:pt>
                <c:pt idx="365">
                  <c:v>43606</c:v>
                </c:pt>
                <c:pt idx="366">
                  <c:v>43616</c:v>
                </c:pt>
                <c:pt idx="367">
                  <c:v>43621</c:v>
                </c:pt>
                <c:pt idx="368">
                  <c:v>43654</c:v>
                </c:pt>
                <c:pt idx="369">
                  <c:v>43678</c:v>
                </c:pt>
                <c:pt idx="370">
                  <c:v>43698</c:v>
                </c:pt>
                <c:pt idx="371">
                  <c:v>43709</c:v>
                </c:pt>
                <c:pt idx="372">
                  <c:v>43726</c:v>
                </c:pt>
                <c:pt idx="373">
                  <c:v>43730</c:v>
                </c:pt>
                <c:pt idx="374">
                  <c:v>43739</c:v>
                </c:pt>
                <c:pt idx="375">
                  <c:v>43740</c:v>
                </c:pt>
                <c:pt idx="376">
                  <c:v>43741</c:v>
                </c:pt>
                <c:pt idx="377">
                  <c:v>43755</c:v>
                </c:pt>
                <c:pt idx="378">
                  <c:v>43755</c:v>
                </c:pt>
                <c:pt idx="379">
                  <c:v>43759</c:v>
                </c:pt>
                <c:pt idx="380">
                  <c:v>43770</c:v>
                </c:pt>
                <c:pt idx="381">
                  <c:v>43794</c:v>
                </c:pt>
                <c:pt idx="382">
                  <c:v>43812</c:v>
                </c:pt>
                <c:pt idx="383">
                  <c:v>43817</c:v>
                </c:pt>
                <c:pt idx="384">
                  <c:v>43819</c:v>
                </c:pt>
                <c:pt idx="385">
                  <c:v>43936</c:v>
                </c:pt>
                <c:pt idx="386">
                  <c:v>43937</c:v>
                </c:pt>
                <c:pt idx="387">
                  <c:v>43978</c:v>
                </c:pt>
                <c:pt idx="388">
                  <c:v>43978</c:v>
                </c:pt>
                <c:pt idx="389">
                  <c:v>43979</c:v>
                </c:pt>
                <c:pt idx="390">
                  <c:v>43986</c:v>
                </c:pt>
                <c:pt idx="391">
                  <c:v>44033</c:v>
                </c:pt>
                <c:pt idx="392">
                  <c:v>44044</c:v>
                </c:pt>
                <c:pt idx="393">
                  <c:v>44050</c:v>
                </c:pt>
                <c:pt idx="394">
                  <c:v>44068</c:v>
                </c:pt>
                <c:pt idx="395">
                  <c:v>44074</c:v>
                </c:pt>
                <c:pt idx="396">
                  <c:v>44075</c:v>
                </c:pt>
                <c:pt idx="397">
                  <c:v>44085</c:v>
                </c:pt>
                <c:pt idx="398">
                  <c:v>44090</c:v>
                </c:pt>
                <c:pt idx="399">
                  <c:v>44091</c:v>
                </c:pt>
                <c:pt idx="400">
                  <c:v>44091</c:v>
                </c:pt>
                <c:pt idx="401">
                  <c:v>44105</c:v>
                </c:pt>
                <c:pt idx="402">
                  <c:v>44119</c:v>
                </c:pt>
                <c:pt idx="403">
                  <c:v>44165</c:v>
                </c:pt>
                <c:pt idx="404">
                  <c:v>44218</c:v>
                </c:pt>
                <c:pt idx="405">
                  <c:v>44230</c:v>
                </c:pt>
                <c:pt idx="406">
                  <c:v>44246</c:v>
                </c:pt>
                <c:pt idx="407">
                  <c:v>44270</c:v>
                </c:pt>
                <c:pt idx="408">
                  <c:v>44307</c:v>
                </c:pt>
                <c:pt idx="409">
                  <c:v>44307</c:v>
                </c:pt>
                <c:pt idx="410">
                  <c:v>44337</c:v>
                </c:pt>
                <c:pt idx="411">
                  <c:v>44377</c:v>
                </c:pt>
                <c:pt idx="412">
                  <c:v>44440</c:v>
                </c:pt>
                <c:pt idx="413">
                  <c:v>44440</c:v>
                </c:pt>
                <c:pt idx="414">
                  <c:v>44546</c:v>
                </c:pt>
                <c:pt idx="415">
                  <c:v>44621</c:v>
                </c:pt>
                <c:pt idx="416">
                  <c:v>44733</c:v>
                </c:pt>
                <c:pt idx="417">
                  <c:v>44735</c:v>
                </c:pt>
                <c:pt idx="418">
                  <c:v>44740</c:v>
                </c:pt>
                <c:pt idx="419">
                  <c:v>44845</c:v>
                </c:pt>
                <c:pt idx="420">
                  <c:v>44855</c:v>
                </c:pt>
                <c:pt idx="421">
                  <c:v>44857</c:v>
                </c:pt>
              </c:numCache>
            </c:numRef>
          </c:xVal>
          <c:yVal>
            <c:numRef>
              <c:f>'Wind &amp; PV PPAs vs Gas'!$G$28:$G$1000</c:f>
              <c:numCache>
                <c:formatCode>"$"#,##0.00_);\("$"#,##0.00\)</c:formatCode>
                <c:ptCount val="973"/>
                <c:pt idx="0">
                  <c:v>65.167660712970743</c:v>
                </c:pt>
                <c:pt idx="1">
                  <c:v>85.405911098225516</c:v>
                </c:pt>
                <c:pt idx="2">
                  <c:v>65.763170720484226</c:v>
                </c:pt>
                <c:pt idx="3">
                  <c:v>67.67864227059556</c:v>
                </c:pt>
                <c:pt idx="4">
                  <c:v>91.266515000999121</c:v>
                </c:pt>
                <c:pt idx="5">
                  <c:v>80.182643921371977</c:v>
                </c:pt>
                <c:pt idx="6">
                  <c:v>68.24735130388531</c:v>
                </c:pt>
                <c:pt idx="7">
                  <c:v>95.318769628149937</c:v>
                </c:pt>
                <c:pt idx="8">
                  <c:v>98.078484947819504</c:v>
                </c:pt>
                <c:pt idx="9">
                  <c:v>107.76524889328319</c:v>
                </c:pt>
                <c:pt idx="10">
                  <c:v>97.126670191508836</c:v>
                </c:pt>
                <c:pt idx="11">
                  <c:v>157.90806663586307</c:v>
                </c:pt>
                <c:pt idx="12">
                  <c:v>51.365294180148148</c:v>
                </c:pt>
                <c:pt idx="13">
                  <c:v>111.8508775641439</c:v>
                </c:pt>
                <c:pt idx="14">
                  <c:v>111.8508775641439</c:v>
                </c:pt>
                <c:pt idx="15">
                  <c:v>107.57844103859514</c:v>
                </c:pt>
                <c:pt idx="16">
                  <c:v>72.635921752562112</c:v>
                </c:pt>
                <c:pt idx="17">
                  <c:v>118.92629485776555</c:v>
                </c:pt>
                <c:pt idx="18">
                  <c:v>96.399789114246019</c:v>
                </c:pt>
                <c:pt idx="19">
                  <c:v>53.373951904459695</c:v>
                </c:pt>
                <c:pt idx="20">
                  <c:v>112.34674478884685</c:v>
                </c:pt>
                <c:pt idx="21">
                  <c:v>111.75353066389413</c:v>
                </c:pt>
                <c:pt idx="22">
                  <c:v>111.75353066389413</c:v>
                </c:pt>
                <c:pt idx="23">
                  <c:v>52.721603603405185</c:v>
                </c:pt>
                <c:pt idx="24">
                  <c:v>105.9508299428977</c:v>
                </c:pt>
                <c:pt idx="25">
                  <c:v>75.047059383364271</c:v>
                </c:pt>
                <c:pt idx="26">
                  <c:v>73.758644251879119</c:v>
                </c:pt>
                <c:pt idx="27">
                  <c:v>50.844835792611704</c:v>
                </c:pt>
                <c:pt idx="28">
                  <c:v>79.710933076682039</c:v>
                </c:pt>
                <c:pt idx="29">
                  <c:v>81.319147635368708</c:v>
                </c:pt>
                <c:pt idx="30">
                  <c:v>77.911005364048691</c:v>
                </c:pt>
                <c:pt idx="31">
                  <c:v>124.26399123484636</c:v>
                </c:pt>
                <c:pt idx="32">
                  <c:v>70.04733715679248</c:v>
                </c:pt>
                <c:pt idx="33">
                  <c:v>67.392326281415066</c:v>
                </c:pt>
                <c:pt idx="34">
                  <c:v>74.760139386119832</c:v>
                </c:pt>
                <c:pt idx="35">
                  <c:v>61.016629084019868</c:v>
                </c:pt>
                <c:pt idx="36">
                  <c:v>81.672781272827137</c:v>
                </c:pt>
                <c:pt idx="37">
                  <c:v>68.070465281285834</c:v>
                </c:pt>
                <c:pt idx="38">
                  <c:v>66.923323687859465</c:v>
                </c:pt>
                <c:pt idx="39">
                  <c:v>44.317981686683481</c:v>
                </c:pt>
                <c:pt idx="40">
                  <c:v>61.654185876032663</c:v>
                </c:pt>
                <c:pt idx="41">
                  <c:v>69.409889894771112</c:v>
                </c:pt>
                <c:pt idx="42">
                  <c:v>59.09014050883814</c:v>
                </c:pt>
                <c:pt idx="43">
                  <c:v>103.95402601158307</c:v>
                </c:pt>
                <c:pt idx="44">
                  <c:v>107.03584430028417</c:v>
                </c:pt>
                <c:pt idx="45">
                  <c:v>107.05849561052888</c:v>
                </c:pt>
                <c:pt idx="46">
                  <c:v>104.76991765216623</c:v>
                </c:pt>
                <c:pt idx="47">
                  <c:v>130.04191753417649</c:v>
                </c:pt>
                <c:pt idx="48">
                  <c:v>133.59038364997915</c:v>
                </c:pt>
                <c:pt idx="49">
                  <c:v>99.678823730131725</c:v>
                </c:pt>
                <c:pt idx="50">
                  <c:v>68.149569996041507</c:v>
                </c:pt>
                <c:pt idx="51">
                  <c:v>68.148824635615881</c:v>
                </c:pt>
                <c:pt idx="52">
                  <c:v>57.003772059550379</c:v>
                </c:pt>
                <c:pt idx="53">
                  <c:v>91.204590630145262</c:v>
                </c:pt>
                <c:pt idx="54">
                  <c:v>118.13321764685676</c:v>
                </c:pt>
                <c:pt idx="55">
                  <c:v>77.548207829474933</c:v>
                </c:pt>
                <c:pt idx="56">
                  <c:v>71.955576306305659</c:v>
                </c:pt>
                <c:pt idx="57">
                  <c:v>87.469586579149109</c:v>
                </c:pt>
                <c:pt idx="58">
                  <c:v>81.202435346346462</c:v>
                </c:pt>
                <c:pt idx="59">
                  <c:v>83.060186785204479</c:v>
                </c:pt>
                <c:pt idx="60">
                  <c:v>74.726670741618278</c:v>
                </c:pt>
                <c:pt idx="61">
                  <c:v>96.527512485472329</c:v>
                </c:pt>
                <c:pt idx="62">
                  <c:v>96.527512281399908</c:v>
                </c:pt>
                <c:pt idx="63">
                  <c:v>96.527511999385766</c:v>
                </c:pt>
                <c:pt idx="64">
                  <c:v>61.743211431350865</c:v>
                </c:pt>
                <c:pt idx="65">
                  <c:v>72.646060376530954</c:v>
                </c:pt>
                <c:pt idx="66">
                  <c:v>82.95714148677385</c:v>
                </c:pt>
                <c:pt idx="67">
                  <c:v>82.878870519768924</c:v>
                </c:pt>
                <c:pt idx="68">
                  <c:v>118.57701968759595</c:v>
                </c:pt>
                <c:pt idx="69">
                  <c:v>76.011422781813664</c:v>
                </c:pt>
                <c:pt idx="70">
                  <c:v>63.034409533882879</c:v>
                </c:pt>
                <c:pt idx="71">
                  <c:v>53.528041915378921</c:v>
                </c:pt>
                <c:pt idx="72">
                  <c:v>54.54438335687324</c:v>
                </c:pt>
                <c:pt idx="73">
                  <c:v>75.983964409933577</c:v>
                </c:pt>
                <c:pt idx="74">
                  <c:v>55.367237819644664</c:v>
                </c:pt>
                <c:pt idx="75">
                  <c:v>89.523588938601122</c:v>
                </c:pt>
                <c:pt idx="76">
                  <c:v>79.298181577011363</c:v>
                </c:pt>
                <c:pt idx="77">
                  <c:v>75.649351153033351</c:v>
                </c:pt>
                <c:pt idx="78">
                  <c:v>87.641721627898676</c:v>
                </c:pt>
                <c:pt idx="79">
                  <c:v>75.067872114510109</c:v>
                </c:pt>
                <c:pt idx="80">
                  <c:v>128.25791804056288</c:v>
                </c:pt>
                <c:pt idx="81">
                  <c:v>128.24136830024094</c:v>
                </c:pt>
                <c:pt idx="82">
                  <c:v>128.2330622429991</c:v>
                </c:pt>
                <c:pt idx="83">
                  <c:v>128.23488680306681</c:v>
                </c:pt>
                <c:pt idx="84">
                  <c:v>128.24062758242999</c:v>
                </c:pt>
                <c:pt idx="85">
                  <c:v>111.9796248404854</c:v>
                </c:pt>
                <c:pt idx="86">
                  <c:v>139.1447737202482</c:v>
                </c:pt>
                <c:pt idx="87">
                  <c:v>142.17558760444851</c:v>
                </c:pt>
                <c:pt idx="88">
                  <c:v>82.491077429458969</c:v>
                </c:pt>
                <c:pt idx="89">
                  <c:v>116.20725672674696</c:v>
                </c:pt>
                <c:pt idx="90">
                  <c:v>59.961200147313249</c:v>
                </c:pt>
                <c:pt idx="91">
                  <c:v>82.258272196939672</c:v>
                </c:pt>
                <c:pt idx="92">
                  <c:v>123.33620428537581</c:v>
                </c:pt>
                <c:pt idx="93">
                  <c:v>65.611584684515776</c:v>
                </c:pt>
                <c:pt idx="94">
                  <c:v>67.225175836340341</c:v>
                </c:pt>
                <c:pt idx="95">
                  <c:v>47.339258442795028</c:v>
                </c:pt>
                <c:pt idx="96">
                  <c:v>97.653363211510012</c:v>
                </c:pt>
                <c:pt idx="97">
                  <c:v>55.767075686857609</c:v>
                </c:pt>
                <c:pt idx="98">
                  <c:v>127.20952415903416</c:v>
                </c:pt>
                <c:pt idx="99">
                  <c:v>88.812847145761737</c:v>
                </c:pt>
                <c:pt idx="100">
                  <c:v>92.147163644150965</c:v>
                </c:pt>
                <c:pt idx="101">
                  <c:v>65.929329606870837</c:v>
                </c:pt>
                <c:pt idx="102">
                  <c:v>58.564544401827405</c:v>
                </c:pt>
                <c:pt idx="103">
                  <c:v>129.82201568789674</c:v>
                </c:pt>
                <c:pt idx="104">
                  <c:v>54.736005009383724</c:v>
                </c:pt>
                <c:pt idx="105">
                  <c:v>109.57312580480993</c:v>
                </c:pt>
                <c:pt idx="106">
                  <c:v>101.91316103294061</c:v>
                </c:pt>
                <c:pt idx="107">
                  <c:v>74.365674312720387</c:v>
                </c:pt>
                <c:pt idx="108">
                  <c:v>130.64996609278367</c:v>
                </c:pt>
                <c:pt idx="109">
                  <c:v>132.98257270468235</c:v>
                </c:pt>
                <c:pt idx="110">
                  <c:v>130.64996609278367</c:v>
                </c:pt>
                <c:pt idx="111">
                  <c:v>132.98257270468233</c:v>
                </c:pt>
                <c:pt idx="112">
                  <c:v>100.41836415178406</c:v>
                </c:pt>
                <c:pt idx="113">
                  <c:v>62.508666167448318</c:v>
                </c:pt>
                <c:pt idx="114">
                  <c:v>42.247428096663526</c:v>
                </c:pt>
                <c:pt idx="115">
                  <c:v>62.494762653189909</c:v>
                </c:pt>
                <c:pt idx="116">
                  <c:v>50.292800712395888</c:v>
                </c:pt>
                <c:pt idx="117">
                  <c:v>89.494593726412504</c:v>
                </c:pt>
                <c:pt idx="118">
                  <c:v>126.45556607787388</c:v>
                </c:pt>
                <c:pt idx="119">
                  <c:v>100.78712743101391</c:v>
                </c:pt>
                <c:pt idx="120">
                  <c:v>62.575246938984357</c:v>
                </c:pt>
                <c:pt idx="121">
                  <c:v>141.83659647159325</c:v>
                </c:pt>
                <c:pt idx="122">
                  <c:v>77.337415125163304</c:v>
                </c:pt>
                <c:pt idx="123">
                  <c:v>91.16191110605142</c:v>
                </c:pt>
                <c:pt idx="124">
                  <c:v>39.037159724927797</c:v>
                </c:pt>
                <c:pt idx="125">
                  <c:v>48.664655193061989</c:v>
                </c:pt>
                <c:pt idx="126">
                  <c:v>123.83593225272847</c:v>
                </c:pt>
                <c:pt idx="127">
                  <c:v>122.94578313651877</c:v>
                </c:pt>
                <c:pt idx="128">
                  <c:v>44.295508887818293</c:v>
                </c:pt>
                <c:pt idx="129">
                  <c:v>72.661877690402108</c:v>
                </c:pt>
                <c:pt idx="130">
                  <c:v>38.007522157154916</c:v>
                </c:pt>
                <c:pt idx="131">
                  <c:v>31.951593852698867</c:v>
                </c:pt>
                <c:pt idx="132">
                  <c:v>115.40025660232061</c:v>
                </c:pt>
                <c:pt idx="133">
                  <c:v>62.271176966530696</c:v>
                </c:pt>
                <c:pt idx="134">
                  <c:v>108.23165016211344</c:v>
                </c:pt>
                <c:pt idx="135">
                  <c:v>58.238528016577412</c:v>
                </c:pt>
                <c:pt idx="136">
                  <c:v>49.564264828267518</c:v>
                </c:pt>
                <c:pt idx="137">
                  <c:v>75.440770497760909</c:v>
                </c:pt>
                <c:pt idx="138">
                  <c:v>62.198555161191507</c:v>
                </c:pt>
                <c:pt idx="139">
                  <c:v>81.767754490895328</c:v>
                </c:pt>
                <c:pt idx="140">
                  <c:v>114.12508058517862</c:v>
                </c:pt>
                <c:pt idx="141">
                  <c:v>72.112105147883156</c:v>
                </c:pt>
                <c:pt idx="142">
                  <c:v>109.73701391387078</c:v>
                </c:pt>
                <c:pt idx="143">
                  <c:v>37.170570594614169</c:v>
                </c:pt>
                <c:pt idx="144">
                  <c:v>70.506707769794644</c:v>
                </c:pt>
                <c:pt idx="145">
                  <c:v>34.709562966796554</c:v>
                </c:pt>
                <c:pt idx="146">
                  <c:v>76.662283644375208</c:v>
                </c:pt>
                <c:pt idx="147">
                  <c:v>33.212617491979564</c:v>
                </c:pt>
                <c:pt idx="148">
                  <c:v>23.627596875323313</c:v>
                </c:pt>
                <c:pt idx="149">
                  <c:v>58.411390156159591</c:v>
                </c:pt>
                <c:pt idx="150">
                  <c:v>40.910072466269909</c:v>
                </c:pt>
                <c:pt idx="151">
                  <c:v>52.428988220190639</c:v>
                </c:pt>
                <c:pt idx="152">
                  <c:v>36.852003725469281</c:v>
                </c:pt>
                <c:pt idx="153">
                  <c:v>67.314689838917246</c:v>
                </c:pt>
                <c:pt idx="154">
                  <c:v>86.052661815462926</c:v>
                </c:pt>
                <c:pt idx="155">
                  <c:v>44.812490709089381</c:v>
                </c:pt>
                <c:pt idx="156">
                  <c:v>90.830450471936871</c:v>
                </c:pt>
                <c:pt idx="157">
                  <c:v>93.396444662109786</c:v>
                </c:pt>
                <c:pt idx="158">
                  <c:v>65.105641210020934</c:v>
                </c:pt>
                <c:pt idx="159">
                  <c:v>51.108011398802127</c:v>
                </c:pt>
                <c:pt idx="160">
                  <c:v>37.185168493046135</c:v>
                </c:pt>
                <c:pt idx="161">
                  <c:v>46.538899311102604</c:v>
                </c:pt>
                <c:pt idx="162">
                  <c:v>46.538899311102618</c:v>
                </c:pt>
                <c:pt idx="163">
                  <c:v>29.237758740393371</c:v>
                </c:pt>
                <c:pt idx="164">
                  <c:v>31.067214969586932</c:v>
                </c:pt>
                <c:pt idx="165">
                  <c:v>39.980031421767379</c:v>
                </c:pt>
                <c:pt idx="166">
                  <c:v>44.944871925124112</c:v>
                </c:pt>
                <c:pt idx="167">
                  <c:v>78.327817496735605</c:v>
                </c:pt>
                <c:pt idx="168">
                  <c:v>41.302410116540834</c:v>
                </c:pt>
                <c:pt idx="169">
                  <c:v>30.712635955185256</c:v>
                </c:pt>
                <c:pt idx="170">
                  <c:v>32.466135593372627</c:v>
                </c:pt>
                <c:pt idx="171">
                  <c:v>33.346261641459805</c:v>
                </c:pt>
                <c:pt idx="172">
                  <c:v>59.746606041147736</c:v>
                </c:pt>
                <c:pt idx="173">
                  <c:v>88.430477399201877</c:v>
                </c:pt>
                <c:pt idx="174">
                  <c:v>85.32604282054848</c:v>
                </c:pt>
                <c:pt idx="175">
                  <c:v>41.527060878623487</c:v>
                </c:pt>
                <c:pt idx="176">
                  <c:v>34.237524175553581</c:v>
                </c:pt>
                <c:pt idx="177">
                  <c:v>33.336337721408924</c:v>
                </c:pt>
                <c:pt idx="178">
                  <c:v>34.032675113535852</c:v>
                </c:pt>
                <c:pt idx="179">
                  <c:v>71.018407289862594</c:v>
                </c:pt>
                <c:pt idx="180">
                  <c:v>73.368339377067755</c:v>
                </c:pt>
                <c:pt idx="181">
                  <c:v>34.780976940244898</c:v>
                </c:pt>
                <c:pt idx="182">
                  <c:v>51.838613109350753</c:v>
                </c:pt>
                <c:pt idx="183">
                  <c:v>37.565551092766526</c:v>
                </c:pt>
                <c:pt idx="184">
                  <c:v>49.235954366133832</c:v>
                </c:pt>
                <c:pt idx="185">
                  <c:v>32.063713116788264</c:v>
                </c:pt>
                <c:pt idx="186">
                  <c:v>103.25602529135206</c:v>
                </c:pt>
                <c:pt idx="187">
                  <c:v>34.102026131728266</c:v>
                </c:pt>
                <c:pt idx="188">
                  <c:v>34.237524175553574</c:v>
                </c:pt>
                <c:pt idx="189">
                  <c:v>43.232493140897624</c:v>
                </c:pt>
                <c:pt idx="190">
                  <c:v>35.713798274559174</c:v>
                </c:pt>
                <c:pt idx="191">
                  <c:v>52.001541781250438</c:v>
                </c:pt>
                <c:pt idx="192">
                  <c:v>64.702349776879046</c:v>
                </c:pt>
                <c:pt idx="193">
                  <c:v>52.320503596622615</c:v>
                </c:pt>
                <c:pt idx="194">
                  <c:v>59.168609166091642</c:v>
                </c:pt>
                <c:pt idx="195">
                  <c:v>91.748079724637506</c:v>
                </c:pt>
                <c:pt idx="196">
                  <c:v>62.837095528299898</c:v>
                </c:pt>
                <c:pt idx="197">
                  <c:v>32.218372478209993</c:v>
                </c:pt>
                <c:pt idx="198">
                  <c:v>31.848661980300701</c:v>
                </c:pt>
                <c:pt idx="199">
                  <c:v>53.059437356235634</c:v>
                </c:pt>
                <c:pt idx="200">
                  <c:v>32.767028223005816</c:v>
                </c:pt>
                <c:pt idx="201">
                  <c:v>98.080289746233944</c:v>
                </c:pt>
                <c:pt idx="202">
                  <c:v>24.771705774185939</c:v>
                </c:pt>
                <c:pt idx="203">
                  <c:v>24.172566925546853</c:v>
                </c:pt>
                <c:pt idx="204">
                  <c:v>51.122662871220356</c:v>
                </c:pt>
                <c:pt idx="205">
                  <c:v>23.708324772139541</c:v>
                </c:pt>
                <c:pt idx="206">
                  <c:v>26.098146508157207</c:v>
                </c:pt>
                <c:pt idx="207">
                  <c:v>33.747731145023742</c:v>
                </c:pt>
                <c:pt idx="208">
                  <c:v>60.751715590461139</c:v>
                </c:pt>
                <c:pt idx="209">
                  <c:v>56.585482999251376</c:v>
                </c:pt>
                <c:pt idx="210">
                  <c:v>26.917078155745877</c:v>
                </c:pt>
                <c:pt idx="211">
                  <c:v>60.751715590461139</c:v>
                </c:pt>
                <c:pt idx="212">
                  <c:v>23.045595063026759</c:v>
                </c:pt>
                <c:pt idx="213">
                  <c:v>25.578479983132571</c:v>
                </c:pt>
                <c:pt idx="214">
                  <c:v>26.577996045497272</c:v>
                </c:pt>
                <c:pt idx="215">
                  <c:v>29.275831949652265</c:v>
                </c:pt>
                <c:pt idx="216">
                  <c:v>55.003271784902608</c:v>
                </c:pt>
                <c:pt idx="217">
                  <c:v>62.491568179364116</c:v>
                </c:pt>
                <c:pt idx="218">
                  <c:v>60.857992156937563</c:v>
                </c:pt>
                <c:pt idx="219">
                  <c:v>34.072337660518095</c:v>
                </c:pt>
                <c:pt idx="220">
                  <c:v>21.992427725296924</c:v>
                </c:pt>
                <c:pt idx="221">
                  <c:v>23.074164935171197</c:v>
                </c:pt>
                <c:pt idx="222">
                  <c:v>21.620254252995938</c:v>
                </c:pt>
                <c:pt idx="223">
                  <c:v>23.136278354033948</c:v>
                </c:pt>
                <c:pt idx="224">
                  <c:v>23.889447601190597</c:v>
                </c:pt>
                <c:pt idx="225">
                  <c:v>61.485439256591384</c:v>
                </c:pt>
                <c:pt idx="226">
                  <c:v>33.32339020048083</c:v>
                </c:pt>
                <c:pt idx="227">
                  <c:v>26.418083123391558</c:v>
                </c:pt>
                <c:pt idx="228">
                  <c:v>97.755698556863834</c:v>
                </c:pt>
                <c:pt idx="229">
                  <c:v>26.578875570826732</c:v>
                </c:pt>
                <c:pt idx="230">
                  <c:v>54.115930916856314</c:v>
                </c:pt>
                <c:pt idx="231">
                  <c:v>22.322957534351598</c:v>
                </c:pt>
                <c:pt idx="232">
                  <c:v>31.860851185123899</c:v>
                </c:pt>
                <c:pt idx="233">
                  <c:v>22.624032448740746</c:v>
                </c:pt>
                <c:pt idx="234">
                  <c:v>35.308919407876296</c:v>
                </c:pt>
                <c:pt idx="235">
                  <c:v>24.190929094862483</c:v>
                </c:pt>
                <c:pt idx="236">
                  <c:v>29.301596336383238</c:v>
                </c:pt>
                <c:pt idx="237">
                  <c:v>25.211961970041362</c:v>
                </c:pt>
                <c:pt idx="238">
                  <c:v>41.240301926170396</c:v>
                </c:pt>
                <c:pt idx="239">
                  <c:v>25.313214829358802</c:v>
                </c:pt>
                <c:pt idx="240">
                  <c:v>39.162989033981184</c:v>
                </c:pt>
                <c:pt idx="241">
                  <c:v>70.281172172577897</c:v>
                </c:pt>
                <c:pt idx="242">
                  <c:v>72.50717255721537</c:v>
                </c:pt>
                <c:pt idx="243">
                  <c:v>44.462222100883338</c:v>
                </c:pt>
                <c:pt idx="244">
                  <c:v>27.844536312294682</c:v>
                </c:pt>
                <c:pt idx="245">
                  <c:v>22.566513829877298</c:v>
                </c:pt>
                <c:pt idx="246">
                  <c:v>26.452209410731186</c:v>
                </c:pt>
                <c:pt idx="247">
                  <c:v>24.861513899098323</c:v>
                </c:pt>
                <c:pt idx="248">
                  <c:v>24.126448534547755</c:v>
                </c:pt>
                <c:pt idx="249">
                  <c:v>23.659411101167322</c:v>
                </c:pt>
                <c:pt idx="250">
                  <c:v>24.300686236184443</c:v>
                </c:pt>
                <c:pt idx="251">
                  <c:v>35.268751076943985</c:v>
                </c:pt>
                <c:pt idx="252">
                  <c:v>28.769032986039697</c:v>
                </c:pt>
                <c:pt idx="253">
                  <c:v>21.989574432876207</c:v>
                </c:pt>
                <c:pt idx="254">
                  <c:v>25.100277779098555</c:v>
                </c:pt>
                <c:pt idx="255">
                  <c:v>45.134135993571682</c:v>
                </c:pt>
                <c:pt idx="256">
                  <c:v>33.935575557341238</c:v>
                </c:pt>
                <c:pt idx="257">
                  <c:v>31.075962487377211</c:v>
                </c:pt>
                <c:pt idx="258">
                  <c:v>57.458082295035886</c:v>
                </c:pt>
                <c:pt idx="259">
                  <c:v>30.600875140760415</c:v>
                </c:pt>
                <c:pt idx="260">
                  <c:v>46.686165813066935</c:v>
                </c:pt>
                <c:pt idx="261">
                  <c:v>88.241045544834066</c:v>
                </c:pt>
                <c:pt idx="262">
                  <c:v>48.688096704465863</c:v>
                </c:pt>
                <c:pt idx="263">
                  <c:v>33.935575557341238</c:v>
                </c:pt>
                <c:pt idx="264">
                  <c:v>42.7606741668802</c:v>
                </c:pt>
                <c:pt idx="265">
                  <c:v>35.216571507651814</c:v>
                </c:pt>
                <c:pt idx="266">
                  <c:v>51.467909328952651</c:v>
                </c:pt>
                <c:pt idx="267">
                  <c:v>82.575527217731903</c:v>
                </c:pt>
                <c:pt idx="268">
                  <c:v>31.894789435457298</c:v>
                </c:pt>
                <c:pt idx="269">
                  <c:v>22.055970169962784</c:v>
                </c:pt>
                <c:pt idx="270">
                  <c:v>21.836252826099919</c:v>
                </c:pt>
                <c:pt idx="271">
                  <c:v>46.001498230912091</c:v>
                </c:pt>
                <c:pt idx="272">
                  <c:v>48.248544325947087</c:v>
                </c:pt>
                <c:pt idx="273">
                  <c:v>20.433171267065358</c:v>
                </c:pt>
                <c:pt idx="274">
                  <c:v>22.093080423335984</c:v>
                </c:pt>
                <c:pt idx="275">
                  <c:v>33.777953868296386</c:v>
                </c:pt>
                <c:pt idx="276">
                  <c:v>22.595774663529479</c:v>
                </c:pt>
                <c:pt idx="277">
                  <c:v>30.127096380761877</c:v>
                </c:pt>
                <c:pt idx="278">
                  <c:v>20.324585706690034</c:v>
                </c:pt>
                <c:pt idx="279">
                  <c:v>25.890433951510715</c:v>
                </c:pt>
                <c:pt idx="280">
                  <c:v>20.224039079086751</c:v>
                </c:pt>
                <c:pt idx="281">
                  <c:v>36.401373139800342</c:v>
                </c:pt>
                <c:pt idx="282">
                  <c:v>37.950837573983392</c:v>
                </c:pt>
                <c:pt idx="283">
                  <c:v>33.935575557341238</c:v>
                </c:pt>
                <c:pt idx="284">
                  <c:v>22.390712789545177</c:v>
                </c:pt>
                <c:pt idx="285">
                  <c:v>24.548358487701773</c:v>
                </c:pt>
                <c:pt idx="286">
                  <c:v>45.471901683707351</c:v>
                </c:pt>
                <c:pt idx="287">
                  <c:v>40.405875190745924</c:v>
                </c:pt>
                <c:pt idx="288">
                  <c:v>20.681044413670612</c:v>
                </c:pt>
                <c:pt idx="289">
                  <c:v>56.193269772398075</c:v>
                </c:pt>
                <c:pt idx="290">
                  <c:v>27.180962321312222</c:v>
                </c:pt>
                <c:pt idx="291">
                  <c:v>37.042725985116597</c:v>
                </c:pt>
                <c:pt idx="292">
                  <c:v>18.279904951720773</c:v>
                </c:pt>
                <c:pt idx="293">
                  <c:v>17.856925645776101</c:v>
                </c:pt>
                <c:pt idx="294">
                  <c:v>44.197156441748874</c:v>
                </c:pt>
                <c:pt idx="295">
                  <c:v>48.316606317121753</c:v>
                </c:pt>
                <c:pt idx="296">
                  <c:v>33.892068555692966</c:v>
                </c:pt>
                <c:pt idx="297">
                  <c:v>19.544351650541923</c:v>
                </c:pt>
                <c:pt idx="298">
                  <c:v>44.076880709414006</c:v>
                </c:pt>
                <c:pt idx="299">
                  <c:v>22.626087336198616</c:v>
                </c:pt>
                <c:pt idx="300">
                  <c:v>21.196122619640647</c:v>
                </c:pt>
                <c:pt idx="301">
                  <c:v>43.778641565514626</c:v>
                </c:pt>
                <c:pt idx="302">
                  <c:v>35.579613688181865</c:v>
                </c:pt>
                <c:pt idx="303">
                  <c:v>17.090931976079993</c:v>
                </c:pt>
                <c:pt idx="304">
                  <c:v>41.568426410967895</c:v>
                </c:pt>
                <c:pt idx="305">
                  <c:v>38.433605976615567</c:v>
                </c:pt>
                <c:pt idx="306">
                  <c:v>19.473440866709165</c:v>
                </c:pt>
                <c:pt idx="307">
                  <c:v>14.592163231217485</c:v>
                </c:pt>
                <c:pt idx="308">
                  <c:v>17.090667964347588</c:v>
                </c:pt>
                <c:pt idx="309">
                  <c:v>14.427268323016467</c:v>
                </c:pt>
                <c:pt idx="310">
                  <c:v>14.427268323016467</c:v>
                </c:pt>
                <c:pt idx="311">
                  <c:v>20.462355757668302</c:v>
                </c:pt>
                <c:pt idx="312">
                  <c:v>15.909034046779658</c:v>
                </c:pt>
                <c:pt idx="313">
                  <c:v>12.050053946182445</c:v>
                </c:pt>
                <c:pt idx="314">
                  <c:v>25.062754586778617</c:v>
                </c:pt>
                <c:pt idx="315">
                  <c:v>24.858146689153646</c:v>
                </c:pt>
                <c:pt idx="316">
                  <c:v>14.658474546141733</c:v>
                </c:pt>
                <c:pt idx="317">
                  <c:v>29.887520051791522</c:v>
                </c:pt>
                <c:pt idx="318">
                  <c:v>23.718728841456794</c:v>
                </c:pt>
                <c:pt idx="319">
                  <c:v>41.759311224958793</c:v>
                </c:pt>
                <c:pt idx="320">
                  <c:v>36.873958902797945</c:v>
                </c:pt>
                <c:pt idx="321">
                  <c:v>19.10370267172695</c:v>
                </c:pt>
                <c:pt idx="322">
                  <c:v>58.396336457156366</c:v>
                </c:pt>
                <c:pt idx="323">
                  <c:v>25.200341178843278</c:v>
                </c:pt>
                <c:pt idx="324">
                  <c:v>24.120393309046964</c:v>
                </c:pt>
                <c:pt idx="325">
                  <c:v>20.04576002820718</c:v>
                </c:pt>
                <c:pt idx="326">
                  <c:v>12.505681053723256</c:v>
                </c:pt>
                <c:pt idx="327">
                  <c:v>23.566115151922268</c:v>
                </c:pt>
                <c:pt idx="328">
                  <c:v>21.255915250572126</c:v>
                </c:pt>
                <c:pt idx="329">
                  <c:v>10.157369335178716</c:v>
                </c:pt>
                <c:pt idx="330">
                  <c:v>12.5763620464146</c:v>
                </c:pt>
                <c:pt idx="331">
                  <c:v>13.79192120331712</c:v>
                </c:pt>
                <c:pt idx="332">
                  <c:v>24.664825613588022</c:v>
                </c:pt>
                <c:pt idx="333">
                  <c:v>25.326733132768705</c:v>
                </c:pt>
                <c:pt idx="334">
                  <c:v>12.576362046414591</c:v>
                </c:pt>
                <c:pt idx="335">
                  <c:v>15.368690069643661</c:v>
                </c:pt>
                <c:pt idx="336">
                  <c:v>23.194690321986364</c:v>
                </c:pt>
                <c:pt idx="337">
                  <c:v>21.8551216122782</c:v>
                </c:pt>
                <c:pt idx="338">
                  <c:v>12.553265471672134</c:v>
                </c:pt>
                <c:pt idx="339">
                  <c:v>28.841974271211463</c:v>
                </c:pt>
                <c:pt idx="340">
                  <c:v>28.97514919000605</c:v>
                </c:pt>
                <c:pt idx="341">
                  <c:v>17.235341967088196</c:v>
                </c:pt>
                <c:pt idx="342">
                  <c:v>40.391579133500549</c:v>
                </c:pt>
                <c:pt idx="343">
                  <c:v>59.445875214474086</c:v>
                </c:pt>
                <c:pt idx="344">
                  <c:v>44.326935077864782</c:v>
                </c:pt>
                <c:pt idx="345">
                  <c:v>16.768831619191808</c:v>
                </c:pt>
                <c:pt idx="346">
                  <c:v>13.692865222443213</c:v>
                </c:pt>
                <c:pt idx="347">
                  <c:v>62.938740198827368</c:v>
                </c:pt>
                <c:pt idx="348">
                  <c:v>37.173411072203329</c:v>
                </c:pt>
                <c:pt idx="349">
                  <c:v>9.147740889831443</c:v>
                </c:pt>
                <c:pt idx="350">
                  <c:v>14.632072486909658</c:v>
                </c:pt>
                <c:pt idx="351">
                  <c:v>12.979062574803056</c:v>
                </c:pt>
                <c:pt idx="352">
                  <c:v>10.494267432896198</c:v>
                </c:pt>
                <c:pt idx="353">
                  <c:v>15.334402774700836</c:v>
                </c:pt>
                <c:pt idx="354">
                  <c:v>40.212461641849082</c:v>
                </c:pt>
                <c:pt idx="355">
                  <c:v>32.660250334945339</c:v>
                </c:pt>
                <c:pt idx="356">
                  <c:v>28.154297718662271</c:v>
                </c:pt>
                <c:pt idx="357">
                  <c:v>19.611716641176724</c:v>
                </c:pt>
                <c:pt idx="358">
                  <c:v>42.916566228910987</c:v>
                </c:pt>
                <c:pt idx="359">
                  <c:v>23.933023187580094</c:v>
                </c:pt>
                <c:pt idx="360">
                  <c:v>10.159222584393348</c:v>
                </c:pt>
                <c:pt idx="361">
                  <c:v>15.636368673370637</c:v>
                </c:pt>
                <c:pt idx="362">
                  <c:v>29.106312081671522</c:v>
                </c:pt>
                <c:pt idx="363">
                  <c:v>26.590660851325215</c:v>
                </c:pt>
                <c:pt idx="364">
                  <c:v>12.767347369682145</c:v>
                </c:pt>
                <c:pt idx="365">
                  <c:v>23.422496143881137</c:v>
                </c:pt>
                <c:pt idx="366">
                  <c:v>15.442018328277891</c:v>
                </c:pt>
                <c:pt idx="367">
                  <c:v>29.099133885127873</c:v>
                </c:pt>
                <c:pt idx="368">
                  <c:v>15.043343148231493</c:v>
                </c:pt>
                <c:pt idx="369">
                  <c:v>58.455110627566171</c:v>
                </c:pt>
                <c:pt idx="370">
                  <c:v>37.530763044869204</c:v>
                </c:pt>
                <c:pt idx="371">
                  <c:v>56.859811716443303</c:v>
                </c:pt>
                <c:pt idx="372">
                  <c:v>19.902363904491025</c:v>
                </c:pt>
                <c:pt idx="373">
                  <c:v>44.743539701106393</c:v>
                </c:pt>
                <c:pt idx="374">
                  <c:v>52.701972603431457</c:v>
                </c:pt>
                <c:pt idx="375">
                  <c:v>12.98037088226544</c:v>
                </c:pt>
                <c:pt idx="376">
                  <c:v>36.997238420382054</c:v>
                </c:pt>
                <c:pt idx="377">
                  <c:v>11.94371211660853</c:v>
                </c:pt>
                <c:pt idx="378">
                  <c:v>14.779460333643545</c:v>
                </c:pt>
                <c:pt idx="379">
                  <c:v>26.001413466805154</c:v>
                </c:pt>
                <c:pt idx="380">
                  <c:v>55.914528080629374</c:v>
                </c:pt>
                <c:pt idx="381">
                  <c:v>20.674166584737417</c:v>
                </c:pt>
                <c:pt idx="382">
                  <c:v>29.304745163546851</c:v>
                </c:pt>
                <c:pt idx="383">
                  <c:v>12.592420075659362</c:v>
                </c:pt>
                <c:pt idx="384">
                  <c:v>43.331577156370258</c:v>
                </c:pt>
                <c:pt idx="385">
                  <c:v>33.000005432968756</c:v>
                </c:pt>
                <c:pt idx="386">
                  <c:v>41.284464998575672</c:v>
                </c:pt>
                <c:pt idx="387">
                  <c:v>15.946469249262721</c:v>
                </c:pt>
                <c:pt idx="388">
                  <c:v>12.652138775612643</c:v>
                </c:pt>
                <c:pt idx="389">
                  <c:v>41.999528802374833</c:v>
                </c:pt>
                <c:pt idx="390">
                  <c:v>35.241585194678066</c:v>
                </c:pt>
                <c:pt idx="391">
                  <c:v>19.8993404301584</c:v>
                </c:pt>
                <c:pt idx="392">
                  <c:v>57.048390472458145</c:v>
                </c:pt>
                <c:pt idx="393">
                  <c:v>19.769669743355987</c:v>
                </c:pt>
                <c:pt idx="394">
                  <c:v>41.276253945888449</c:v>
                </c:pt>
                <c:pt idx="395">
                  <c:v>35.792055161583932</c:v>
                </c:pt>
                <c:pt idx="396">
                  <c:v>53.818335631757726</c:v>
                </c:pt>
                <c:pt idx="397">
                  <c:v>27.227663613034437</c:v>
                </c:pt>
                <c:pt idx="398">
                  <c:v>32.66293261945772</c:v>
                </c:pt>
                <c:pt idx="399">
                  <c:v>14.531574395603071</c:v>
                </c:pt>
                <c:pt idx="400">
                  <c:v>15.623232078031387</c:v>
                </c:pt>
                <c:pt idx="401">
                  <c:v>55.236708521777366</c:v>
                </c:pt>
                <c:pt idx="402">
                  <c:v>27.397231240800892</c:v>
                </c:pt>
                <c:pt idx="403">
                  <c:v>38.035125484500107</c:v>
                </c:pt>
                <c:pt idx="404">
                  <c:v>22.262658310505209</c:v>
                </c:pt>
                <c:pt idx="405">
                  <c:v>20.454734221477928</c:v>
                </c:pt>
                <c:pt idx="406">
                  <c:v>32.900605201835113</c:v>
                </c:pt>
                <c:pt idx="407">
                  <c:v>17.520619655773288</c:v>
                </c:pt>
                <c:pt idx="408">
                  <c:v>38.592783477977868</c:v>
                </c:pt>
                <c:pt idx="409">
                  <c:v>41.491939946066175</c:v>
                </c:pt>
                <c:pt idx="410">
                  <c:v>16.120915312399749</c:v>
                </c:pt>
                <c:pt idx="411">
                  <c:v>23.585113441861392</c:v>
                </c:pt>
                <c:pt idx="412">
                  <c:v>16.048237478394626</c:v>
                </c:pt>
                <c:pt idx="413">
                  <c:v>56.233191872356983</c:v>
                </c:pt>
                <c:pt idx="414">
                  <c:v>26.515547164874171</c:v>
                </c:pt>
                <c:pt idx="415">
                  <c:v>26.171698687800994</c:v>
                </c:pt>
                <c:pt idx="416">
                  <c:v>17.374888543493515</c:v>
                </c:pt>
                <c:pt idx="417">
                  <c:v>34.749777086987031</c:v>
                </c:pt>
                <c:pt idx="418">
                  <c:v>23.660549708946416</c:v>
                </c:pt>
                <c:pt idx="419">
                  <c:v>35.037008137019228</c:v>
                </c:pt>
                <c:pt idx="420">
                  <c:v>19.552737483270686</c:v>
                </c:pt>
                <c:pt idx="421">
                  <c:v>28.921555414387054</c:v>
                </c:pt>
              </c:numCache>
            </c:numRef>
          </c:yVal>
          <c:bubbleSize>
            <c:numRef>
              <c:f>'Wind &amp; PV PPAs vs Gas'!$H$28:$H$1000</c:f>
              <c:numCache>
                <c:formatCode>0.0</c:formatCode>
                <c:ptCount val="973"/>
                <c:pt idx="0">
                  <c:v>24</c:v>
                </c:pt>
                <c:pt idx="1">
                  <c:v>200.86666666666667</c:v>
                </c:pt>
                <c:pt idx="2">
                  <c:v>81</c:v>
                </c:pt>
                <c:pt idx="3">
                  <c:v>100</c:v>
                </c:pt>
                <c:pt idx="4">
                  <c:v>106</c:v>
                </c:pt>
                <c:pt idx="5">
                  <c:v>100.5</c:v>
                </c:pt>
                <c:pt idx="6">
                  <c:v>54</c:v>
                </c:pt>
                <c:pt idx="7">
                  <c:v>102.9</c:v>
                </c:pt>
                <c:pt idx="8">
                  <c:v>40</c:v>
                </c:pt>
                <c:pt idx="9">
                  <c:v>10</c:v>
                </c:pt>
                <c:pt idx="10">
                  <c:v>38</c:v>
                </c:pt>
                <c:pt idx="11">
                  <c:v>4.5</c:v>
                </c:pt>
                <c:pt idx="12">
                  <c:v>99</c:v>
                </c:pt>
                <c:pt idx="13">
                  <c:v>50.25</c:v>
                </c:pt>
                <c:pt idx="14">
                  <c:v>50.25</c:v>
                </c:pt>
                <c:pt idx="15">
                  <c:v>63</c:v>
                </c:pt>
                <c:pt idx="16">
                  <c:v>30</c:v>
                </c:pt>
                <c:pt idx="17">
                  <c:v>72</c:v>
                </c:pt>
                <c:pt idx="18">
                  <c:v>76.5</c:v>
                </c:pt>
                <c:pt idx="19">
                  <c:v>15</c:v>
                </c:pt>
                <c:pt idx="20">
                  <c:v>265</c:v>
                </c:pt>
                <c:pt idx="21">
                  <c:v>290</c:v>
                </c:pt>
                <c:pt idx="22">
                  <c:v>290</c:v>
                </c:pt>
                <c:pt idx="23">
                  <c:v>50</c:v>
                </c:pt>
                <c:pt idx="24">
                  <c:v>62.5</c:v>
                </c:pt>
                <c:pt idx="25">
                  <c:v>99</c:v>
                </c:pt>
                <c:pt idx="26">
                  <c:v>49.5</c:v>
                </c:pt>
                <c:pt idx="27">
                  <c:v>40.5</c:v>
                </c:pt>
                <c:pt idx="28">
                  <c:v>50</c:v>
                </c:pt>
                <c:pt idx="29">
                  <c:v>50</c:v>
                </c:pt>
                <c:pt idx="30">
                  <c:v>99</c:v>
                </c:pt>
                <c:pt idx="31">
                  <c:v>101.2</c:v>
                </c:pt>
                <c:pt idx="32">
                  <c:v>150</c:v>
                </c:pt>
                <c:pt idx="33">
                  <c:v>100</c:v>
                </c:pt>
                <c:pt idx="34">
                  <c:v>25</c:v>
                </c:pt>
                <c:pt idx="35">
                  <c:v>49.5</c:v>
                </c:pt>
                <c:pt idx="36">
                  <c:v>150.1</c:v>
                </c:pt>
                <c:pt idx="37">
                  <c:v>79.5</c:v>
                </c:pt>
                <c:pt idx="38">
                  <c:v>151.80000000000001</c:v>
                </c:pt>
                <c:pt idx="39">
                  <c:v>18.899999999999999</c:v>
                </c:pt>
                <c:pt idx="40">
                  <c:v>50.4</c:v>
                </c:pt>
                <c:pt idx="41">
                  <c:v>98.9</c:v>
                </c:pt>
                <c:pt idx="42">
                  <c:v>99</c:v>
                </c:pt>
                <c:pt idx="43">
                  <c:v>150</c:v>
                </c:pt>
                <c:pt idx="44">
                  <c:v>51</c:v>
                </c:pt>
                <c:pt idx="45">
                  <c:v>49.5</c:v>
                </c:pt>
                <c:pt idx="46">
                  <c:v>49.5</c:v>
                </c:pt>
                <c:pt idx="47">
                  <c:v>8</c:v>
                </c:pt>
                <c:pt idx="48">
                  <c:v>24.75</c:v>
                </c:pt>
                <c:pt idx="49">
                  <c:v>63</c:v>
                </c:pt>
                <c:pt idx="50">
                  <c:v>30</c:v>
                </c:pt>
                <c:pt idx="51">
                  <c:v>12</c:v>
                </c:pt>
                <c:pt idx="52">
                  <c:v>49.5</c:v>
                </c:pt>
                <c:pt idx="53">
                  <c:v>96.6</c:v>
                </c:pt>
                <c:pt idx="54">
                  <c:v>124.5</c:v>
                </c:pt>
                <c:pt idx="55">
                  <c:v>70</c:v>
                </c:pt>
                <c:pt idx="56">
                  <c:v>22.5</c:v>
                </c:pt>
                <c:pt idx="57">
                  <c:v>102.3</c:v>
                </c:pt>
                <c:pt idx="58">
                  <c:v>205.5</c:v>
                </c:pt>
                <c:pt idx="59">
                  <c:v>70</c:v>
                </c:pt>
                <c:pt idx="60">
                  <c:v>51</c:v>
                </c:pt>
                <c:pt idx="61">
                  <c:v>21</c:v>
                </c:pt>
                <c:pt idx="62">
                  <c:v>21</c:v>
                </c:pt>
                <c:pt idx="63">
                  <c:v>22.5</c:v>
                </c:pt>
                <c:pt idx="64">
                  <c:v>69</c:v>
                </c:pt>
                <c:pt idx="65">
                  <c:v>100</c:v>
                </c:pt>
                <c:pt idx="66">
                  <c:v>18.899999999999999</c:v>
                </c:pt>
                <c:pt idx="67">
                  <c:v>16.8</c:v>
                </c:pt>
                <c:pt idx="68">
                  <c:v>90</c:v>
                </c:pt>
                <c:pt idx="69">
                  <c:v>200.2</c:v>
                </c:pt>
                <c:pt idx="70">
                  <c:v>36</c:v>
                </c:pt>
                <c:pt idx="71">
                  <c:v>151.80000000000001</c:v>
                </c:pt>
                <c:pt idx="72">
                  <c:v>129.6</c:v>
                </c:pt>
                <c:pt idx="73">
                  <c:v>150</c:v>
                </c:pt>
                <c:pt idx="74">
                  <c:v>99</c:v>
                </c:pt>
                <c:pt idx="75">
                  <c:v>5</c:v>
                </c:pt>
                <c:pt idx="76">
                  <c:v>60</c:v>
                </c:pt>
                <c:pt idx="77">
                  <c:v>50</c:v>
                </c:pt>
                <c:pt idx="78">
                  <c:v>209.4</c:v>
                </c:pt>
                <c:pt idx="79">
                  <c:v>150</c:v>
                </c:pt>
                <c:pt idx="80">
                  <c:v>150</c:v>
                </c:pt>
                <c:pt idx="81">
                  <c:v>150</c:v>
                </c:pt>
                <c:pt idx="82">
                  <c:v>150</c:v>
                </c:pt>
                <c:pt idx="83">
                  <c:v>102</c:v>
                </c:pt>
                <c:pt idx="84">
                  <c:v>168</c:v>
                </c:pt>
                <c:pt idx="85">
                  <c:v>50</c:v>
                </c:pt>
                <c:pt idx="86">
                  <c:v>10.25</c:v>
                </c:pt>
                <c:pt idx="87">
                  <c:v>120</c:v>
                </c:pt>
                <c:pt idx="88">
                  <c:v>70</c:v>
                </c:pt>
                <c:pt idx="89">
                  <c:v>151.80000000000001</c:v>
                </c:pt>
                <c:pt idx="90">
                  <c:v>81</c:v>
                </c:pt>
                <c:pt idx="91">
                  <c:v>198</c:v>
                </c:pt>
                <c:pt idx="92">
                  <c:v>65.099999999999994</c:v>
                </c:pt>
                <c:pt idx="93">
                  <c:v>250.2</c:v>
                </c:pt>
                <c:pt idx="94">
                  <c:v>40.5</c:v>
                </c:pt>
                <c:pt idx="95">
                  <c:v>102.4</c:v>
                </c:pt>
                <c:pt idx="96">
                  <c:v>50.4</c:v>
                </c:pt>
                <c:pt idx="97">
                  <c:v>51</c:v>
                </c:pt>
                <c:pt idx="98">
                  <c:v>143.5</c:v>
                </c:pt>
                <c:pt idx="99">
                  <c:v>32.5</c:v>
                </c:pt>
                <c:pt idx="100">
                  <c:v>20</c:v>
                </c:pt>
                <c:pt idx="101">
                  <c:v>250.8</c:v>
                </c:pt>
                <c:pt idx="102">
                  <c:v>36</c:v>
                </c:pt>
                <c:pt idx="103">
                  <c:v>102</c:v>
                </c:pt>
                <c:pt idx="104">
                  <c:v>100</c:v>
                </c:pt>
                <c:pt idx="105">
                  <c:v>36.799999999999997</c:v>
                </c:pt>
                <c:pt idx="106">
                  <c:v>90</c:v>
                </c:pt>
                <c:pt idx="107">
                  <c:v>30</c:v>
                </c:pt>
                <c:pt idx="108">
                  <c:v>150</c:v>
                </c:pt>
                <c:pt idx="109">
                  <c:v>168</c:v>
                </c:pt>
                <c:pt idx="110">
                  <c:v>150</c:v>
                </c:pt>
                <c:pt idx="111">
                  <c:v>132</c:v>
                </c:pt>
                <c:pt idx="112">
                  <c:v>81.599999999999994</c:v>
                </c:pt>
                <c:pt idx="113">
                  <c:v>114</c:v>
                </c:pt>
                <c:pt idx="114">
                  <c:v>78.2</c:v>
                </c:pt>
                <c:pt idx="115">
                  <c:v>42.5</c:v>
                </c:pt>
                <c:pt idx="116">
                  <c:v>99.2</c:v>
                </c:pt>
                <c:pt idx="117">
                  <c:v>99.2</c:v>
                </c:pt>
                <c:pt idx="118">
                  <c:v>102.5</c:v>
                </c:pt>
                <c:pt idx="119">
                  <c:v>110.4</c:v>
                </c:pt>
                <c:pt idx="120">
                  <c:v>199.8</c:v>
                </c:pt>
                <c:pt idx="121">
                  <c:v>49</c:v>
                </c:pt>
                <c:pt idx="122">
                  <c:v>79.2</c:v>
                </c:pt>
                <c:pt idx="123">
                  <c:v>55.2</c:v>
                </c:pt>
                <c:pt idx="124">
                  <c:v>148.80000000000001</c:v>
                </c:pt>
                <c:pt idx="125">
                  <c:v>80</c:v>
                </c:pt>
                <c:pt idx="126">
                  <c:v>49.8</c:v>
                </c:pt>
                <c:pt idx="127">
                  <c:v>31.68</c:v>
                </c:pt>
                <c:pt idx="128">
                  <c:v>161</c:v>
                </c:pt>
                <c:pt idx="129">
                  <c:v>99</c:v>
                </c:pt>
                <c:pt idx="130">
                  <c:v>201</c:v>
                </c:pt>
                <c:pt idx="131">
                  <c:v>167.89999999999998</c:v>
                </c:pt>
                <c:pt idx="132">
                  <c:v>78.2</c:v>
                </c:pt>
                <c:pt idx="133">
                  <c:v>50</c:v>
                </c:pt>
                <c:pt idx="134">
                  <c:v>78.2</c:v>
                </c:pt>
                <c:pt idx="135">
                  <c:v>38.46</c:v>
                </c:pt>
                <c:pt idx="136">
                  <c:v>27.3</c:v>
                </c:pt>
                <c:pt idx="137">
                  <c:v>28.5</c:v>
                </c:pt>
                <c:pt idx="138">
                  <c:v>48</c:v>
                </c:pt>
                <c:pt idx="139">
                  <c:v>34.200000000000003</c:v>
                </c:pt>
                <c:pt idx="140">
                  <c:v>257.60000000000002</c:v>
                </c:pt>
                <c:pt idx="141">
                  <c:v>100</c:v>
                </c:pt>
                <c:pt idx="142">
                  <c:v>155.1</c:v>
                </c:pt>
                <c:pt idx="143">
                  <c:v>100.8</c:v>
                </c:pt>
                <c:pt idx="144">
                  <c:v>165.6</c:v>
                </c:pt>
                <c:pt idx="145">
                  <c:v>131.1</c:v>
                </c:pt>
                <c:pt idx="146">
                  <c:v>214.4</c:v>
                </c:pt>
                <c:pt idx="147">
                  <c:v>150.36000000000001</c:v>
                </c:pt>
                <c:pt idx="148">
                  <c:v>108</c:v>
                </c:pt>
                <c:pt idx="149">
                  <c:v>115</c:v>
                </c:pt>
                <c:pt idx="150">
                  <c:v>202</c:v>
                </c:pt>
                <c:pt idx="151">
                  <c:v>40</c:v>
                </c:pt>
                <c:pt idx="152">
                  <c:v>200</c:v>
                </c:pt>
                <c:pt idx="153">
                  <c:v>104.4</c:v>
                </c:pt>
                <c:pt idx="154">
                  <c:v>20</c:v>
                </c:pt>
                <c:pt idx="155">
                  <c:v>199.92</c:v>
                </c:pt>
                <c:pt idx="156">
                  <c:v>162</c:v>
                </c:pt>
                <c:pt idx="157">
                  <c:v>102.5</c:v>
                </c:pt>
                <c:pt idx="158">
                  <c:v>120</c:v>
                </c:pt>
                <c:pt idx="159">
                  <c:v>42</c:v>
                </c:pt>
                <c:pt idx="160">
                  <c:v>200</c:v>
                </c:pt>
                <c:pt idx="161">
                  <c:v>50</c:v>
                </c:pt>
                <c:pt idx="162">
                  <c:v>37.5</c:v>
                </c:pt>
                <c:pt idx="163">
                  <c:v>100.8</c:v>
                </c:pt>
                <c:pt idx="164">
                  <c:v>104</c:v>
                </c:pt>
                <c:pt idx="165">
                  <c:v>92.34</c:v>
                </c:pt>
                <c:pt idx="166">
                  <c:v>201.6</c:v>
                </c:pt>
                <c:pt idx="167">
                  <c:v>100.65</c:v>
                </c:pt>
                <c:pt idx="168">
                  <c:v>48</c:v>
                </c:pt>
                <c:pt idx="169">
                  <c:v>98.9</c:v>
                </c:pt>
                <c:pt idx="170">
                  <c:v>100.8</c:v>
                </c:pt>
                <c:pt idx="171">
                  <c:v>59.8</c:v>
                </c:pt>
                <c:pt idx="172">
                  <c:v>39.9</c:v>
                </c:pt>
                <c:pt idx="173">
                  <c:v>49.5</c:v>
                </c:pt>
                <c:pt idx="174">
                  <c:v>20.65</c:v>
                </c:pt>
                <c:pt idx="175">
                  <c:v>75</c:v>
                </c:pt>
                <c:pt idx="176">
                  <c:v>79.599999999999994</c:v>
                </c:pt>
                <c:pt idx="177">
                  <c:v>201.25</c:v>
                </c:pt>
                <c:pt idx="178">
                  <c:v>49.2</c:v>
                </c:pt>
                <c:pt idx="179">
                  <c:v>110.4</c:v>
                </c:pt>
                <c:pt idx="180">
                  <c:v>30.4</c:v>
                </c:pt>
                <c:pt idx="181">
                  <c:v>78.400000000000006</c:v>
                </c:pt>
                <c:pt idx="182">
                  <c:v>14.4</c:v>
                </c:pt>
                <c:pt idx="183">
                  <c:v>310.39999999999998</c:v>
                </c:pt>
                <c:pt idx="184">
                  <c:v>21</c:v>
                </c:pt>
                <c:pt idx="185">
                  <c:v>30.400000000000002</c:v>
                </c:pt>
                <c:pt idx="186">
                  <c:v>50</c:v>
                </c:pt>
                <c:pt idx="187">
                  <c:v>91</c:v>
                </c:pt>
                <c:pt idx="188">
                  <c:v>51.2</c:v>
                </c:pt>
                <c:pt idx="189">
                  <c:v>202</c:v>
                </c:pt>
                <c:pt idx="190">
                  <c:v>48</c:v>
                </c:pt>
                <c:pt idx="191">
                  <c:v>54</c:v>
                </c:pt>
                <c:pt idx="192">
                  <c:v>69</c:v>
                </c:pt>
                <c:pt idx="193">
                  <c:v>100.3</c:v>
                </c:pt>
                <c:pt idx="194">
                  <c:v>50</c:v>
                </c:pt>
                <c:pt idx="195">
                  <c:v>9.1</c:v>
                </c:pt>
                <c:pt idx="196">
                  <c:v>15</c:v>
                </c:pt>
                <c:pt idx="197">
                  <c:v>74.8</c:v>
                </c:pt>
                <c:pt idx="198">
                  <c:v>200.6</c:v>
                </c:pt>
                <c:pt idx="199">
                  <c:v>74.8</c:v>
                </c:pt>
                <c:pt idx="200">
                  <c:v>62.4</c:v>
                </c:pt>
                <c:pt idx="201">
                  <c:v>39</c:v>
                </c:pt>
                <c:pt idx="202">
                  <c:v>200</c:v>
                </c:pt>
                <c:pt idx="203">
                  <c:v>200</c:v>
                </c:pt>
                <c:pt idx="204">
                  <c:v>200</c:v>
                </c:pt>
                <c:pt idx="205">
                  <c:v>199</c:v>
                </c:pt>
                <c:pt idx="206">
                  <c:v>250</c:v>
                </c:pt>
                <c:pt idx="207">
                  <c:v>102.4</c:v>
                </c:pt>
                <c:pt idx="208">
                  <c:v>80</c:v>
                </c:pt>
                <c:pt idx="209">
                  <c:v>50.4</c:v>
                </c:pt>
                <c:pt idx="210">
                  <c:v>200</c:v>
                </c:pt>
                <c:pt idx="211">
                  <c:v>80</c:v>
                </c:pt>
                <c:pt idx="212">
                  <c:v>100</c:v>
                </c:pt>
                <c:pt idx="213">
                  <c:v>249.9</c:v>
                </c:pt>
                <c:pt idx="214">
                  <c:v>150</c:v>
                </c:pt>
                <c:pt idx="215">
                  <c:v>205.7</c:v>
                </c:pt>
                <c:pt idx="216">
                  <c:v>20</c:v>
                </c:pt>
                <c:pt idx="217">
                  <c:v>147.6</c:v>
                </c:pt>
                <c:pt idx="218">
                  <c:v>184.8</c:v>
                </c:pt>
                <c:pt idx="219">
                  <c:v>60</c:v>
                </c:pt>
                <c:pt idx="220">
                  <c:v>200</c:v>
                </c:pt>
                <c:pt idx="221">
                  <c:v>198.9</c:v>
                </c:pt>
                <c:pt idx="222">
                  <c:v>199.8</c:v>
                </c:pt>
                <c:pt idx="223">
                  <c:v>200</c:v>
                </c:pt>
                <c:pt idx="224">
                  <c:v>400</c:v>
                </c:pt>
                <c:pt idx="225">
                  <c:v>19.8</c:v>
                </c:pt>
                <c:pt idx="226">
                  <c:v>249.2</c:v>
                </c:pt>
                <c:pt idx="227">
                  <c:v>172</c:v>
                </c:pt>
                <c:pt idx="228">
                  <c:v>34.200000000000003</c:v>
                </c:pt>
                <c:pt idx="229">
                  <c:v>201.6</c:v>
                </c:pt>
                <c:pt idx="230">
                  <c:v>51</c:v>
                </c:pt>
                <c:pt idx="231">
                  <c:v>98</c:v>
                </c:pt>
                <c:pt idx="232">
                  <c:v>149.6</c:v>
                </c:pt>
                <c:pt idx="233">
                  <c:v>100.3</c:v>
                </c:pt>
                <c:pt idx="234">
                  <c:v>78.2</c:v>
                </c:pt>
                <c:pt idx="235">
                  <c:v>99</c:v>
                </c:pt>
                <c:pt idx="236">
                  <c:v>299.7</c:v>
                </c:pt>
                <c:pt idx="237">
                  <c:v>150</c:v>
                </c:pt>
                <c:pt idx="238">
                  <c:v>175</c:v>
                </c:pt>
                <c:pt idx="239">
                  <c:v>100</c:v>
                </c:pt>
                <c:pt idx="240">
                  <c:v>115.99999999999999</c:v>
                </c:pt>
                <c:pt idx="241">
                  <c:v>30</c:v>
                </c:pt>
                <c:pt idx="242">
                  <c:v>42.95</c:v>
                </c:pt>
                <c:pt idx="243">
                  <c:v>140</c:v>
                </c:pt>
                <c:pt idx="244">
                  <c:v>100</c:v>
                </c:pt>
                <c:pt idx="245">
                  <c:v>200</c:v>
                </c:pt>
                <c:pt idx="246">
                  <c:v>150</c:v>
                </c:pt>
                <c:pt idx="247">
                  <c:v>150</c:v>
                </c:pt>
                <c:pt idx="248">
                  <c:v>100</c:v>
                </c:pt>
                <c:pt idx="249">
                  <c:v>73.5</c:v>
                </c:pt>
                <c:pt idx="250">
                  <c:v>50</c:v>
                </c:pt>
                <c:pt idx="251">
                  <c:v>78</c:v>
                </c:pt>
                <c:pt idx="252">
                  <c:v>300</c:v>
                </c:pt>
                <c:pt idx="253">
                  <c:v>208.27</c:v>
                </c:pt>
                <c:pt idx="254">
                  <c:v>20</c:v>
                </c:pt>
                <c:pt idx="255">
                  <c:v>149</c:v>
                </c:pt>
                <c:pt idx="256">
                  <c:v>20</c:v>
                </c:pt>
                <c:pt idx="257">
                  <c:v>200.91</c:v>
                </c:pt>
                <c:pt idx="258">
                  <c:v>50.4</c:v>
                </c:pt>
                <c:pt idx="259">
                  <c:v>36</c:v>
                </c:pt>
                <c:pt idx="260">
                  <c:v>208</c:v>
                </c:pt>
                <c:pt idx="261">
                  <c:v>80</c:v>
                </c:pt>
                <c:pt idx="262">
                  <c:v>324</c:v>
                </c:pt>
                <c:pt idx="263">
                  <c:v>25</c:v>
                </c:pt>
                <c:pt idx="264">
                  <c:v>100.05</c:v>
                </c:pt>
                <c:pt idx="265">
                  <c:v>98</c:v>
                </c:pt>
                <c:pt idx="266">
                  <c:v>200</c:v>
                </c:pt>
                <c:pt idx="267">
                  <c:v>30</c:v>
                </c:pt>
                <c:pt idx="268">
                  <c:v>198</c:v>
                </c:pt>
                <c:pt idx="269">
                  <c:v>149.03</c:v>
                </c:pt>
                <c:pt idx="270">
                  <c:v>64.8</c:v>
                </c:pt>
                <c:pt idx="271">
                  <c:v>100.8</c:v>
                </c:pt>
                <c:pt idx="272">
                  <c:v>131.1</c:v>
                </c:pt>
                <c:pt idx="273">
                  <c:v>199.8</c:v>
                </c:pt>
                <c:pt idx="274">
                  <c:v>99.1</c:v>
                </c:pt>
                <c:pt idx="275">
                  <c:v>149.5</c:v>
                </c:pt>
                <c:pt idx="276">
                  <c:v>106</c:v>
                </c:pt>
                <c:pt idx="277">
                  <c:v>29.9</c:v>
                </c:pt>
                <c:pt idx="278">
                  <c:v>206.55</c:v>
                </c:pt>
                <c:pt idx="279">
                  <c:v>200</c:v>
                </c:pt>
                <c:pt idx="280">
                  <c:v>200</c:v>
                </c:pt>
                <c:pt idx="281">
                  <c:v>75</c:v>
                </c:pt>
                <c:pt idx="282">
                  <c:v>25</c:v>
                </c:pt>
                <c:pt idx="283">
                  <c:v>7</c:v>
                </c:pt>
                <c:pt idx="284">
                  <c:v>99.25</c:v>
                </c:pt>
                <c:pt idx="285">
                  <c:v>149.72999999999999</c:v>
                </c:pt>
                <c:pt idx="286">
                  <c:v>7.2</c:v>
                </c:pt>
                <c:pt idx="287">
                  <c:v>119.7</c:v>
                </c:pt>
                <c:pt idx="288">
                  <c:v>140</c:v>
                </c:pt>
                <c:pt idx="289">
                  <c:v>46</c:v>
                </c:pt>
                <c:pt idx="290">
                  <c:v>199.2</c:v>
                </c:pt>
                <c:pt idx="291">
                  <c:v>75.400000000000006</c:v>
                </c:pt>
                <c:pt idx="292">
                  <c:v>216.44</c:v>
                </c:pt>
                <c:pt idx="293">
                  <c:v>199.52</c:v>
                </c:pt>
                <c:pt idx="294">
                  <c:v>49.5</c:v>
                </c:pt>
                <c:pt idx="295">
                  <c:v>298.2</c:v>
                </c:pt>
                <c:pt idx="296">
                  <c:v>79.75</c:v>
                </c:pt>
                <c:pt idx="297">
                  <c:v>40.590000000000003</c:v>
                </c:pt>
                <c:pt idx="298">
                  <c:v>43.2</c:v>
                </c:pt>
                <c:pt idx="299">
                  <c:v>27</c:v>
                </c:pt>
                <c:pt idx="300">
                  <c:v>200</c:v>
                </c:pt>
                <c:pt idx="301">
                  <c:v>66</c:v>
                </c:pt>
                <c:pt idx="302">
                  <c:v>100</c:v>
                </c:pt>
                <c:pt idx="303">
                  <c:v>100.05</c:v>
                </c:pt>
                <c:pt idx="304">
                  <c:v>128.69999999999999</c:v>
                </c:pt>
                <c:pt idx="305">
                  <c:v>200.8</c:v>
                </c:pt>
                <c:pt idx="306">
                  <c:v>231.05</c:v>
                </c:pt>
                <c:pt idx="307">
                  <c:v>216.2</c:v>
                </c:pt>
                <c:pt idx="308">
                  <c:v>106.7</c:v>
                </c:pt>
                <c:pt idx="309">
                  <c:v>15</c:v>
                </c:pt>
                <c:pt idx="310">
                  <c:v>2.38</c:v>
                </c:pt>
                <c:pt idx="311">
                  <c:v>100</c:v>
                </c:pt>
                <c:pt idx="312">
                  <c:v>15.59</c:v>
                </c:pt>
                <c:pt idx="313">
                  <c:v>160</c:v>
                </c:pt>
                <c:pt idx="314">
                  <c:v>75</c:v>
                </c:pt>
                <c:pt idx="315">
                  <c:v>132</c:v>
                </c:pt>
                <c:pt idx="316">
                  <c:v>16.100000000000001</c:v>
                </c:pt>
                <c:pt idx="317">
                  <c:v>100</c:v>
                </c:pt>
                <c:pt idx="318">
                  <c:v>200</c:v>
                </c:pt>
                <c:pt idx="319">
                  <c:v>48.8</c:v>
                </c:pt>
                <c:pt idx="320">
                  <c:v>102.5</c:v>
                </c:pt>
                <c:pt idx="321">
                  <c:v>242</c:v>
                </c:pt>
                <c:pt idx="322">
                  <c:v>100</c:v>
                </c:pt>
                <c:pt idx="323">
                  <c:v>30</c:v>
                </c:pt>
                <c:pt idx="324">
                  <c:v>98</c:v>
                </c:pt>
                <c:pt idx="325">
                  <c:v>29.875</c:v>
                </c:pt>
                <c:pt idx="326">
                  <c:v>243.8</c:v>
                </c:pt>
                <c:pt idx="327">
                  <c:v>103.5</c:v>
                </c:pt>
                <c:pt idx="328">
                  <c:v>211.66</c:v>
                </c:pt>
                <c:pt idx="329">
                  <c:v>100</c:v>
                </c:pt>
                <c:pt idx="330">
                  <c:v>83</c:v>
                </c:pt>
                <c:pt idx="331">
                  <c:v>200</c:v>
                </c:pt>
                <c:pt idx="332">
                  <c:v>165</c:v>
                </c:pt>
                <c:pt idx="333">
                  <c:v>50</c:v>
                </c:pt>
                <c:pt idx="334">
                  <c:v>97</c:v>
                </c:pt>
                <c:pt idx="335">
                  <c:v>226.56</c:v>
                </c:pt>
                <c:pt idx="336">
                  <c:v>216.6</c:v>
                </c:pt>
                <c:pt idx="337">
                  <c:v>79.900000000000006</c:v>
                </c:pt>
                <c:pt idx="338">
                  <c:v>301.02</c:v>
                </c:pt>
                <c:pt idx="339">
                  <c:v>45.36</c:v>
                </c:pt>
                <c:pt idx="340">
                  <c:v>80.64</c:v>
                </c:pt>
                <c:pt idx="341">
                  <c:v>250.4</c:v>
                </c:pt>
                <c:pt idx="342">
                  <c:v>97.2</c:v>
                </c:pt>
                <c:pt idx="343">
                  <c:v>101.2</c:v>
                </c:pt>
                <c:pt idx="344">
                  <c:v>21.6</c:v>
                </c:pt>
                <c:pt idx="345">
                  <c:v>106</c:v>
                </c:pt>
                <c:pt idx="346">
                  <c:v>199.4</c:v>
                </c:pt>
                <c:pt idx="347">
                  <c:v>105.8</c:v>
                </c:pt>
                <c:pt idx="348">
                  <c:v>95.25</c:v>
                </c:pt>
                <c:pt idx="349">
                  <c:v>299.36</c:v>
                </c:pt>
                <c:pt idx="350">
                  <c:v>153.6</c:v>
                </c:pt>
                <c:pt idx="351">
                  <c:v>161</c:v>
                </c:pt>
                <c:pt idx="352">
                  <c:v>250</c:v>
                </c:pt>
                <c:pt idx="353">
                  <c:v>171</c:v>
                </c:pt>
                <c:pt idx="354">
                  <c:v>21.6</c:v>
                </c:pt>
                <c:pt idx="355">
                  <c:v>46.5</c:v>
                </c:pt>
                <c:pt idx="356">
                  <c:v>398.6</c:v>
                </c:pt>
                <c:pt idx="357">
                  <c:v>236.5</c:v>
                </c:pt>
                <c:pt idx="358">
                  <c:v>136.80000000000001</c:v>
                </c:pt>
                <c:pt idx="359">
                  <c:v>102</c:v>
                </c:pt>
                <c:pt idx="360">
                  <c:v>104</c:v>
                </c:pt>
                <c:pt idx="361">
                  <c:v>134.08000000000001</c:v>
                </c:pt>
                <c:pt idx="362">
                  <c:v>199.54</c:v>
                </c:pt>
                <c:pt idx="363">
                  <c:v>144</c:v>
                </c:pt>
                <c:pt idx="364">
                  <c:v>160</c:v>
                </c:pt>
                <c:pt idx="365">
                  <c:v>96.7</c:v>
                </c:pt>
                <c:pt idx="366">
                  <c:v>141.19999999999999</c:v>
                </c:pt>
                <c:pt idx="367">
                  <c:v>104</c:v>
                </c:pt>
                <c:pt idx="368">
                  <c:v>200</c:v>
                </c:pt>
                <c:pt idx="369">
                  <c:v>121.8</c:v>
                </c:pt>
                <c:pt idx="370">
                  <c:v>72.599999999999994</c:v>
                </c:pt>
                <c:pt idx="371">
                  <c:v>121.8</c:v>
                </c:pt>
                <c:pt idx="372">
                  <c:v>110</c:v>
                </c:pt>
                <c:pt idx="373">
                  <c:v>76.8</c:v>
                </c:pt>
                <c:pt idx="374">
                  <c:v>339.78</c:v>
                </c:pt>
                <c:pt idx="375">
                  <c:v>128</c:v>
                </c:pt>
                <c:pt idx="376">
                  <c:v>300</c:v>
                </c:pt>
                <c:pt idx="377">
                  <c:v>90</c:v>
                </c:pt>
                <c:pt idx="378">
                  <c:v>110.00000000000001</c:v>
                </c:pt>
                <c:pt idx="379">
                  <c:v>302.39999999999998</c:v>
                </c:pt>
                <c:pt idx="380">
                  <c:v>112.5</c:v>
                </c:pt>
                <c:pt idx="381">
                  <c:v>100</c:v>
                </c:pt>
                <c:pt idx="382">
                  <c:v>76.5</c:v>
                </c:pt>
                <c:pt idx="383">
                  <c:v>200</c:v>
                </c:pt>
                <c:pt idx="384">
                  <c:v>14.4</c:v>
                </c:pt>
                <c:pt idx="385">
                  <c:v>56.2</c:v>
                </c:pt>
                <c:pt idx="386">
                  <c:v>50.1</c:v>
                </c:pt>
                <c:pt idx="387">
                  <c:v>172.54842630833929</c:v>
                </c:pt>
                <c:pt idx="388">
                  <c:v>26.321573691660728</c:v>
                </c:pt>
                <c:pt idx="389">
                  <c:v>201.3</c:v>
                </c:pt>
                <c:pt idx="390">
                  <c:v>331</c:v>
                </c:pt>
                <c:pt idx="391">
                  <c:v>199.39999999999972</c:v>
                </c:pt>
                <c:pt idx="392">
                  <c:v>77.7</c:v>
                </c:pt>
                <c:pt idx="393">
                  <c:v>53.6</c:v>
                </c:pt>
                <c:pt idx="394">
                  <c:v>100</c:v>
                </c:pt>
                <c:pt idx="395">
                  <c:v>225</c:v>
                </c:pt>
                <c:pt idx="396">
                  <c:v>147</c:v>
                </c:pt>
                <c:pt idx="397">
                  <c:v>234.56</c:v>
                </c:pt>
                <c:pt idx="398">
                  <c:v>29.5</c:v>
                </c:pt>
                <c:pt idx="399">
                  <c:v>250.7</c:v>
                </c:pt>
                <c:pt idx="400">
                  <c:v>300.60000000000002</c:v>
                </c:pt>
                <c:pt idx="401">
                  <c:v>99</c:v>
                </c:pt>
                <c:pt idx="402">
                  <c:v>105.5</c:v>
                </c:pt>
                <c:pt idx="403">
                  <c:v>33.799999999999997</c:v>
                </c:pt>
                <c:pt idx="404">
                  <c:v>80</c:v>
                </c:pt>
                <c:pt idx="405">
                  <c:v>350</c:v>
                </c:pt>
                <c:pt idx="406">
                  <c:v>201.6</c:v>
                </c:pt>
                <c:pt idx="407">
                  <c:v>75</c:v>
                </c:pt>
                <c:pt idx="408">
                  <c:v>29.9</c:v>
                </c:pt>
                <c:pt idx="409">
                  <c:v>50</c:v>
                </c:pt>
                <c:pt idx="410">
                  <c:v>145</c:v>
                </c:pt>
                <c:pt idx="411">
                  <c:v>180</c:v>
                </c:pt>
                <c:pt idx="412">
                  <c:v>197.4</c:v>
                </c:pt>
                <c:pt idx="413">
                  <c:v>145</c:v>
                </c:pt>
                <c:pt idx="414">
                  <c:v>102.2</c:v>
                </c:pt>
                <c:pt idx="415">
                  <c:v>70</c:v>
                </c:pt>
                <c:pt idx="416">
                  <c:v>200</c:v>
                </c:pt>
                <c:pt idx="417">
                  <c:v>105.66</c:v>
                </c:pt>
                <c:pt idx="418">
                  <c:v>200</c:v>
                </c:pt>
                <c:pt idx="419">
                  <c:v>643.44000000000005</c:v>
                </c:pt>
                <c:pt idx="420">
                  <c:v>200.22</c:v>
                </c:pt>
                <c:pt idx="421">
                  <c:v>102.84</c:v>
                </c:pt>
              </c:numCache>
            </c:numRef>
          </c:bubbleSize>
          <c:bubble3D val="0"/>
          <c:extLst>
            <c:ext xmlns:c16="http://schemas.microsoft.com/office/drawing/2014/chart" uri="{C3380CC4-5D6E-409C-BE32-E72D297353CC}">
              <c16:uniqueId val="{00000001-194F-42F9-A845-9894934B8CEE}"/>
            </c:ext>
          </c:extLst>
        </c:ser>
        <c:dLbls>
          <c:showLegendKey val="0"/>
          <c:showVal val="0"/>
          <c:showCatName val="0"/>
          <c:showSerName val="0"/>
          <c:showPercent val="0"/>
          <c:showBubbleSize val="0"/>
        </c:dLbls>
        <c:bubbleScale val="50"/>
        <c:showNegBubbles val="0"/>
        <c:axId val="364571264"/>
        <c:axId val="462385920"/>
      </c:bubbleChart>
      <c:valAx>
        <c:axId val="364571264"/>
        <c:scaling>
          <c:orientation val="minMax"/>
          <c:max val="45657"/>
          <c:min val="39814"/>
        </c:scaling>
        <c:delete val="0"/>
        <c:axPos val="b"/>
        <c:title>
          <c:tx>
            <c:rich>
              <a:bodyPr/>
              <a:lstStyle/>
              <a:p>
                <a:pPr>
                  <a:defRPr/>
                </a:pPr>
                <a:r>
                  <a:rPr lang="en-US"/>
                  <a:t>PPA Execution Date</a:t>
                </a:r>
              </a:p>
            </c:rich>
          </c:tx>
          <c:layout>
            <c:manualLayout>
              <c:xMode val="edge"/>
              <c:yMode val="edge"/>
              <c:x val="0.3738001310625752"/>
              <c:y val="0.93522478992755731"/>
            </c:manualLayout>
          </c:layout>
          <c:overlay val="0"/>
          <c:spPr>
            <a:noFill/>
            <a:ln w="25400">
              <a:noFill/>
            </a:ln>
          </c:spPr>
        </c:title>
        <c:numFmt formatCode="yyyy" sourceLinked="0"/>
        <c:majorTickMark val="out"/>
        <c:minorTickMark val="none"/>
        <c:tickLblPos val="nextTo"/>
        <c:spPr>
          <a:solidFill>
            <a:schemeClr val="bg1"/>
          </a:solidFill>
          <a:ln w="12700">
            <a:noFill/>
            <a:prstDash val="solid"/>
          </a:ln>
        </c:spPr>
        <c:txPr>
          <a:bodyPr rot="0" vert="horz"/>
          <a:lstStyle/>
          <a:p>
            <a:pPr>
              <a:defRPr/>
            </a:pPr>
            <a:endParaRPr lang="en-US"/>
          </a:p>
        </c:txPr>
        <c:crossAx val="462385920"/>
        <c:crosses val="autoZero"/>
        <c:crossBetween val="midCat"/>
        <c:majorUnit val="366"/>
      </c:valAx>
      <c:valAx>
        <c:axId val="462385920"/>
        <c:scaling>
          <c:orientation val="minMax"/>
          <c:max val="20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12700">
            <a:noFill/>
            <a:prstDash val="solid"/>
          </a:ln>
        </c:spPr>
        <c:txPr>
          <a:bodyPr rot="0" vert="horz"/>
          <a:lstStyle/>
          <a:p>
            <a:pPr>
              <a:defRPr/>
            </a:pPr>
            <a:endParaRPr lang="en-US"/>
          </a:p>
        </c:txPr>
        <c:crossAx val="364571264"/>
        <c:crosses val="autoZero"/>
        <c:crossBetween val="midCat"/>
        <c:majorUnit val="25"/>
      </c:valAx>
      <c:spPr>
        <a:solidFill>
          <a:schemeClr val="bg1"/>
        </a:solid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4116319220217557E-2"/>
          <c:y val="9.9296597906671405E-2"/>
          <c:w val="0.9254975760614329"/>
          <c:h val="0.75401460798413633"/>
        </c:manualLayout>
      </c:layout>
      <c:lineChart>
        <c:grouping val="standard"/>
        <c:varyColors val="0"/>
        <c:ser>
          <c:idx val="2"/>
          <c:order val="0"/>
          <c:spPr>
            <a:ln w="38100">
              <a:solidFill>
                <a:schemeClr val="accent6">
                  <a:lumMod val="75000"/>
                </a:schemeClr>
              </a:solidFill>
              <a:prstDash val="solid"/>
            </a:ln>
          </c:spPr>
          <c:marker>
            <c:symbol val="none"/>
          </c:marker>
          <c:cat>
            <c:numRef>
              <c:f>'Wind &amp; PV PPAs vs Gas'!$A$29:$A$44</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'Wind &amp; PV PPAs vs Gas'!$C$29:$C$44</c:f>
              <c:numCache>
                <c:formatCode>"$"#,##0_);\("$"#,##0\)</c:formatCode>
                <c:ptCount val="16"/>
                <c:pt idx="0">
                  <c:v>182.56885883227807</c:v>
                </c:pt>
                <c:pt idx="1">
                  <c:v>149.69336954285399</c:v>
                </c:pt>
                <c:pt idx="2">
                  <c:v>121.60752194762958</c:v>
                </c:pt>
                <c:pt idx="3">
                  <c:v>94.240026234075756</c:v>
                </c:pt>
                <c:pt idx="4">
                  <c:v>75.503563145361397</c:v>
                </c:pt>
                <c:pt idx="5">
                  <c:v>60.418513724402395</c:v>
                </c:pt>
                <c:pt idx="6">
                  <c:v>50.149367131586629</c:v>
                </c:pt>
                <c:pt idx="7">
                  <c:v>40.118586852573202</c:v>
                </c:pt>
                <c:pt idx="8">
                  <c:v>38.416219486919118</c:v>
                </c:pt>
                <c:pt idx="9">
                  <c:v>27.070206396061852</c:v>
                </c:pt>
                <c:pt idx="10">
                  <c:v>23.365247470132363</c:v>
                </c:pt>
                <c:pt idx="11">
                  <c:v>24.476764005491585</c:v>
                </c:pt>
                <c:pt idx="12">
                  <c:v>24.850305702792969</c:v>
                </c:pt>
                <c:pt idx="13">
                  <c:v>25.781364338539262</c:v>
                </c:pt>
                <c:pt idx="14">
                  <c:v>36.565837203345652</c:v>
                </c:pt>
                <c:pt idx="15">
                  <c:v>#N/A</c:v>
                </c:pt>
              </c:numCache>
            </c:numRef>
          </c:val>
          <c:smooth val="0"/>
          <c:extLst>
            <c:ext xmlns:c16="http://schemas.microsoft.com/office/drawing/2014/chart" uri="{C3380CC4-5D6E-409C-BE32-E72D297353CC}">
              <c16:uniqueId val="{00000000-01E4-4E88-9641-BF66CCAB1973}"/>
            </c:ext>
          </c:extLst>
        </c:ser>
        <c:ser>
          <c:idx val="1"/>
          <c:order val="1"/>
          <c:spPr>
            <a:ln w="38100">
              <a:solidFill>
                <a:schemeClr val="accent1">
                  <a:lumMod val="50000"/>
                </a:schemeClr>
              </a:solidFill>
              <a:prstDash val="solid"/>
            </a:ln>
          </c:spPr>
          <c:marker>
            <c:symbol val="none"/>
          </c:marker>
          <c:cat>
            <c:numRef>
              <c:f>'Wind &amp; PV PPAs vs Gas'!$A$29:$A$44</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'Wind &amp; PV PPAs vs Gas'!$D$29:$D$44</c:f>
              <c:numCache>
                <c:formatCode>"$"#,##0_);\("$"#,##0\)</c:formatCode>
                <c:ptCount val="16"/>
                <c:pt idx="0">
                  <c:v>82.469851235686164</c:v>
                </c:pt>
                <c:pt idx="1">
                  <c:v>72.067237387481086</c:v>
                </c:pt>
                <c:pt idx="2">
                  <c:v>52.424436462829561</c:v>
                </c:pt>
                <c:pt idx="3">
                  <c:v>44.624157613774933</c:v>
                </c:pt>
                <c:pt idx="4">
                  <c:v>31.521799026415696</c:v>
                </c:pt>
                <c:pt idx="5">
                  <c:v>28.982600375050467</c:v>
                </c:pt>
                <c:pt idx="6">
                  <c:v>33.574549169982987</c:v>
                </c:pt>
                <c:pt idx="7">
                  <c:v>27.601354817669147</c:v>
                </c:pt>
                <c:pt idx="8">
                  <c:v>21.25673724078592</c:v>
                </c:pt>
                <c:pt idx="9">
                  <c:v>19.537006761765703</c:v>
                </c:pt>
                <c:pt idx="10">
                  <c:v>26.865161117327713</c:v>
                </c:pt>
                <c:pt idx="11">
                  <c:v>29.539132743758071</c:v>
                </c:pt>
                <c:pt idx="12">
                  <c:v>24.974631047916791</c:v>
                </c:pt>
                <c:pt idx="13">
                  <c:v>25.520878540897769</c:v>
                </c:pt>
                <c:pt idx="14">
                  <c:v>#N/A</c:v>
                </c:pt>
                <c:pt idx="15">
                  <c:v>#N/A</c:v>
                </c:pt>
              </c:numCache>
            </c:numRef>
          </c:val>
          <c:smooth val="0"/>
          <c:extLst>
            <c:ext xmlns:c16="http://schemas.microsoft.com/office/drawing/2014/chart" uri="{C3380CC4-5D6E-409C-BE32-E72D297353CC}">
              <c16:uniqueId val="{00000001-01E4-4E88-9641-BF66CCAB1973}"/>
            </c:ext>
          </c:extLst>
        </c:ser>
        <c:dLbls>
          <c:showLegendKey val="0"/>
          <c:showVal val="0"/>
          <c:showCatName val="0"/>
          <c:showSerName val="0"/>
          <c:showPercent val="0"/>
          <c:showBubbleSize val="0"/>
        </c:dLbls>
        <c:smooth val="0"/>
        <c:axId val="468217856"/>
        <c:axId val="468219392"/>
      </c:lineChart>
      <c:catAx>
        <c:axId val="468217856"/>
        <c:scaling>
          <c:orientation val="minMax"/>
        </c:scaling>
        <c:delete val="0"/>
        <c:axPos val="b"/>
        <c:numFmt formatCode="General" sourceLinked="1"/>
        <c:majorTickMark val="out"/>
        <c:minorTickMark val="none"/>
        <c:tickLblPos val="none"/>
        <c:spPr>
          <a:ln>
            <a:noFill/>
          </a:ln>
        </c:spPr>
        <c:crossAx val="468219392"/>
        <c:crosses val="autoZero"/>
        <c:auto val="1"/>
        <c:lblAlgn val="ctr"/>
        <c:lblOffset val="100"/>
        <c:noMultiLvlLbl val="0"/>
      </c:catAx>
      <c:valAx>
        <c:axId val="468219392"/>
        <c:scaling>
          <c:orientation val="minMax"/>
          <c:max val="200"/>
          <c:min val="0"/>
        </c:scaling>
        <c:delete val="0"/>
        <c:axPos val="l"/>
        <c:numFmt formatCode="General" sourceLinked="0"/>
        <c:majorTickMark val="none"/>
        <c:minorTickMark val="none"/>
        <c:tickLblPos val="none"/>
        <c:spPr>
          <a:ln>
            <a:noFill/>
          </a:ln>
        </c:spPr>
        <c:crossAx val="468217856"/>
        <c:crosses val="autoZero"/>
        <c:crossBetween val="between"/>
      </c:valAx>
      <c:spPr>
        <a:noFill/>
        <a:ln>
          <a:noFill/>
        </a:ln>
      </c:spPr>
    </c:plotArea>
    <c:plotVisOnly val="1"/>
    <c:dispBlanksAs val="gap"/>
    <c:showDLblsOverMax val="0"/>
  </c:chart>
  <c:spPr>
    <a:noFill/>
    <a:ln>
      <a:noFill/>
    </a:ln>
  </c:spPr>
  <c:txPr>
    <a:bodyPr/>
    <a:lstStyle/>
    <a:p>
      <a:pPr>
        <a:defRPr sz="10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182666730621485E-2"/>
          <c:y val="8.8184566714373983E-2"/>
          <c:w val="0.8932244081865528"/>
          <c:h val="0.76085935458414189"/>
        </c:manualLayout>
      </c:layout>
      <c:bubbleChart>
        <c:varyColors val="0"/>
        <c:ser>
          <c:idx val="1"/>
          <c:order val="0"/>
          <c:spPr>
            <a:noFill/>
            <a:ln w="6350">
              <a:solidFill>
                <a:schemeClr val="accent6"/>
              </a:solidFill>
            </a:ln>
          </c:spPr>
          <c:invertIfNegative val="0"/>
          <c:xVal>
            <c:numRef>
              <c:f>'Wind &amp; PV PPAs vs Gas'!$J$28:$J$1000</c:f>
              <c:numCache>
                <c:formatCode>m/d/yyyy</c:formatCode>
                <c:ptCount val="973"/>
                <c:pt idx="0">
                  <c:v>39630</c:v>
                </c:pt>
                <c:pt idx="1">
                  <c:v>39652</c:v>
                </c:pt>
                <c:pt idx="2">
                  <c:v>39801</c:v>
                </c:pt>
                <c:pt idx="3">
                  <c:v>39867</c:v>
                </c:pt>
                <c:pt idx="4">
                  <c:v>39873</c:v>
                </c:pt>
                <c:pt idx="5">
                  <c:v>39877</c:v>
                </c:pt>
                <c:pt idx="6">
                  <c:v>39934</c:v>
                </c:pt>
                <c:pt idx="7">
                  <c:v>39941</c:v>
                </c:pt>
                <c:pt idx="8">
                  <c:v>39965</c:v>
                </c:pt>
                <c:pt idx="9">
                  <c:v>39965</c:v>
                </c:pt>
                <c:pt idx="10">
                  <c:v>39965</c:v>
                </c:pt>
                <c:pt idx="11">
                  <c:v>39986</c:v>
                </c:pt>
                <c:pt idx="12">
                  <c:v>40042</c:v>
                </c:pt>
                <c:pt idx="13">
                  <c:v>40064</c:v>
                </c:pt>
                <c:pt idx="14">
                  <c:v>40137</c:v>
                </c:pt>
                <c:pt idx="15">
                  <c:v>40170</c:v>
                </c:pt>
                <c:pt idx="16">
                  <c:v>40171</c:v>
                </c:pt>
                <c:pt idx="17">
                  <c:v>40171</c:v>
                </c:pt>
                <c:pt idx="18">
                  <c:v>40171</c:v>
                </c:pt>
                <c:pt idx="19">
                  <c:v>40204</c:v>
                </c:pt>
                <c:pt idx="20">
                  <c:v>40204</c:v>
                </c:pt>
                <c:pt idx="21">
                  <c:v>40204</c:v>
                </c:pt>
                <c:pt idx="22">
                  <c:v>40211</c:v>
                </c:pt>
                <c:pt idx="23">
                  <c:v>40233</c:v>
                </c:pt>
                <c:pt idx="24">
                  <c:v>40243</c:v>
                </c:pt>
                <c:pt idx="25">
                  <c:v>40287</c:v>
                </c:pt>
                <c:pt idx="26">
                  <c:v>40289</c:v>
                </c:pt>
                <c:pt idx="27">
                  <c:v>40297</c:v>
                </c:pt>
                <c:pt idx="28">
                  <c:v>40308</c:v>
                </c:pt>
                <c:pt idx="29">
                  <c:v>40318</c:v>
                </c:pt>
                <c:pt idx="30">
                  <c:v>40330</c:v>
                </c:pt>
                <c:pt idx="31">
                  <c:v>40330</c:v>
                </c:pt>
                <c:pt idx="32">
                  <c:v>40353</c:v>
                </c:pt>
                <c:pt idx="33">
                  <c:v>40359</c:v>
                </c:pt>
                <c:pt idx="34">
                  <c:v>40359</c:v>
                </c:pt>
                <c:pt idx="35">
                  <c:v>40385</c:v>
                </c:pt>
                <c:pt idx="36">
                  <c:v>40388</c:v>
                </c:pt>
                <c:pt idx="37">
                  <c:v>40388</c:v>
                </c:pt>
                <c:pt idx="38">
                  <c:v>40400</c:v>
                </c:pt>
                <c:pt idx="39">
                  <c:v>40400</c:v>
                </c:pt>
                <c:pt idx="40">
                  <c:v>40414</c:v>
                </c:pt>
                <c:pt idx="41">
                  <c:v>40441</c:v>
                </c:pt>
                <c:pt idx="42">
                  <c:v>40492</c:v>
                </c:pt>
                <c:pt idx="43">
                  <c:v>40497</c:v>
                </c:pt>
                <c:pt idx="44">
                  <c:v>40497</c:v>
                </c:pt>
                <c:pt idx="45">
                  <c:v>40513</c:v>
                </c:pt>
                <c:pt idx="46">
                  <c:v>40513</c:v>
                </c:pt>
                <c:pt idx="47">
                  <c:v>40533</c:v>
                </c:pt>
                <c:pt idx="48">
                  <c:v>40542</c:v>
                </c:pt>
                <c:pt idx="49">
                  <c:v>40542</c:v>
                </c:pt>
                <c:pt idx="50">
                  <c:v>40548</c:v>
                </c:pt>
                <c:pt idx="51">
                  <c:v>40550</c:v>
                </c:pt>
                <c:pt idx="52">
                  <c:v>40568</c:v>
                </c:pt>
                <c:pt idx="53">
                  <c:v>40581</c:v>
                </c:pt>
                <c:pt idx="54">
                  <c:v>40585</c:v>
                </c:pt>
                <c:pt idx="55">
                  <c:v>40585</c:v>
                </c:pt>
                <c:pt idx="56">
                  <c:v>40610</c:v>
                </c:pt>
                <c:pt idx="57">
                  <c:v>40697</c:v>
                </c:pt>
                <c:pt idx="58">
                  <c:v>40697</c:v>
                </c:pt>
                <c:pt idx="59">
                  <c:v>40715</c:v>
                </c:pt>
                <c:pt idx="60">
                  <c:v>40732</c:v>
                </c:pt>
                <c:pt idx="61">
                  <c:v>40738</c:v>
                </c:pt>
                <c:pt idx="62">
                  <c:v>40745</c:v>
                </c:pt>
                <c:pt idx="63">
                  <c:v>40815</c:v>
                </c:pt>
                <c:pt idx="64">
                  <c:v>40817</c:v>
                </c:pt>
                <c:pt idx="65">
                  <c:v>40878</c:v>
                </c:pt>
                <c:pt idx="66">
                  <c:v>40885</c:v>
                </c:pt>
                <c:pt idx="67">
                  <c:v>40897</c:v>
                </c:pt>
                <c:pt idx="68">
                  <c:v>40897</c:v>
                </c:pt>
                <c:pt idx="69">
                  <c:v>40897</c:v>
                </c:pt>
                <c:pt idx="70">
                  <c:v>40909</c:v>
                </c:pt>
                <c:pt idx="71">
                  <c:v>40909</c:v>
                </c:pt>
                <c:pt idx="72">
                  <c:v>40942</c:v>
                </c:pt>
                <c:pt idx="73">
                  <c:v>40966</c:v>
                </c:pt>
                <c:pt idx="74">
                  <c:v>41093</c:v>
                </c:pt>
                <c:pt idx="75">
                  <c:v>41093</c:v>
                </c:pt>
                <c:pt idx="76">
                  <c:v>41124</c:v>
                </c:pt>
                <c:pt idx="77">
                  <c:v>41134</c:v>
                </c:pt>
                <c:pt idx="78">
                  <c:v>41137</c:v>
                </c:pt>
                <c:pt idx="79">
                  <c:v>41150</c:v>
                </c:pt>
                <c:pt idx="80">
                  <c:v>41152</c:v>
                </c:pt>
                <c:pt idx="81">
                  <c:v>41169</c:v>
                </c:pt>
                <c:pt idx="82">
                  <c:v>41169</c:v>
                </c:pt>
                <c:pt idx="83">
                  <c:v>41199</c:v>
                </c:pt>
                <c:pt idx="84">
                  <c:v>41207</c:v>
                </c:pt>
                <c:pt idx="85">
                  <c:v>41214</c:v>
                </c:pt>
                <c:pt idx="86">
                  <c:v>41228</c:v>
                </c:pt>
                <c:pt idx="87">
                  <c:v>41255</c:v>
                </c:pt>
                <c:pt idx="88">
                  <c:v>41256</c:v>
                </c:pt>
                <c:pt idx="89">
                  <c:v>41309</c:v>
                </c:pt>
                <c:pt idx="90">
                  <c:v>41333</c:v>
                </c:pt>
                <c:pt idx="91">
                  <c:v>41355</c:v>
                </c:pt>
                <c:pt idx="92">
                  <c:v>41355</c:v>
                </c:pt>
                <c:pt idx="93">
                  <c:v>41358</c:v>
                </c:pt>
                <c:pt idx="94">
                  <c:v>41374</c:v>
                </c:pt>
                <c:pt idx="95">
                  <c:v>41380</c:v>
                </c:pt>
                <c:pt idx="96">
                  <c:v>41426</c:v>
                </c:pt>
                <c:pt idx="97">
                  <c:v>41428</c:v>
                </c:pt>
                <c:pt idx="98">
                  <c:v>41428</c:v>
                </c:pt>
                <c:pt idx="99">
                  <c:v>41458</c:v>
                </c:pt>
                <c:pt idx="100">
                  <c:v>41465</c:v>
                </c:pt>
                <c:pt idx="101">
                  <c:v>41465</c:v>
                </c:pt>
                <c:pt idx="102">
                  <c:v>41472</c:v>
                </c:pt>
                <c:pt idx="103">
                  <c:v>41472</c:v>
                </c:pt>
                <c:pt idx="104">
                  <c:v>41523</c:v>
                </c:pt>
                <c:pt idx="105">
                  <c:v>41536</c:v>
                </c:pt>
                <c:pt idx="106">
                  <c:v>41544</c:v>
                </c:pt>
                <c:pt idx="107">
                  <c:v>41556</c:v>
                </c:pt>
                <c:pt idx="108">
                  <c:v>41569</c:v>
                </c:pt>
                <c:pt idx="109">
                  <c:v>41609</c:v>
                </c:pt>
                <c:pt idx="110">
                  <c:v>41614</c:v>
                </c:pt>
                <c:pt idx="111">
                  <c:v>41627</c:v>
                </c:pt>
                <c:pt idx="112">
                  <c:v>41669</c:v>
                </c:pt>
                <c:pt idx="113">
                  <c:v>41690</c:v>
                </c:pt>
                <c:pt idx="114">
                  <c:v>41715</c:v>
                </c:pt>
                <c:pt idx="115">
                  <c:v>41724</c:v>
                </c:pt>
                <c:pt idx="116">
                  <c:v>41730</c:v>
                </c:pt>
                <c:pt idx="117">
                  <c:v>41760</c:v>
                </c:pt>
                <c:pt idx="118">
                  <c:v>41786</c:v>
                </c:pt>
                <c:pt idx="119">
                  <c:v>41791</c:v>
                </c:pt>
                <c:pt idx="120">
                  <c:v>41802</c:v>
                </c:pt>
                <c:pt idx="121">
                  <c:v>41838</c:v>
                </c:pt>
                <c:pt idx="122">
                  <c:v>41843</c:v>
                </c:pt>
                <c:pt idx="123">
                  <c:v>41844</c:v>
                </c:pt>
                <c:pt idx="124">
                  <c:v>41844</c:v>
                </c:pt>
                <c:pt idx="125">
                  <c:v>41851</c:v>
                </c:pt>
                <c:pt idx="126">
                  <c:v>41870</c:v>
                </c:pt>
                <c:pt idx="127">
                  <c:v>41876</c:v>
                </c:pt>
                <c:pt idx="128">
                  <c:v>41885</c:v>
                </c:pt>
                <c:pt idx="129">
                  <c:v>41886</c:v>
                </c:pt>
                <c:pt idx="130">
                  <c:v>41886</c:v>
                </c:pt>
                <c:pt idx="131">
                  <c:v>41915</c:v>
                </c:pt>
                <c:pt idx="132">
                  <c:v>41920</c:v>
                </c:pt>
                <c:pt idx="133">
                  <c:v>41920</c:v>
                </c:pt>
                <c:pt idx="134">
                  <c:v>41920</c:v>
                </c:pt>
                <c:pt idx="135">
                  <c:v>41920</c:v>
                </c:pt>
                <c:pt idx="136">
                  <c:v>41920</c:v>
                </c:pt>
                <c:pt idx="137">
                  <c:v>41920</c:v>
                </c:pt>
                <c:pt idx="138">
                  <c:v>41932</c:v>
                </c:pt>
                <c:pt idx="139">
                  <c:v>41933</c:v>
                </c:pt>
                <c:pt idx="140">
                  <c:v>41933</c:v>
                </c:pt>
                <c:pt idx="141">
                  <c:v>41934</c:v>
                </c:pt>
                <c:pt idx="142">
                  <c:v>41934</c:v>
                </c:pt>
                <c:pt idx="143">
                  <c:v>41934</c:v>
                </c:pt>
                <c:pt idx="144">
                  <c:v>41934</c:v>
                </c:pt>
                <c:pt idx="145">
                  <c:v>41934</c:v>
                </c:pt>
                <c:pt idx="146">
                  <c:v>41934</c:v>
                </c:pt>
                <c:pt idx="147">
                  <c:v>41934</c:v>
                </c:pt>
                <c:pt idx="148">
                  <c:v>41934</c:v>
                </c:pt>
                <c:pt idx="149">
                  <c:v>41936</c:v>
                </c:pt>
                <c:pt idx="150">
                  <c:v>41950</c:v>
                </c:pt>
                <c:pt idx="151">
                  <c:v>41950</c:v>
                </c:pt>
                <c:pt idx="152">
                  <c:v>41956</c:v>
                </c:pt>
                <c:pt idx="153">
                  <c:v>41961</c:v>
                </c:pt>
                <c:pt idx="154">
                  <c:v>41982</c:v>
                </c:pt>
                <c:pt idx="155">
                  <c:v>42036</c:v>
                </c:pt>
                <c:pt idx="156">
                  <c:v>42065</c:v>
                </c:pt>
                <c:pt idx="157">
                  <c:v>42065</c:v>
                </c:pt>
                <c:pt idx="158">
                  <c:v>42066</c:v>
                </c:pt>
                <c:pt idx="159">
                  <c:v>42067</c:v>
                </c:pt>
                <c:pt idx="160">
                  <c:v>42067</c:v>
                </c:pt>
                <c:pt idx="161">
                  <c:v>42068</c:v>
                </c:pt>
                <c:pt idx="162">
                  <c:v>42086</c:v>
                </c:pt>
                <c:pt idx="163">
                  <c:v>42088</c:v>
                </c:pt>
                <c:pt idx="164">
                  <c:v>42097</c:v>
                </c:pt>
                <c:pt idx="165">
                  <c:v>42097</c:v>
                </c:pt>
                <c:pt idx="166">
                  <c:v>42108</c:v>
                </c:pt>
                <c:pt idx="167">
                  <c:v>42111</c:v>
                </c:pt>
                <c:pt idx="168">
                  <c:v>42124</c:v>
                </c:pt>
                <c:pt idx="169">
                  <c:v>42124</c:v>
                </c:pt>
                <c:pt idx="170">
                  <c:v>42124</c:v>
                </c:pt>
                <c:pt idx="171">
                  <c:v>42151</c:v>
                </c:pt>
                <c:pt idx="172">
                  <c:v>42156</c:v>
                </c:pt>
                <c:pt idx="173">
                  <c:v>42160</c:v>
                </c:pt>
                <c:pt idx="174">
                  <c:v>42164</c:v>
                </c:pt>
                <c:pt idx="175">
                  <c:v>42174</c:v>
                </c:pt>
                <c:pt idx="176">
                  <c:v>42178</c:v>
                </c:pt>
                <c:pt idx="177">
                  <c:v>42180</c:v>
                </c:pt>
                <c:pt idx="178">
                  <c:v>42185</c:v>
                </c:pt>
                <c:pt idx="179">
                  <c:v>42186</c:v>
                </c:pt>
                <c:pt idx="180">
                  <c:v>42186</c:v>
                </c:pt>
                <c:pt idx="181">
                  <c:v>42200</c:v>
                </c:pt>
                <c:pt idx="182">
                  <c:v>42201</c:v>
                </c:pt>
                <c:pt idx="183">
                  <c:v>42201</c:v>
                </c:pt>
                <c:pt idx="184">
                  <c:v>42206</c:v>
                </c:pt>
                <c:pt idx="185">
                  <c:v>42221</c:v>
                </c:pt>
                <c:pt idx="186">
                  <c:v>42225</c:v>
                </c:pt>
                <c:pt idx="187">
                  <c:v>42228</c:v>
                </c:pt>
                <c:pt idx="188">
                  <c:v>42244</c:v>
                </c:pt>
                <c:pt idx="189">
                  <c:v>42250</c:v>
                </c:pt>
                <c:pt idx="190">
                  <c:v>42270</c:v>
                </c:pt>
                <c:pt idx="191">
                  <c:v>42270</c:v>
                </c:pt>
                <c:pt idx="192">
                  <c:v>42271</c:v>
                </c:pt>
                <c:pt idx="193">
                  <c:v>42275</c:v>
                </c:pt>
                <c:pt idx="194">
                  <c:v>42275</c:v>
                </c:pt>
                <c:pt idx="195">
                  <c:v>42278</c:v>
                </c:pt>
                <c:pt idx="196">
                  <c:v>42278</c:v>
                </c:pt>
                <c:pt idx="197">
                  <c:v>42278</c:v>
                </c:pt>
                <c:pt idx="198">
                  <c:v>42285</c:v>
                </c:pt>
                <c:pt idx="199">
                  <c:v>42286</c:v>
                </c:pt>
                <c:pt idx="200">
                  <c:v>42286</c:v>
                </c:pt>
                <c:pt idx="201">
                  <c:v>42292</c:v>
                </c:pt>
                <c:pt idx="202">
                  <c:v>42313</c:v>
                </c:pt>
                <c:pt idx="203">
                  <c:v>42314</c:v>
                </c:pt>
                <c:pt idx="204">
                  <c:v>42317</c:v>
                </c:pt>
                <c:pt idx="205">
                  <c:v>42318</c:v>
                </c:pt>
                <c:pt idx="206">
                  <c:v>42328</c:v>
                </c:pt>
                <c:pt idx="207">
                  <c:v>42338</c:v>
                </c:pt>
                <c:pt idx="208">
                  <c:v>42355</c:v>
                </c:pt>
                <c:pt idx="209">
                  <c:v>42355</c:v>
                </c:pt>
                <c:pt idx="210">
                  <c:v>42356</c:v>
                </c:pt>
                <c:pt idx="211">
                  <c:v>42356</c:v>
                </c:pt>
                <c:pt idx="212">
                  <c:v>42356</c:v>
                </c:pt>
                <c:pt idx="213">
                  <c:v>42356</c:v>
                </c:pt>
                <c:pt idx="214">
                  <c:v>42375</c:v>
                </c:pt>
                <c:pt idx="215">
                  <c:v>42472</c:v>
                </c:pt>
                <c:pt idx="216">
                  <c:v>42472</c:v>
                </c:pt>
                <c:pt idx="217">
                  <c:v>42509</c:v>
                </c:pt>
                <c:pt idx="218">
                  <c:v>42584</c:v>
                </c:pt>
                <c:pt idx="219">
                  <c:v>42586</c:v>
                </c:pt>
                <c:pt idx="220">
                  <c:v>42591</c:v>
                </c:pt>
                <c:pt idx="221">
                  <c:v>42608</c:v>
                </c:pt>
                <c:pt idx="222">
                  <c:v>42611</c:v>
                </c:pt>
                <c:pt idx="223">
                  <c:v>42628</c:v>
                </c:pt>
                <c:pt idx="224">
                  <c:v>42633</c:v>
                </c:pt>
                <c:pt idx="225">
                  <c:v>42635</c:v>
                </c:pt>
                <c:pt idx="226">
                  <c:v>42636</c:v>
                </c:pt>
                <c:pt idx="227">
                  <c:v>42636</c:v>
                </c:pt>
                <c:pt idx="228">
                  <c:v>42636</c:v>
                </c:pt>
                <c:pt idx="229">
                  <c:v>42636</c:v>
                </c:pt>
                <c:pt idx="230">
                  <c:v>42689</c:v>
                </c:pt>
                <c:pt idx="231">
                  <c:v>42692</c:v>
                </c:pt>
                <c:pt idx="232">
                  <c:v>42692</c:v>
                </c:pt>
                <c:pt idx="233">
                  <c:v>42692</c:v>
                </c:pt>
                <c:pt idx="234">
                  <c:v>42717</c:v>
                </c:pt>
                <c:pt idx="235">
                  <c:v>42719</c:v>
                </c:pt>
                <c:pt idx="236">
                  <c:v>42738</c:v>
                </c:pt>
                <c:pt idx="237">
                  <c:v>42747</c:v>
                </c:pt>
                <c:pt idx="238">
                  <c:v>42752</c:v>
                </c:pt>
                <c:pt idx="239">
                  <c:v>42766</c:v>
                </c:pt>
                <c:pt idx="240">
                  <c:v>42817</c:v>
                </c:pt>
                <c:pt idx="241">
                  <c:v>42826</c:v>
                </c:pt>
                <c:pt idx="242">
                  <c:v>42843</c:v>
                </c:pt>
                <c:pt idx="243">
                  <c:v>42877</c:v>
                </c:pt>
                <c:pt idx="244">
                  <c:v>42880</c:v>
                </c:pt>
                <c:pt idx="245">
                  <c:v>42880</c:v>
                </c:pt>
                <c:pt idx="246">
                  <c:v>42880</c:v>
                </c:pt>
                <c:pt idx="247">
                  <c:v>42880</c:v>
                </c:pt>
                <c:pt idx="248">
                  <c:v>42881</c:v>
                </c:pt>
                <c:pt idx="249">
                  <c:v>42887</c:v>
                </c:pt>
                <c:pt idx="250">
                  <c:v>42887</c:v>
                </c:pt>
                <c:pt idx="251">
                  <c:v>42887</c:v>
                </c:pt>
                <c:pt idx="252">
                  <c:v>42893</c:v>
                </c:pt>
                <c:pt idx="253">
                  <c:v>42905</c:v>
                </c:pt>
                <c:pt idx="254">
                  <c:v>42906</c:v>
                </c:pt>
                <c:pt idx="255">
                  <c:v>42906</c:v>
                </c:pt>
                <c:pt idx="256">
                  <c:v>42906</c:v>
                </c:pt>
                <c:pt idx="257">
                  <c:v>42906</c:v>
                </c:pt>
                <c:pt idx="258">
                  <c:v>42912</c:v>
                </c:pt>
                <c:pt idx="259">
                  <c:v>42933</c:v>
                </c:pt>
                <c:pt idx="260">
                  <c:v>42944</c:v>
                </c:pt>
                <c:pt idx="261">
                  <c:v>42944</c:v>
                </c:pt>
                <c:pt idx="262">
                  <c:v>42955</c:v>
                </c:pt>
                <c:pt idx="263">
                  <c:v>42972</c:v>
                </c:pt>
                <c:pt idx="264">
                  <c:v>43001</c:v>
                </c:pt>
                <c:pt idx="265">
                  <c:v>43004</c:v>
                </c:pt>
                <c:pt idx="266">
                  <c:v>43004</c:v>
                </c:pt>
                <c:pt idx="267">
                  <c:v>43014</c:v>
                </c:pt>
                <c:pt idx="268">
                  <c:v>43014</c:v>
                </c:pt>
                <c:pt idx="269">
                  <c:v>43038</c:v>
                </c:pt>
                <c:pt idx="270">
                  <c:v>43047</c:v>
                </c:pt>
                <c:pt idx="271">
                  <c:v>43052</c:v>
                </c:pt>
                <c:pt idx="272">
                  <c:v>43052</c:v>
                </c:pt>
                <c:pt idx="273">
                  <c:v>43053</c:v>
                </c:pt>
                <c:pt idx="274">
                  <c:v>43077</c:v>
                </c:pt>
                <c:pt idx="275">
                  <c:v>43083</c:v>
                </c:pt>
                <c:pt idx="276">
                  <c:v>43084</c:v>
                </c:pt>
                <c:pt idx="277">
                  <c:v>43090</c:v>
                </c:pt>
                <c:pt idx="278">
                  <c:v>43105</c:v>
                </c:pt>
                <c:pt idx="279">
                  <c:v>43109</c:v>
                </c:pt>
                <c:pt idx="280">
                  <c:v>43126</c:v>
                </c:pt>
                <c:pt idx="281">
                  <c:v>43129</c:v>
                </c:pt>
                <c:pt idx="282">
                  <c:v>43129</c:v>
                </c:pt>
                <c:pt idx="283">
                  <c:v>43132</c:v>
                </c:pt>
                <c:pt idx="284">
                  <c:v>43136</c:v>
                </c:pt>
                <c:pt idx="285">
                  <c:v>43152</c:v>
                </c:pt>
                <c:pt idx="286">
                  <c:v>43154</c:v>
                </c:pt>
                <c:pt idx="287">
                  <c:v>43206</c:v>
                </c:pt>
                <c:pt idx="288">
                  <c:v>43227</c:v>
                </c:pt>
                <c:pt idx="289">
                  <c:v>43236</c:v>
                </c:pt>
                <c:pt idx="290">
                  <c:v>43236</c:v>
                </c:pt>
                <c:pt idx="291">
                  <c:v>43250</c:v>
                </c:pt>
                <c:pt idx="292">
                  <c:v>43250</c:v>
                </c:pt>
                <c:pt idx="293">
                  <c:v>43250</c:v>
                </c:pt>
                <c:pt idx="294">
                  <c:v>43250</c:v>
                </c:pt>
                <c:pt idx="295">
                  <c:v>43250</c:v>
                </c:pt>
                <c:pt idx="296">
                  <c:v>43250</c:v>
                </c:pt>
                <c:pt idx="297">
                  <c:v>43251</c:v>
                </c:pt>
                <c:pt idx="298">
                  <c:v>43252</c:v>
                </c:pt>
                <c:pt idx="299">
                  <c:v>43255</c:v>
                </c:pt>
                <c:pt idx="300">
                  <c:v>43257</c:v>
                </c:pt>
                <c:pt idx="301">
                  <c:v>43259</c:v>
                </c:pt>
                <c:pt idx="302">
                  <c:v>43264</c:v>
                </c:pt>
                <c:pt idx="303">
                  <c:v>43264</c:v>
                </c:pt>
                <c:pt idx="304">
                  <c:v>43264</c:v>
                </c:pt>
                <c:pt idx="305">
                  <c:v>43264</c:v>
                </c:pt>
                <c:pt idx="306">
                  <c:v>43266</c:v>
                </c:pt>
                <c:pt idx="307">
                  <c:v>43278</c:v>
                </c:pt>
                <c:pt idx="308">
                  <c:v>43281</c:v>
                </c:pt>
                <c:pt idx="309">
                  <c:v>43281</c:v>
                </c:pt>
                <c:pt idx="310">
                  <c:v>43291</c:v>
                </c:pt>
                <c:pt idx="311">
                  <c:v>43322</c:v>
                </c:pt>
                <c:pt idx="312">
                  <c:v>43322</c:v>
                </c:pt>
                <c:pt idx="313">
                  <c:v>43334</c:v>
                </c:pt>
                <c:pt idx="314">
                  <c:v>43334</c:v>
                </c:pt>
                <c:pt idx="315">
                  <c:v>43335</c:v>
                </c:pt>
                <c:pt idx="316">
                  <c:v>43343</c:v>
                </c:pt>
                <c:pt idx="317">
                  <c:v>43352</c:v>
                </c:pt>
                <c:pt idx="318">
                  <c:v>43354</c:v>
                </c:pt>
                <c:pt idx="319">
                  <c:v>43363</c:v>
                </c:pt>
                <c:pt idx="320">
                  <c:v>43368</c:v>
                </c:pt>
                <c:pt idx="321">
                  <c:v>43374</c:v>
                </c:pt>
                <c:pt idx="322">
                  <c:v>43374</c:v>
                </c:pt>
                <c:pt idx="323">
                  <c:v>43391</c:v>
                </c:pt>
                <c:pt idx="324">
                  <c:v>43391</c:v>
                </c:pt>
                <c:pt idx="325">
                  <c:v>43398</c:v>
                </c:pt>
                <c:pt idx="326">
                  <c:v>43405</c:v>
                </c:pt>
                <c:pt idx="327">
                  <c:v>43445</c:v>
                </c:pt>
                <c:pt idx="328">
                  <c:v>43497</c:v>
                </c:pt>
                <c:pt idx="329">
                  <c:v>43507</c:v>
                </c:pt>
                <c:pt idx="330">
                  <c:v>43510</c:v>
                </c:pt>
                <c:pt idx="331">
                  <c:v>43524</c:v>
                </c:pt>
                <c:pt idx="332">
                  <c:v>43545</c:v>
                </c:pt>
                <c:pt idx="333">
                  <c:v>43546</c:v>
                </c:pt>
                <c:pt idx="334">
                  <c:v>43577</c:v>
                </c:pt>
                <c:pt idx="335">
                  <c:v>43585</c:v>
                </c:pt>
                <c:pt idx="336">
                  <c:v>43613</c:v>
                </c:pt>
                <c:pt idx="337">
                  <c:v>43615</c:v>
                </c:pt>
                <c:pt idx="338">
                  <c:v>43627</c:v>
                </c:pt>
                <c:pt idx="339">
                  <c:v>43634</c:v>
                </c:pt>
                <c:pt idx="340">
                  <c:v>43634</c:v>
                </c:pt>
                <c:pt idx="341">
                  <c:v>43643</c:v>
                </c:pt>
                <c:pt idx="342">
                  <c:v>43643</c:v>
                </c:pt>
                <c:pt idx="343">
                  <c:v>43647</c:v>
                </c:pt>
                <c:pt idx="344">
                  <c:v>43647</c:v>
                </c:pt>
                <c:pt idx="345">
                  <c:v>43647</c:v>
                </c:pt>
                <c:pt idx="346">
                  <c:v>43655</c:v>
                </c:pt>
                <c:pt idx="347">
                  <c:v>43671</c:v>
                </c:pt>
                <c:pt idx="348">
                  <c:v>43672</c:v>
                </c:pt>
                <c:pt idx="349">
                  <c:v>43672</c:v>
                </c:pt>
                <c:pt idx="350">
                  <c:v>43696</c:v>
                </c:pt>
                <c:pt idx="351">
                  <c:v>43707</c:v>
                </c:pt>
                <c:pt idx="352">
                  <c:v>43720</c:v>
                </c:pt>
                <c:pt idx="353">
                  <c:v>43727</c:v>
                </c:pt>
                <c:pt idx="354">
                  <c:v>43730</c:v>
                </c:pt>
                <c:pt idx="355">
                  <c:v>43730</c:v>
                </c:pt>
                <c:pt idx="356">
                  <c:v>43730</c:v>
                </c:pt>
                <c:pt idx="357">
                  <c:v>43739</c:v>
                </c:pt>
                <c:pt idx="358">
                  <c:v>43755</c:v>
                </c:pt>
                <c:pt idx="359">
                  <c:v>43755</c:v>
                </c:pt>
                <c:pt idx="360">
                  <c:v>43756</c:v>
                </c:pt>
                <c:pt idx="361">
                  <c:v>43761</c:v>
                </c:pt>
                <c:pt idx="362">
                  <c:v>43774</c:v>
                </c:pt>
                <c:pt idx="363">
                  <c:v>43788</c:v>
                </c:pt>
                <c:pt idx="364">
                  <c:v>43790</c:v>
                </c:pt>
                <c:pt idx="365">
                  <c:v>43795</c:v>
                </c:pt>
                <c:pt idx="366">
                  <c:v>43795</c:v>
                </c:pt>
                <c:pt idx="367">
                  <c:v>43795</c:v>
                </c:pt>
                <c:pt idx="368">
                  <c:v>43804</c:v>
                </c:pt>
                <c:pt idx="369">
                  <c:v>43816</c:v>
                </c:pt>
                <c:pt idx="370">
                  <c:v>43819</c:v>
                </c:pt>
                <c:pt idx="371">
                  <c:v>43822</c:v>
                </c:pt>
                <c:pt idx="372">
                  <c:v>43836</c:v>
                </c:pt>
                <c:pt idx="373">
                  <c:v>43875</c:v>
                </c:pt>
                <c:pt idx="374">
                  <c:v>43875</c:v>
                </c:pt>
                <c:pt idx="375">
                  <c:v>43887</c:v>
                </c:pt>
                <c:pt idx="376">
                  <c:v>43903</c:v>
                </c:pt>
                <c:pt idx="377">
                  <c:v>43915</c:v>
                </c:pt>
                <c:pt idx="378">
                  <c:v>43929</c:v>
                </c:pt>
                <c:pt idx="379">
                  <c:v>43929</c:v>
                </c:pt>
                <c:pt idx="380">
                  <c:v>43953</c:v>
                </c:pt>
                <c:pt idx="381">
                  <c:v>43957</c:v>
                </c:pt>
                <c:pt idx="382">
                  <c:v>43970</c:v>
                </c:pt>
                <c:pt idx="383">
                  <c:v>43977</c:v>
                </c:pt>
                <c:pt idx="384">
                  <c:v>43983</c:v>
                </c:pt>
                <c:pt idx="385">
                  <c:v>44022</c:v>
                </c:pt>
                <c:pt idx="386">
                  <c:v>44022</c:v>
                </c:pt>
                <c:pt idx="387">
                  <c:v>44036</c:v>
                </c:pt>
                <c:pt idx="388">
                  <c:v>44067</c:v>
                </c:pt>
                <c:pt idx="389">
                  <c:v>44074</c:v>
                </c:pt>
                <c:pt idx="390">
                  <c:v>44088</c:v>
                </c:pt>
                <c:pt idx="391">
                  <c:v>44097</c:v>
                </c:pt>
                <c:pt idx="392">
                  <c:v>44099</c:v>
                </c:pt>
                <c:pt idx="393">
                  <c:v>44104</c:v>
                </c:pt>
                <c:pt idx="394">
                  <c:v>44106</c:v>
                </c:pt>
                <c:pt idx="395">
                  <c:v>44137</c:v>
                </c:pt>
                <c:pt idx="396">
                  <c:v>44140</c:v>
                </c:pt>
                <c:pt idx="397">
                  <c:v>44166</c:v>
                </c:pt>
                <c:pt idx="398">
                  <c:v>44187</c:v>
                </c:pt>
                <c:pt idx="399">
                  <c:v>44195</c:v>
                </c:pt>
                <c:pt idx="400">
                  <c:v>44211</c:v>
                </c:pt>
                <c:pt idx="401">
                  <c:v>44211</c:v>
                </c:pt>
                <c:pt idx="402">
                  <c:v>44217</c:v>
                </c:pt>
                <c:pt idx="403">
                  <c:v>44228</c:v>
                </c:pt>
                <c:pt idx="404">
                  <c:v>44231</c:v>
                </c:pt>
                <c:pt idx="405">
                  <c:v>44250</c:v>
                </c:pt>
                <c:pt idx="406">
                  <c:v>44263</c:v>
                </c:pt>
                <c:pt idx="407">
                  <c:v>44280</c:v>
                </c:pt>
                <c:pt idx="408">
                  <c:v>44287</c:v>
                </c:pt>
                <c:pt idx="409">
                  <c:v>44287</c:v>
                </c:pt>
                <c:pt idx="410">
                  <c:v>44294</c:v>
                </c:pt>
                <c:pt idx="411">
                  <c:v>44323</c:v>
                </c:pt>
                <c:pt idx="412">
                  <c:v>44348</c:v>
                </c:pt>
                <c:pt idx="413">
                  <c:v>44348</c:v>
                </c:pt>
                <c:pt idx="414">
                  <c:v>44348</c:v>
                </c:pt>
                <c:pt idx="415">
                  <c:v>44364</c:v>
                </c:pt>
                <c:pt idx="416">
                  <c:v>44420</c:v>
                </c:pt>
                <c:pt idx="417">
                  <c:v>44477</c:v>
                </c:pt>
                <c:pt idx="418">
                  <c:v>44483</c:v>
                </c:pt>
                <c:pt idx="419">
                  <c:v>44484</c:v>
                </c:pt>
                <c:pt idx="420">
                  <c:v>44547</c:v>
                </c:pt>
                <c:pt idx="421">
                  <c:v>44608</c:v>
                </c:pt>
                <c:pt idx="422">
                  <c:v>44694</c:v>
                </c:pt>
                <c:pt idx="423">
                  <c:v>44706</c:v>
                </c:pt>
                <c:pt idx="424">
                  <c:v>44769</c:v>
                </c:pt>
                <c:pt idx="425">
                  <c:v>44854</c:v>
                </c:pt>
                <c:pt idx="426">
                  <c:v>44859</c:v>
                </c:pt>
                <c:pt idx="427">
                  <c:v>45107</c:v>
                </c:pt>
                <c:pt idx="428">
                  <c:v>45128</c:v>
                </c:pt>
                <c:pt idx="429">
                  <c:v>45223</c:v>
                </c:pt>
                <c:pt idx="430">
                  <c:v>45245</c:v>
                </c:pt>
                <c:pt idx="431">
                  <c:v>45247</c:v>
                </c:pt>
              </c:numCache>
            </c:numRef>
          </c:xVal>
          <c:yVal>
            <c:numRef>
              <c:f>'Wind &amp; PV PPAs vs Gas'!$K$28:$K$1000</c:f>
              <c:numCache>
                <c:formatCode>"$"#,##0.00_);\("$"#,##0.00\)</c:formatCode>
                <c:ptCount val="973"/>
                <c:pt idx="0">
                  <c:v>167.82681218499144</c:v>
                </c:pt>
                <c:pt idx="1">
                  <c:v>145.05181849746117</c:v>
                </c:pt>
                <c:pt idx="2">
                  <c:v>192.26487125862249</c:v>
                </c:pt>
                <c:pt idx="3">
                  <c:v>148.56009907471184</c:v>
                </c:pt>
                <c:pt idx="4">
                  <c:v>176.34353910042432</c:v>
                </c:pt>
                <c:pt idx="5">
                  <c:v>167.74203823592816</c:v>
                </c:pt>
                <c:pt idx="6">
                  <c:v>230.05272436345837</c:v>
                </c:pt>
                <c:pt idx="7">
                  <c:v>161.88769618038208</c:v>
                </c:pt>
                <c:pt idx="8">
                  <c:v>143.56460204039954</c:v>
                </c:pt>
                <c:pt idx="9">
                  <c:v>253.49365295430985</c:v>
                </c:pt>
                <c:pt idx="10">
                  <c:v>221.44020159696274</c:v>
                </c:pt>
                <c:pt idx="11">
                  <c:v>189.78435494230879</c:v>
                </c:pt>
                <c:pt idx="12">
                  <c:v>160.34442766598573</c:v>
                </c:pt>
                <c:pt idx="13">
                  <c:v>228.32696567073825</c:v>
                </c:pt>
                <c:pt idx="14">
                  <c:v>133.3653403527571</c:v>
                </c:pt>
                <c:pt idx="15">
                  <c:v>147.05668499061463</c:v>
                </c:pt>
                <c:pt idx="16">
                  <c:v>281.7783709606249</c:v>
                </c:pt>
                <c:pt idx="17">
                  <c:v>281.7783709606249</c:v>
                </c:pt>
                <c:pt idx="18">
                  <c:v>281.77837096062495</c:v>
                </c:pt>
                <c:pt idx="19">
                  <c:v>182.10645627573138</c:v>
                </c:pt>
                <c:pt idx="20">
                  <c:v>182.10645627573132</c:v>
                </c:pt>
                <c:pt idx="21">
                  <c:v>185.86043369220735</c:v>
                </c:pt>
                <c:pt idx="22">
                  <c:v>153.18876121795753</c:v>
                </c:pt>
                <c:pt idx="23">
                  <c:v>157.13783721601916</c:v>
                </c:pt>
                <c:pt idx="24">
                  <c:v>149.82266754096614</c:v>
                </c:pt>
                <c:pt idx="25">
                  <c:v>116.85600760339685</c:v>
                </c:pt>
                <c:pt idx="26">
                  <c:v>156.60698030688846</c:v>
                </c:pt>
                <c:pt idx="27">
                  <c:v>146.73224646665821</c:v>
                </c:pt>
                <c:pt idx="28">
                  <c:v>148.01621041992661</c:v>
                </c:pt>
                <c:pt idx="29">
                  <c:v>176.93543700181155</c:v>
                </c:pt>
                <c:pt idx="30">
                  <c:v>146.73224646665827</c:v>
                </c:pt>
                <c:pt idx="31">
                  <c:v>354.11475419560912</c:v>
                </c:pt>
                <c:pt idx="32">
                  <c:v>143.59984898347</c:v>
                </c:pt>
                <c:pt idx="33">
                  <c:v>111.29328575819146</c:v>
                </c:pt>
                <c:pt idx="34">
                  <c:v>111.27680549129215</c:v>
                </c:pt>
                <c:pt idx="35">
                  <c:v>147.99422142872723</c:v>
                </c:pt>
                <c:pt idx="36">
                  <c:v>175.12509618571127</c:v>
                </c:pt>
                <c:pt idx="37">
                  <c:v>143.25933007200575</c:v>
                </c:pt>
                <c:pt idx="38">
                  <c:v>147.79560447961651</c:v>
                </c:pt>
                <c:pt idx="39">
                  <c:v>215.68371031542037</c:v>
                </c:pt>
                <c:pt idx="40">
                  <c:v>125.38814262041379</c:v>
                </c:pt>
                <c:pt idx="41">
                  <c:v>142.89465983366449</c:v>
                </c:pt>
                <c:pt idx="42">
                  <c:v>144.92977722360675</c:v>
                </c:pt>
                <c:pt idx="43">
                  <c:v>88.684356277787998</c:v>
                </c:pt>
                <c:pt idx="44">
                  <c:v>85.914585392517381</c:v>
                </c:pt>
                <c:pt idx="45">
                  <c:v>153.66307698214544</c:v>
                </c:pt>
                <c:pt idx="46">
                  <c:v>162.45684660440611</c:v>
                </c:pt>
                <c:pt idx="47">
                  <c:v>147.26293885990756</c:v>
                </c:pt>
                <c:pt idx="48">
                  <c:v>125.3954676355618</c:v>
                </c:pt>
                <c:pt idx="49">
                  <c:v>165.01729454405353</c:v>
                </c:pt>
                <c:pt idx="50">
                  <c:v>125.64870234866511</c:v>
                </c:pt>
                <c:pt idx="51">
                  <c:v>141.60115774985525</c:v>
                </c:pt>
                <c:pt idx="52">
                  <c:v>149.30907238313944</c:v>
                </c:pt>
                <c:pt idx="53">
                  <c:v>131.68893421687895</c:v>
                </c:pt>
                <c:pt idx="54">
                  <c:v>125.69975442645813</c:v>
                </c:pt>
                <c:pt idx="55">
                  <c:v>128.9795427228824</c:v>
                </c:pt>
                <c:pt idx="56">
                  <c:v>103.71565132882648</c:v>
                </c:pt>
                <c:pt idx="57">
                  <c:v>122.35431115438432</c:v>
                </c:pt>
                <c:pt idx="58">
                  <c:v>131.69227715048649</c:v>
                </c:pt>
                <c:pt idx="59">
                  <c:v>118.07300048072948</c:v>
                </c:pt>
                <c:pt idx="60">
                  <c:v>137.19914385396703</c:v>
                </c:pt>
                <c:pt idx="61">
                  <c:v>110.7434710878664</c:v>
                </c:pt>
                <c:pt idx="62">
                  <c:v>130.29367773276073</c:v>
                </c:pt>
                <c:pt idx="63">
                  <c:v>94.102451832150678</c:v>
                </c:pt>
                <c:pt idx="64">
                  <c:v>152.46023860650482</c:v>
                </c:pt>
                <c:pt idx="65">
                  <c:v>249.98827175801034</c:v>
                </c:pt>
                <c:pt idx="66">
                  <c:v>119.06553063646714</c:v>
                </c:pt>
                <c:pt idx="67">
                  <c:v>93.128520919647983</c:v>
                </c:pt>
                <c:pt idx="68">
                  <c:v>91.477031043722633</c:v>
                </c:pt>
                <c:pt idx="69">
                  <c:v>125.83087280437236</c:v>
                </c:pt>
                <c:pt idx="70">
                  <c:v>94.239287234460846</c:v>
                </c:pt>
                <c:pt idx="71">
                  <c:v>84.549659231420691</c:v>
                </c:pt>
                <c:pt idx="72">
                  <c:v>97.32506282514187</c:v>
                </c:pt>
                <c:pt idx="73">
                  <c:v>88.733290634490118</c:v>
                </c:pt>
                <c:pt idx="74">
                  <c:v>100.25591101370608</c:v>
                </c:pt>
                <c:pt idx="75">
                  <c:v>106.50888927454555</c:v>
                </c:pt>
                <c:pt idx="76">
                  <c:v>101.90050315212549</c:v>
                </c:pt>
                <c:pt idx="77">
                  <c:v>103.95718652534538</c:v>
                </c:pt>
                <c:pt idx="78">
                  <c:v>101.64102313594458</c:v>
                </c:pt>
                <c:pt idx="79">
                  <c:v>97.788096335445942</c:v>
                </c:pt>
                <c:pt idx="80">
                  <c:v>100.85515993644231</c:v>
                </c:pt>
                <c:pt idx="81">
                  <c:v>95.906262965795435</c:v>
                </c:pt>
                <c:pt idx="82">
                  <c:v>114.36421281643311</c:v>
                </c:pt>
                <c:pt idx="83">
                  <c:v>98.299172773523722</c:v>
                </c:pt>
                <c:pt idx="84">
                  <c:v>61.509790015115726</c:v>
                </c:pt>
                <c:pt idx="85">
                  <c:v>78.08268065343897</c:v>
                </c:pt>
                <c:pt idx="86">
                  <c:v>89.299656439279403</c:v>
                </c:pt>
                <c:pt idx="87">
                  <c:v>87.050696592395724</c:v>
                </c:pt>
                <c:pt idx="88">
                  <c:v>93.594308765025659</c:v>
                </c:pt>
                <c:pt idx="89">
                  <c:v>111.05745767026998</c:v>
                </c:pt>
                <c:pt idx="90">
                  <c:v>88.160904492971255</c:v>
                </c:pt>
                <c:pt idx="91">
                  <c:v>99.382356866034868</c:v>
                </c:pt>
                <c:pt idx="92">
                  <c:v>97.855806287942926</c:v>
                </c:pt>
                <c:pt idx="93">
                  <c:v>83.459571885893553</c:v>
                </c:pt>
                <c:pt idx="94">
                  <c:v>95.839352635882591</c:v>
                </c:pt>
                <c:pt idx="95">
                  <c:v>70.264544348335235</c:v>
                </c:pt>
                <c:pt idx="96">
                  <c:v>63.35876825060965</c:v>
                </c:pt>
                <c:pt idx="97">
                  <c:v>71.942532068020498</c:v>
                </c:pt>
                <c:pt idx="98">
                  <c:v>72.906830832539114</c:v>
                </c:pt>
                <c:pt idx="99">
                  <c:v>61.682667222248348</c:v>
                </c:pt>
                <c:pt idx="100">
                  <c:v>63.147572356440961</c:v>
                </c:pt>
                <c:pt idx="101">
                  <c:v>67.738787447064823</c:v>
                </c:pt>
                <c:pt idx="102">
                  <c:v>92.185373397384168</c:v>
                </c:pt>
                <c:pt idx="103">
                  <c:v>92.185373397384154</c:v>
                </c:pt>
                <c:pt idx="104">
                  <c:v>72.625074707688384</c:v>
                </c:pt>
                <c:pt idx="105">
                  <c:v>107.70403841478497</c:v>
                </c:pt>
                <c:pt idx="106">
                  <c:v>69.358208632443109</c:v>
                </c:pt>
                <c:pt idx="107">
                  <c:v>72.252368348375242</c:v>
                </c:pt>
                <c:pt idx="108">
                  <c:v>69.611340780736711</c:v>
                </c:pt>
                <c:pt idx="109">
                  <c:v>88.575538916697766</c:v>
                </c:pt>
                <c:pt idx="110">
                  <c:v>72.616032124833012</c:v>
                </c:pt>
                <c:pt idx="111">
                  <c:v>59.997580628519636</c:v>
                </c:pt>
                <c:pt idx="112">
                  <c:v>75.128885904510383</c:v>
                </c:pt>
                <c:pt idx="113">
                  <c:v>53.078034308434425</c:v>
                </c:pt>
                <c:pt idx="114">
                  <c:v>68.881630496966125</c:v>
                </c:pt>
                <c:pt idx="115">
                  <c:v>64.366386019041272</c:v>
                </c:pt>
                <c:pt idx="116">
                  <c:v>71.155809792578211</c:v>
                </c:pt>
                <c:pt idx="117">
                  <c:v>47.35384759981288</c:v>
                </c:pt>
                <c:pt idx="118">
                  <c:v>67.987933094338374</c:v>
                </c:pt>
                <c:pt idx="119">
                  <c:v>71.10485839379227</c:v>
                </c:pt>
                <c:pt idx="120">
                  <c:v>61.999024489743164</c:v>
                </c:pt>
                <c:pt idx="121">
                  <c:v>60.768335014005501</c:v>
                </c:pt>
                <c:pt idx="122">
                  <c:v>62.151924974754429</c:v>
                </c:pt>
                <c:pt idx="123">
                  <c:v>61.682667222248327</c:v>
                </c:pt>
                <c:pt idx="124">
                  <c:v>62.290284692191982</c:v>
                </c:pt>
                <c:pt idx="125">
                  <c:v>48.761158590014297</c:v>
                </c:pt>
                <c:pt idx="126">
                  <c:v>65.12899755958496</c:v>
                </c:pt>
                <c:pt idx="127">
                  <c:v>66.07803045839411</c:v>
                </c:pt>
                <c:pt idx="128">
                  <c:v>54.213510364264934</c:v>
                </c:pt>
                <c:pt idx="129">
                  <c:v>50.52517679940015</c:v>
                </c:pt>
                <c:pt idx="130">
                  <c:v>60.428104618698754</c:v>
                </c:pt>
                <c:pt idx="131">
                  <c:v>64.794971388899882</c:v>
                </c:pt>
                <c:pt idx="132">
                  <c:v>56.367677455698548</c:v>
                </c:pt>
                <c:pt idx="133">
                  <c:v>57.185526776292207</c:v>
                </c:pt>
                <c:pt idx="134">
                  <c:v>57.124929847214624</c:v>
                </c:pt>
                <c:pt idx="135">
                  <c:v>61.311119274033842</c:v>
                </c:pt>
                <c:pt idx="136">
                  <c:v>64.409334834049417</c:v>
                </c:pt>
                <c:pt idx="137">
                  <c:v>61.606081014055761</c:v>
                </c:pt>
                <c:pt idx="138">
                  <c:v>61.597476403669724</c:v>
                </c:pt>
                <c:pt idx="139">
                  <c:v>66.857811295412233</c:v>
                </c:pt>
                <c:pt idx="140">
                  <c:v>69.657587541132273</c:v>
                </c:pt>
                <c:pt idx="141">
                  <c:v>60.964967023098374</c:v>
                </c:pt>
                <c:pt idx="142">
                  <c:v>60.964967023098374</c:v>
                </c:pt>
                <c:pt idx="143">
                  <c:v>60.964967023098374</c:v>
                </c:pt>
                <c:pt idx="144">
                  <c:v>60.964967023098374</c:v>
                </c:pt>
                <c:pt idx="145">
                  <c:v>53.559607487833695</c:v>
                </c:pt>
                <c:pt idx="146">
                  <c:v>74.636677519547007</c:v>
                </c:pt>
                <c:pt idx="147">
                  <c:v>72.383698845327402</c:v>
                </c:pt>
                <c:pt idx="148">
                  <c:v>72.401722674721157</c:v>
                </c:pt>
                <c:pt idx="149">
                  <c:v>71.226033702908026</c:v>
                </c:pt>
                <c:pt idx="150">
                  <c:v>74.857227255091331</c:v>
                </c:pt>
                <c:pt idx="151">
                  <c:v>74.857227255091303</c:v>
                </c:pt>
                <c:pt idx="152">
                  <c:v>66.353726522440141</c:v>
                </c:pt>
                <c:pt idx="153">
                  <c:v>53.123592149082036</c:v>
                </c:pt>
                <c:pt idx="154">
                  <c:v>66.041571721512298</c:v>
                </c:pt>
                <c:pt idx="155">
                  <c:v>62.582874983348312</c:v>
                </c:pt>
                <c:pt idx="156">
                  <c:v>109.59888584204808</c:v>
                </c:pt>
                <c:pt idx="157">
                  <c:v>45.571310245773759</c:v>
                </c:pt>
                <c:pt idx="158">
                  <c:v>66.907158321073368</c:v>
                </c:pt>
                <c:pt idx="159">
                  <c:v>40.206540028907476</c:v>
                </c:pt>
                <c:pt idx="160">
                  <c:v>40.717788749570659</c:v>
                </c:pt>
                <c:pt idx="161">
                  <c:v>90.761541232974707</c:v>
                </c:pt>
                <c:pt idx="162">
                  <c:v>73.648253296219011</c:v>
                </c:pt>
                <c:pt idx="163">
                  <c:v>51.578793130495605</c:v>
                </c:pt>
                <c:pt idx="164">
                  <c:v>50.913927869441487</c:v>
                </c:pt>
                <c:pt idx="165">
                  <c:v>48.846748169688738</c:v>
                </c:pt>
                <c:pt idx="166">
                  <c:v>67.97462959882759</c:v>
                </c:pt>
                <c:pt idx="167">
                  <c:v>57.475803535344902</c:v>
                </c:pt>
                <c:pt idx="168">
                  <c:v>21.058996030966156</c:v>
                </c:pt>
                <c:pt idx="169">
                  <c:v>48.059589433054498</c:v>
                </c:pt>
                <c:pt idx="170">
                  <c:v>63.608177026249422</c:v>
                </c:pt>
                <c:pt idx="171">
                  <c:v>73.030400440121255</c:v>
                </c:pt>
                <c:pt idx="172">
                  <c:v>80.017674832946213</c:v>
                </c:pt>
                <c:pt idx="173">
                  <c:v>45.380770616487354</c:v>
                </c:pt>
                <c:pt idx="174">
                  <c:v>73.139491928139137</c:v>
                </c:pt>
                <c:pt idx="175">
                  <c:v>47.312136982400737</c:v>
                </c:pt>
                <c:pt idx="176">
                  <c:v>52.195850461992585</c:v>
                </c:pt>
                <c:pt idx="177">
                  <c:v>59.371368540055265</c:v>
                </c:pt>
                <c:pt idx="178">
                  <c:v>65.793579167335835</c:v>
                </c:pt>
                <c:pt idx="179">
                  <c:v>69.057694416393787</c:v>
                </c:pt>
                <c:pt idx="180">
                  <c:v>70.546353054261616</c:v>
                </c:pt>
                <c:pt idx="181">
                  <c:v>56.42059624559716</c:v>
                </c:pt>
                <c:pt idx="182">
                  <c:v>52.6918274716759</c:v>
                </c:pt>
                <c:pt idx="183">
                  <c:v>53.119417528349295</c:v>
                </c:pt>
                <c:pt idx="184">
                  <c:v>48.83648214218519</c:v>
                </c:pt>
                <c:pt idx="185">
                  <c:v>48.9225934992985</c:v>
                </c:pt>
                <c:pt idx="186">
                  <c:v>44.013169017819507</c:v>
                </c:pt>
                <c:pt idx="187">
                  <c:v>54.249751656535643</c:v>
                </c:pt>
                <c:pt idx="188">
                  <c:v>54.914902807335906</c:v>
                </c:pt>
                <c:pt idx="189">
                  <c:v>80.079018311453709</c:v>
                </c:pt>
                <c:pt idx="190">
                  <c:v>50.503365996862783</c:v>
                </c:pt>
                <c:pt idx="191">
                  <c:v>46.178259300887014</c:v>
                </c:pt>
                <c:pt idx="192">
                  <c:v>44.194329391980354</c:v>
                </c:pt>
                <c:pt idx="193">
                  <c:v>20.71513652345816</c:v>
                </c:pt>
                <c:pt idx="194">
                  <c:v>20.715136523458156</c:v>
                </c:pt>
                <c:pt idx="195">
                  <c:v>63.351747947007617</c:v>
                </c:pt>
                <c:pt idx="196">
                  <c:v>39.196672914637738</c:v>
                </c:pt>
                <c:pt idx="197">
                  <c:v>36.077287277904233</c:v>
                </c:pt>
                <c:pt idx="198">
                  <c:v>53.026443926873803</c:v>
                </c:pt>
                <c:pt idx="199">
                  <c:v>45.260694727455622</c:v>
                </c:pt>
                <c:pt idx="200">
                  <c:v>41.136293982748505</c:v>
                </c:pt>
                <c:pt idx="201">
                  <c:v>46.451944666734853</c:v>
                </c:pt>
                <c:pt idx="202">
                  <c:v>55.729559394029813</c:v>
                </c:pt>
                <c:pt idx="203">
                  <c:v>48.241732242309375</c:v>
                </c:pt>
                <c:pt idx="204">
                  <c:v>40.97581561471997</c:v>
                </c:pt>
                <c:pt idx="205">
                  <c:v>47.35384759981288</c:v>
                </c:pt>
                <c:pt idx="206">
                  <c:v>47.088897708062959</c:v>
                </c:pt>
                <c:pt idx="207">
                  <c:v>49.604624485842606</c:v>
                </c:pt>
                <c:pt idx="208">
                  <c:v>44.084472322687063</c:v>
                </c:pt>
                <c:pt idx="209">
                  <c:v>71.890402410604267</c:v>
                </c:pt>
                <c:pt idx="210">
                  <c:v>56.639377379171357</c:v>
                </c:pt>
                <c:pt idx="211">
                  <c:v>56.622575860575942</c:v>
                </c:pt>
                <c:pt idx="212">
                  <c:v>56.714151526044844</c:v>
                </c:pt>
                <c:pt idx="213">
                  <c:v>54.762389740969333</c:v>
                </c:pt>
                <c:pt idx="214">
                  <c:v>30.484117039178741</c:v>
                </c:pt>
                <c:pt idx="215">
                  <c:v>52.193676367983748</c:v>
                </c:pt>
                <c:pt idx="216">
                  <c:v>49.182502731369297</c:v>
                </c:pt>
                <c:pt idx="217">
                  <c:v>36.776416943442555</c:v>
                </c:pt>
                <c:pt idx="218">
                  <c:v>33.149425683139199</c:v>
                </c:pt>
                <c:pt idx="219">
                  <c:v>43.924190988155132</c:v>
                </c:pt>
                <c:pt idx="220">
                  <c:v>48.699007247430586</c:v>
                </c:pt>
                <c:pt idx="221">
                  <c:v>55.468923112446923</c:v>
                </c:pt>
                <c:pt idx="222">
                  <c:v>45.891602345308783</c:v>
                </c:pt>
                <c:pt idx="223">
                  <c:v>44.844408108509462</c:v>
                </c:pt>
                <c:pt idx="224">
                  <c:v>44.942744360187817</c:v>
                </c:pt>
                <c:pt idx="225">
                  <c:v>159.82564271774476</c:v>
                </c:pt>
                <c:pt idx="226">
                  <c:v>38.605045820694727</c:v>
                </c:pt>
                <c:pt idx="227">
                  <c:v>38.605045820694727</c:v>
                </c:pt>
                <c:pt idx="228">
                  <c:v>38.605045820694727</c:v>
                </c:pt>
                <c:pt idx="229">
                  <c:v>38.605045820694727</c:v>
                </c:pt>
                <c:pt idx="230">
                  <c:v>41.366413154898268</c:v>
                </c:pt>
                <c:pt idx="231">
                  <c:v>36.175666507035459</c:v>
                </c:pt>
                <c:pt idx="232">
                  <c:v>30.313749329442391</c:v>
                </c:pt>
                <c:pt idx="233">
                  <c:v>36.721411731569063</c:v>
                </c:pt>
                <c:pt idx="234">
                  <c:v>43.929182393800147</c:v>
                </c:pt>
                <c:pt idx="235">
                  <c:v>33.703600699859827</c:v>
                </c:pt>
                <c:pt idx="236">
                  <c:v>55.489493550063365</c:v>
                </c:pt>
                <c:pt idx="237">
                  <c:v>38.679788628305204</c:v>
                </c:pt>
                <c:pt idx="238">
                  <c:v>42.101726737165954</c:v>
                </c:pt>
                <c:pt idx="239">
                  <c:v>39.441808896677493</c:v>
                </c:pt>
                <c:pt idx="240">
                  <c:v>34.45301572098613</c:v>
                </c:pt>
                <c:pt idx="241">
                  <c:v>56.087630952828377</c:v>
                </c:pt>
                <c:pt idx="242">
                  <c:v>33.40751325867781</c:v>
                </c:pt>
                <c:pt idx="243">
                  <c:v>22.685985736280124</c:v>
                </c:pt>
                <c:pt idx="244">
                  <c:v>67.857544289449294</c:v>
                </c:pt>
                <c:pt idx="245">
                  <c:v>76.641636786449581</c:v>
                </c:pt>
                <c:pt idx="246">
                  <c:v>77.165817157251325</c:v>
                </c:pt>
                <c:pt idx="247">
                  <c:v>71.800132758573895</c:v>
                </c:pt>
                <c:pt idx="248">
                  <c:v>39.878841277519989</c:v>
                </c:pt>
                <c:pt idx="249">
                  <c:v>29.689369468809844</c:v>
                </c:pt>
                <c:pt idx="250">
                  <c:v>28.867127312510725</c:v>
                </c:pt>
                <c:pt idx="251">
                  <c:v>28.867127312510735</c:v>
                </c:pt>
                <c:pt idx="252">
                  <c:v>31.744794905262129</c:v>
                </c:pt>
                <c:pt idx="253">
                  <c:v>29.759540495766942</c:v>
                </c:pt>
                <c:pt idx="254">
                  <c:v>87.35164601259261</c:v>
                </c:pt>
                <c:pt idx="255">
                  <c:v>86.896804117564741</c:v>
                </c:pt>
                <c:pt idx="256">
                  <c:v>86.323858156350056</c:v>
                </c:pt>
                <c:pt idx="257">
                  <c:v>95.281136991051852</c:v>
                </c:pt>
                <c:pt idx="258">
                  <c:v>51.890314533266491</c:v>
                </c:pt>
                <c:pt idx="259">
                  <c:v>28.493207315716489</c:v>
                </c:pt>
                <c:pt idx="260">
                  <c:v>88.540283583558093</c:v>
                </c:pt>
                <c:pt idx="261">
                  <c:v>88.113048857869387</c:v>
                </c:pt>
                <c:pt idx="262">
                  <c:v>51.388469438942138</c:v>
                </c:pt>
                <c:pt idx="263">
                  <c:v>29.317953404785612</c:v>
                </c:pt>
                <c:pt idx="264">
                  <c:v>31.567181949048255</c:v>
                </c:pt>
                <c:pt idx="265">
                  <c:v>30.230312768516566</c:v>
                </c:pt>
                <c:pt idx="266">
                  <c:v>29.682598159618841</c:v>
                </c:pt>
                <c:pt idx="267">
                  <c:v>29.135365271931587</c:v>
                </c:pt>
                <c:pt idx="268">
                  <c:v>29.135365271931587</c:v>
                </c:pt>
                <c:pt idx="269">
                  <c:v>31.765059173783715</c:v>
                </c:pt>
                <c:pt idx="270">
                  <c:v>31.700235658042136</c:v>
                </c:pt>
                <c:pt idx="271">
                  <c:v>27.861400590749103</c:v>
                </c:pt>
                <c:pt idx="272">
                  <c:v>26.368058862313379</c:v>
                </c:pt>
                <c:pt idx="273">
                  <c:v>31.700235658042136</c:v>
                </c:pt>
                <c:pt idx="274">
                  <c:v>20.486293194094078</c:v>
                </c:pt>
                <c:pt idx="275">
                  <c:v>21.171520512090087</c:v>
                </c:pt>
                <c:pt idx="276">
                  <c:v>37.166841461538084</c:v>
                </c:pt>
                <c:pt idx="277">
                  <c:v>30.812225691385382</c:v>
                </c:pt>
                <c:pt idx="278">
                  <c:v>24.861638434020094</c:v>
                </c:pt>
                <c:pt idx="279">
                  <c:v>29.673607507490466</c:v>
                </c:pt>
                <c:pt idx="280">
                  <c:v>25.616960327254894</c:v>
                </c:pt>
                <c:pt idx="281">
                  <c:v>25.134171924595311</c:v>
                </c:pt>
                <c:pt idx="282">
                  <c:v>27.721868936134314</c:v>
                </c:pt>
                <c:pt idx="283">
                  <c:v>36.958170710674452</c:v>
                </c:pt>
                <c:pt idx="284">
                  <c:v>38.291436562428906</c:v>
                </c:pt>
                <c:pt idx="285">
                  <c:v>48.665437347581985</c:v>
                </c:pt>
                <c:pt idx="286">
                  <c:v>30.604170876129029</c:v>
                </c:pt>
                <c:pt idx="287">
                  <c:v>168.88736511400134</c:v>
                </c:pt>
                <c:pt idx="288">
                  <c:v>32.263086116480892</c:v>
                </c:pt>
                <c:pt idx="289">
                  <c:v>31.479418457160293</c:v>
                </c:pt>
                <c:pt idx="290">
                  <c:v>31.479418457160293</c:v>
                </c:pt>
                <c:pt idx="291">
                  <c:v>19.247702380289724</c:v>
                </c:pt>
                <c:pt idx="292">
                  <c:v>22.593898362081077</c:v>
                </c:pt>
                <c:pt idx="293">
                  <c:v>25.463627718655996</c:v>
                </c:pt>
                <c:pt idx="294">
                  <c:v>21.975764459690883</c:v>
                </c:pt>
                <c:pt idx="295">
                  <c:v>21.984057200996428</c:v>
                </c:pt>
                <c:pt idx="296">
                  <c:v>24.845052951409006</c:v>
                </c:pt>
                <c:pt idx="297">
                  <c:v>32.116465890440026</c:v>
                </c:pt>
                <c:pt idx="298">
                  <c:v>63.46367356963021</c:v>
                </c:pt>
                <c:pt idx="299">
                  <c:v>22.224235575036293</c:v>
                </c:pt>
                <c:pt idx="300">
                  <c:v>26.034145816830851</c:v>
                </c:pt>
                <c:pt idx="301">
                  <c:v>22.726856461516931</c:v>
                </c:pt>
                <c:pt idx="302">
                  <c:v>20.573657056056955</c:v>
                </c:pt>
                <c:pt idx="303">
                  <c:v>24.313547510553441</c:v>
                </c:pt>
                <c:pt idx="304">
                  <c:v>22.20932668535837</c:v>
                </c:pt>
                <c:pt idx="305">
                  <c:v>23.020298876417701</c:v>
                </c:pt>
                <c:pt idx="306">
                  <c:v>46.609657496034437</c:v>
                </c:pt>
                <c:pt idx="307">
                  <c:v>42.642156614876377</c:v>
                </c:pt>
                <c:pt idx="308">
                  <c:v>26.351900612716165</c:v>
                </c:pt>
                <c:pt idx="309">
                  <c:v>23.649068708165277</c:v>
                </c:pt>
                <c:pt idx="310">
                  <c:v>29.35258009635481</c:v>
                </c:pt>
                <c:pt idx="311">
                  <c:v>44.861969126467272</c:v>
                </c:pt>
                <c:pt idx="312">
                  <c:v>44.861969126467272</c:v>
                </c:pt>
                <c:pt idx="313">
                  <c:v>26.512856014175373</c:v>
                </c:pt>
                <c:pt idx="314">
                  <c:v>26.512856014175373</c:v>
                </c:pt>
                <c:pt idx="315">
                  <c:v>29.345103654602685</c:v>
                </c:pt>
                <c:pt idx="316">
                  <c:v>23.977628005532829</c:v>
                </c:pt>
                <c:pt idx="317">
                  <c:v>28.765652869687621</c:v>
                </c:pt>
                <c:pt idx="318">
                  <c:v>20.863306886245752</c:v>
                </c:pt>
                <c:pt idx="319">
                  <c:v>22.558610304115447</c:v>
                </c:pt>
                <c:pt idx="320">
                  <c:v>38.485290960918249</c:v>
                </c:pt>
                <c:pt idx="321">
                  <c:v>22.552271849835083</c:v>
                </c:pt>
                <c:pt idx="322">
                  <c:v>44.844186474767255</c:v>
                </c:pt>
                <c:pt idx="323">
                  <c:v>38.336006936752099</c:v>
                </c:pt>
                <c:pt idx="324">
                  <c:v>32.21753121405014</c:v>
                </c:pt>
                <c:pt idx="325">
                  <c:v>25.399208756644402</c:v>
                </c:pt>
                <c:pt idx="326">
                  <c:v>39.311774348304709</c:v>
                </c:pt>
                <c:pt idx="327">
                  <c:v>26.951409243017121</c:v>
                </c:pt>
                <c:pt idx="328">
                  <c:v>45.488172797874448</c:v>
                </c:pt>
                <c:pt idx="329">
                  <c:v>31.959279803735932</c:v>
                </c:pt>
                <c:pt idx="330">
                  <c:v>26.23729658752022</c:v>
                </c:pt>
                <c:pt idx="331">
                  <c:v>46.398515219721695</c:v>
                </c:pt>
                <c:pt idx="332">
                  <c:v>28.124829753046157</c:v>
                </c:pt>
                <c:pt idx="333">
                  <c:v>20.496720425660154</c:v>
                </c:pt>
                <c:pt idx="334">
                  <c:v>21.410590649280916</c:v>
                </c:pt>
                <c:pt idx="335">
                  <c:v>27.547980708582177</c:v>
                </c:pt>
                <c:pt idx="336">
                  <c:v>27.55921022632393</c:v>
                </c:pt>
                <c:pt idx="337">
                  <c:v>20.002484379465983</c:v>
                </c:pt>
                <c:pt idx="338">
                  <c:v>21.98127526072015</c:v>
                </c:pt>
                <c:pt idx="339">
                  <c:v>36.894993794635951</c:v>
                </c:pt>
                <c:pt idx="340">
                  <c:v>36.894993794635951</c:v>
                </c:pt>
                <c:pt idx="341">
                  <c:v>16.958938436365813</c:v>
                </c:pt>
                <c:pt idx="342">
                  <c:v>15.659118259179968</c:v>
                </c:pt>
                <c:pt idx="343">
                  <c:v>22.736372028201089</c:v>
                </c:pt>
                <c:pt idx="344">
                  <c:v>15.819323520146032</c:v>
                </c:pt>
                <c:pt idx="345">
                  <c:v>24.174803623327342</c:v>
                </c:pt>
                <c:pt idx="346">
                  <c:v>26.466983358993463</c:v>
                </c:pt>
                <c:pt idx="347">
                  <c:v>25.309715395032121</c:v>
                </c:pt>
                <c:pt idx="348">
                  <c:v>20.562563333368235</c:v>
                </c:pt>
                <c:pt idx="349">
                  <c:v>26.729604307134174</c:v>
                </c:pt>
                <c:pt idx="350">
                  <c:v>39.448944701287296</c:v>
                </c:pt>
                <c:pt idx="351">
                  <c:v>16.787028264684455</c:v>
                </c:pt>
                <c:pt idx="352">
                  <c:v>26.844041371187945</c:v>
                </c:pt>
                <c:pt idx="353">
                  <c:v>40.628056230978281</c:v>
                </c:pt>
                <c:pt idx="354">
                  <c:v>33.824655566889959</c:v>
                </c:pt>
                <c:pt idx="355">
                  <c:v>32.929694743795139</c:v>
                </c:pt>
                <c:pt idx="356">
                  <c:v>32.929694743795139</c:v>
                </c:pt>
                <c:pt idx="357">
                  <c:v>21.581418838198768</c:v>
                </c:pt>
                <c:pt idx="358">
                  <c:v>12.586068777753765</c:v>
                </c:pt>
                <c:pt idx="359">
                  <c:v>17.623854812878687</c:v>
                </c:pt>
                <c:pt idx="360">
                  <c:v>31.679277850877224</c:v>
                </c:pt>
                <c:pt idx="361">
                  <c:v>21.475233096950355</c:v>
                </c:pt>
                <c:pt idx="362">
                  <c:v>23.622756406645394</c:v>
                </c:pt>
                <c:pt idx="363">
                  <c:v>22.552271849835094</c:v>
                </c:pt>
                <c:pt idx="364">
                  <c:v>23.912704880876678</c:v>
                </c:pt>
                <c:pt idx="365">
                  <c:v>24.555516156065213</c:v>
                </c:pt>
                <c:pt idx="366">
                  <c:v>37.722785450680057</c:v>
                </c:pt>
                <c:pt idx="367">
                  <c:v>21.4707190471666</c:v>
                </c:pt>
                <c:pt idx="368">
                  <c:v>23.76658123494753</c:v>
                </c:pt>
                <c:pt idx="369">
                  <c:v>21.475233096950355</c:v>
                </c:pt>
                <c:pt idx="370">
                  <c:v>44.458461759977453</c:v>
                </c:pt>
                <c:pt idx="371">
                  <c:v>24.424005954058018</c:v>
                </c:pt>
                <c:pt idx="372">
                  <c:v>26.577312541937705</c:v>
                </c:pt>
                <c:pt idx="373">
                  <c:v>31.309100252595545</c:v>
                </c:pt>
                <c:pt idx="374">
                  <c:v>24.209168859188559</c:v>
                </c:pt>
                <c:pt idx="375">
                  <c:v>19.9496326990947</c:v>
                </c:pt>
                <c:pt idx="376">
                  <c:v>122.95627978629315</c:v>
                </c:pt>
                <c:pt idx="377">
                  <c:v>18.891257778017838</c:v>
                </c:pt>
                <c:pt idx="378">
                  <c:v>23.052067158069786</c:v>
                </c:pt>
                <c:pt idx="379">
                  <c:v>19.695678954134411</c:v>
                </c:pt>
                <c:pt idx="380">
                  <c:v>21.922633786470154</c:v>
                </c:pt>
                <c:pt idx="381">
                  <c:v>33.129501515647206</c:v>
                </c:pt>
                <c:pt idx="382">
                  <c:v>30.011121736184037</c:v>
                </c:pt>
                <c:pt idx="383">
                  <c:v>23.772910531264426</c:v>
                </c:pt>
                <c:pt idx="384">
                  <c:v>25.209554635172367</c:v>
                </c:pt>
                <c:pt idx="385">
                  <c:v>32.363407846459744</c:v>
                </c:pt>
                <c:pt idx="386">
                  <c:v>32.904189526445251</c:v>
                </c:pt>
                <c:pt idx="387">
                  <c:v>29.978005986503277</c:v>
                </c:pt>
                <c:pt idx="388">
                  <c:v>44.053060981022071</c:v>
                </c:pt>
                <c:pt idx="389">
                  <c:v>32.177752370332563</c:v>
                </c:pt>
                <c:pt idx="390">
                  <c:v>18.927365143378466</c:v>
                </c:pt>
                <c:pt idx="391">
                  <c:v>22.963908010111112</c:v>
                </c:pt>
                <c:pt idx="392">
                  <c:v>22.090691764022775</c:v>
                </c:pt>
                <c:pt idx="393">
                  <c:v>30.584622840501989</c:v>
                </c:pt>
                <c:pt idx="394">
                  <c:v>22.126427873128016</c:v>
                </c:pt>
                <c:pt idx="395">
                  <c:v>18.227445389585117</c:v>
                </c:pt>
                <c:pt idx="396">
                  <c:v>23.044558513885836</c:v>
                </c:pt>
                <c:pt idx="397">
                  <c:v>26.428979039506185</c:v>
                </c:pt>
                <c:pt idx="398">
                  <c:v>17.651901438672716</c:v>
                </c:pt>
                <c:pt idx="399">
                  <c:v>38.146610005501145</c:v>
                </c:pt>
                <c:pt idx="400">
                  <c:v>49.234325003207545</c:v>
                </c:pt>
                <c:pt idx="401">
                  <c:v>41.15964875138296</c:v>
                </c:pt>
                <c:pt idx="402">
                  <c:v>26.720424037643685</c:v>
                </c:pt>
                <c:pt idx="403">
                  <c:v>16.94790640537364</c:v>
                </c:pt>
                <c:pt idx="404">
                  <c:v>17.036101536639016</c:v>
                </c:pt>
                <c:pt idx="405">
                  <c:v>21.349106905993921</c:v>
                </c:pt>
                <c:pt idx="406">
                  <c:v>27.885218097213603</c:v>
                </c:pt>
                <c:pt idx="407">
                  <c:v>19.555536004216926</c:v>
                </c:pt>
                <c:pt idx="408">
                  <c:v>12.226469301163446</c:v>
                </c:pt>
                <c:pt idx="409">
                  <c:v>15.708015965833225</c:v>
                </c:pt>
                <c:pt idx="410">
                  <c:v>29.081044818786946</c:v>
                </c:pt>
                <c:pt idx="411">
                  <c:v>32.990736047951053</c:v>
                </c:pt>
                <c:pt idx="412">
                  <c:v>18.0646289204564</c:v>
                </c:pt>
                <c:pt idx="413">
                  <c:v>19.3600103037415</c:v>
                </c:pt>
                <c:pt idx="414">
                  <c:v>20.485112981020354</c:v>
                </c:pt>
                <c:pt idx="415">
                  <c:v>25.462626352629286</c:v>
                </c:pt>
                <c:pt idx="416">
                  <c:v>19.644645737459001</c:v>
                </c:pt>
                <c:pt idx="417">
                  <c:v>38.29899416531255</c:v>
                </c:pt>
                <c:pt idx="418">
                  <c:v>25.493327547397303</c:v>
                </c:pt>
                <c:pt idx="419">
                  <c:v>39.524704002243972</c:v>
                </c:pt>
                <c:pt idx="420">
                  <c:v>35.43137210938832</c:v>
                </c:pt>
                <c:pt idx="421">
                  <c:v>31.560653666886157</c:v>
                </c:pt>
                <c:pt idx="422">
                  <c:v>23.533264820447215</c:v>
                </c:pt>
                <c:pt idx="423">
                  <c:v>28.596112630376737</c:v>
                </c:pt>
                <c:pt idx="424">
                  <c:v>29.973273908700321</c:v>
                </c:pt>
                <c:pt idx="425">
                  <c:v>19.403053699562943</c:v>
                </c:pt>
                <c:pt idx="426">
                  <c:v>48.85661003487072</c:v>
                </c:pt>
                <c:pt idx="427">
                  <c:v>45.212050614188165</c:v>
                </c:pt>
                <c:pt idx="428">
                  <c:v>26.102013252232897</c:v>
                </c:pt>
                <c:pt idx="429">
                  <c:v>23.439006082848614</c:v>
                </c:pt>
                <c:pt idx="430">
                  <c:v>26.288147162518989</c:v>
                </c:pt>
                <c:pt idx="431">
                  <c:v>46.010904379712386</c:v>
                </c:pt>
              </c:numCache>
            </c:numRef>
          </c:yVal>
          <c:bubbleSize>
            <c:numRef>
              <c:f>'Wind &amp; PV PPAs vs Gas'!$L$28:$L$1000</c:f>
              <c:numCache>
                <c:formatCode>0.0</c:formatCode>
                <c:ptCount val="973"/>
                <c:pt idx="0">
                  <c:v>550</c:v>
                </c:pt>
                <c:pt idx="1">
                  <c:v>210</c:v>
                </c:pt>
                <c:pt idx="2">
                  <c:v>10</c:v>
                </c:pt>
                <c:pt idx="3">
                  <c:v>30</c:v>
                </c:pt>
                <c:pt idx="4">
                  <c:v>30</c:v>
                </c:pt>
                <c:pt idx="5">
                  <c:v>19</c:v>
                </c:pt>
                <c:pt idx="6">
                  <c:v>12.6</c:v>
                </c:pt>
                <c:pt idx="7">
                  <c:v>230</c:v>
                </c:pt>
                <c:pt idx="8">
                  <c:v>20</c:v>
                </c:pt>
                <c:pt idx="9">
                  <c:v>10.08</c:v>
                </c:pt>
                <c:pt idx="10">
                  <c:v>14</c:v>
                </c:pt>
                <c:pt idx="11">
                  <c:v>48</c:v>
                </c:pt>
                <c:pt idx="12">
                  <c:v>250</c:v>
                </c:pt>
                <c:pt idx="13">
                  <c:v>250</c:v>
                </c:pt>
                <c:pt idx="14">
                  <c:v>21</c:v>
                </c:pt>
                <c:pt idx="15">
                  <c:v>50</c:v>
                </c:pt>
                <c:pt idx="16">
                  <c:v>6</c:v>
                </c:pt>
                <c:pt idx="17">
                  <c:v>19</c:v>
                </c:pt>
                <c:pt idx="18">
                  <c:v>20</c:v>
                </c:pt>
                <c:pt idx="19">
                  <c:v>50</c:v>
                </c:pt>
                <c:pt idx="20">
                  <c:v>20</c:v>
                </c:pt>
                <c:pt idx="21">
                  <c:v>20</c:v>
                </c:pt>
                <c:pt idx="22">
                  <c:v>50</c:v>
                </c:pt>
                <c:pt idx="23">
                  <c:v>300</c:v>
                </c:pt>
                <c:pt idx="24">
                  <c:v>40</c:v>
                </c:pt>
                <c:pt idx="25">
                  <c:v>29</c:v>
                </c:pt>
                <c:pt idx="26">
                  <c:v>66</c:v>
                </c:pt>
                <c:pt idx="27">
                  <c:v>25</c:v>
                </c:pt>
                <c:pt idx="28">
                  <c:v>125</c:v>
                </c:pt>
                <c:pt idx="29">
                  <c:v>25.8</c:v>
                </c:pt>
                <c:pt idx="30">
                  <c:v>20</c:v>
                </c:pt>
                <c:pt idx="31">
                  <c:v>32</c:v>
                </c:pt>
                <c:pt idx="32">
                  <c:v>23</c:v>
                </c:pt>
                <c:pt idx="33">
                  <c:v>12</c:v>
                </c:pt>
                <c:pt idx="34">
                  <c:v>10</c:v>
                </c:pt>
                <c:pt idx="35">
                  <c:v>20</c:v>
                </c:pt>
                <c:pt idx="36">
                  <c:v>150</c:v>
                </c:pt>
                <c:pt idx="37">
                  <c:v>45</c:v>
                </c:pt>
                <c:pt idx="38">
                  <c:v>30</c:v>
                </c:pt>
                <c:pt idx="39">
                  <c:v>5.5</c:v>
                </c:pt>
                <c:pt idx="40">
                  <c:v>23</c:v>
                </c:pt>
                <c:pt idx="41">
                  <c:v>62.5</c:v>
                </c:pt>
                <c:pt idx="42">
                  <c:v>130</c:v>
                </c:pt>
                <c:pt idx="43">
                  <c:v>14</c:v>
                </c:pt>
                <c:pt idx="44">
                  <c:v>20</c:v>
                </c:pt>
                <c:pt idx="45">
                  <c:v>9</c:v>
                </c:pt>
                <c:pt idx="46">
                  <c:v>7.65</c:v>
                </c:pt>
                <c:pt idx="47">
                  <c:v>60</c:v>
                </c:pt>
                <c:pt idx="48">
                  <c:v>309</c:v>
                </c:pt>
                <c:pt idx="49">
                  <c:v>20</c:v>
                </c:pt>
                <c:pt idx="50">
                  <c:v>270</c:v>
                </c:pt>
                <c:pt idx="51">
                  <c:v>110</c:v>
                </c:pt>
                <c:pt idx="52">
                  <c:v>26</c:v>
                </c:pt>
                <c:pt idx="53">
                  <c:v>250</c:v>
                </c:pt>
                <c:pt idx="54">
                  <c:v>30</c:v>
                </c:pt>
                <c:pt idx="55">
                  <c:v>20</c:v>
                </c:pt>
                <c:pt idx="56">
                  <c:v>150</c:v>
                </c:pt>
                <c:pt idx="57">
                  <c:v>127</c:v>
                </c:pt>
                <c:pt idx="58">
                  <c:v>110</c:v>
                </c:pt>
                <c:pt idx="59">
                  <c:v>150</c:v>
                </c:pt>
                <c:pt idx="60">
                  <c:v>23</c:v>
                </c:pt>
                <c:pt idx="61">
                  <c:v>20</c:v>
                </c:pt>
                <c:pt idx="62">
                  <c:v>150</c:v>
                </c:pt>
                <c:pt idx="63">
                  <c:v>250</c:v>
                </c:pt>
                <c:pt idx="64">
                  <c:v>9</c:v>
                </c:pt>
                <c:pt idx="65">
                  <c:v>20</c:v>
                </c:pt>
                <c:pt idx="66">
                  <c:v>19</c:v>
                </c:pt>
                <c:pt idx="67">
                  <c:v>20</c:v>
                </c:pt>
                <c:pt idx="68">
                  <c:v>20</c:v>
                </c:pt>
                <c:pt idx="69">
                  <c:v>30</c:v>
                </c:pt>
                <c:pt idx="70">
                  <c:v>15</c:v>
                </c:pt>
                <c:pt idx="71">
                  <c:v>15</c:v>
                </c:pt>
                <c:pt idx="72">
                  <c:v>200</c:v>
                </c:pt>
                <c:pt idx="73">
                  <c:v>20</c:v>
                </c:pt>
                <c:pt idx="74">
                  <c:v>20</c:v>
                </c:pt>
                <c:pt idx="75">
                  <c:v>20</c:v>
                </c:pt>
                <c:pt idx="76">
                  <c:v>20</c:v>
                </c:pt>
                <c:pt idx="77">
                  <c:v>20</c:v>
                </c:pt>
                <c:pt idx="78">
                  <c:v>102</c:v>
                </c:pt>
                <c:pt idx="79">
                  <c:v>20</c:v>
                </c:pt>
                <c:pt idx="80">
                  <c:v>250</c:v>
                </c:pt>
                <c:pt idx="81">
                  <c:v>20</c:v>
                </c:pt>
                <c:pt idx="82">
                  <c:v>20.8</c:v>
                </c:pt>
                <c:pt idx="83">
                  <c:v>10</c:v>
                </c:pt>
                <c:pt idx="84">
                  <c:v>50</c:v>
                </c:pt>
                <c:pt idx="85">
                  <c:v>20</c:v>
                </c:pt>
                <c:pt idx="86">
                  <c:v>20</c:v>
                </c:pt>
                <c:pt idx="87">
                  <c:v>250</c:v>
                </c:pt>
                <c:pt idx="88">
                  <c:v>20</c:v>
                </c:pt>
                <c:pt idx="89">
                  <c:v>28.8</c:v>
                </c:pt>
                <c:pt idx="90">
                  <c:v>45</c:v>
                </c:pt>
                <c:pt idx="91">
                  <c:v>20</c:v>
                </c:pt>
                <c:pt idx="92">
                  <c:v>20</c:v>
                </c:pt>
                <c:pt idx="93">
                  <c:v>20</c:v>
                </c:pt>
                <c:pt idx="94">
                  <c:v>20</c:v>
                </c:pt>
                <c:pt idx="95">
                  <c:v>20</c:v>
                </c:pt>
                <c:pt idx="96">
                  <c:v>20</c:v>
                </c:pt>
                <c:pt idx="97">
                  <c:v>48</c:v>
                </c:pt>
                <c:pt idx="98">
                  <c:v>40</c:v>
                </c:pt>
                <c:pt idx="99">
                  <c:v>50</c:v>
                </c:pt>
                <c:pt idx="100">
                  <c:v>40</c:v>
                </c:pt>
                <c:pt idx="101">
                  <c:v>20</c:v>
                </c:pt>
                <c:pt idx="102">
                  <c:v>20</c:v>
                </c:pt>
                <c:pt idx="103">
                  <c:v>12</c:v>
                </c:pt>
                <c:pt idx="104">
                  <c:v>15</c:v>
                </c:pt>
                <c:pt idx="105">
                  <c:v>20</c:v>
                </c:pt>
                <c:pt idx="106">
                  <c:v>20</c:v>
                </c:pt>
                <c:pt idx="107">
                  <c:v>20</c:v>
                </c:pt>
                <c:pt idx="108">
                  <c:v>20</c:v>
                </c:pt>
                <c:pt idx="109">
                  <c:v>7.3140000000000001</c:v>
                </c:pt>
                <c:pt idx="110">
                  <c:v>20</c:v>
                </c:pt>
                <c:pt idx="111">
                  <c:v>150</c:v>
                </c:pt>
                <c:pt idx="112">
                  <c:v>7</c:v>
                </c:pt>
                <c:pt idx="113">
                  <c:v>10.416</c:v>
                </c:pt>
                <c:pt idx="114">
                  <c:v>20</c:v>
                </c:pt>
                <c:pt idx="115">
                  <c:v>26.66</c:v>
                </c:pt>
                <c:pt idx="116">
                  <c:v>10.3</c:v>
                </c:pt>
                <c:pt idx="117">
                  <c:v>157.5</c:v>
                </c:pt>
                <c:pt idx="118">
                  <c:v>30</c:v>
                </c:pt>
                <c:pt idx="119">
                  <c:v>20</c:v>
                </c:pt>
                <c:pt idx="120">
                  <c:v>30</c:v>
                </c:pt>
                <c:pt idx="121">
                  <c:v>93.6</c:v>
                </c:pt>
                <c:pt idx="122">
                  <c:v>75</c:v>
                </c:pt>
                <c:pt idx="123">
                  <c:v>56</c:v>
                </c:pt>
                <c:pt idx="124">
                  <c:v>56</c:v>
                </c:pt>
                <c:pt idx="125">
                  <c:v>200</c:v>
                </c:pt>
                <c:pt idx="126">
                  <c:v>105</c:v>
                </c:pt>
                <c:pt idx="127">
                  <c:v>60</c:v>
                </c:pt>
                <c:pt idx="128">
                  <c:v>60</c:v>
                </c:pt>
                <c:pt idx="129">
                  <c:v>52</c:v>
                </c:pt>
                <c:pt idx="130">
                  <c:v>120</c:v>
                </c:pt>
                <c:pt idx="131">
                  <c:v>30</c:v>
                </c:pt>
                <c:pt idx="132">
                  <c:v>101.3</c:v>
                </c:pt>
                <c:pt idx="133">
                  <c:v>51</c:v>
                </c:pt>
                <c:pt idx="134">
                  <c:v>76.5</c:v>
                </c:pt>
                <c:pt idx="135">
                  <c:v>30</c:v>
                </c:pt>
                <c:pt idx="136">
                  <c:v>80</c:v>
                </c:pt>
                <c:pt idx="137">
                  <c:v>103</c:v>
                </c:pt>
                <c:pt idx="138">
                  <c:v>40</c:v>
                </c:pt>
                <c:pt idx="139">
                  <c:v>11.4</c:v>
                </c:pt>
                <c:pt idx="140">
                  <c:v>20</c:v>
                </c:pt>
                <c:pt idx="141">
                  <c:v>20</c:v>
                </c:pt>
                <c:pt idx="142">
                  <c:v>20</c:v>
                </c:pt>
                <c:pt idx="143">
                  <c:v>15</c:v>
                </c:pt>
                <c:pt idx="144">
                  <c:v>20</c:v>
                </c:pt>
                <c:pt idx="145">
                  <c:v>20</c:v>
                </c:pt>
                <c:pt idx="146">
                  <c:v>14.7</c:v>
                </c:pt>
                <c:pt idx="147">
                  <c:v>19.5</c:v>
                </c:pt>
                <c:pt idx="148">
                  <c:v>19.5</c:v>
                </c:pt>
                <c:pt idx="149">
                  <c:v>100</c:v>
                </c:pt>
                <c:pt idx="150">
                  <c:v>40</c:v>
                </c:pt>
                <c:pt idx="151">
                  <c:v>50</c:v>
                </c:pt>
                <c:pt idx="152">
                  <c:v>30</c:v>
                </c:pt>
                <c:pt idx="153">
                  <c:v>45</c:v>
                </c:pt>
                <c:pt idx="154">
                  <c:v>130</c:v>
                </c:pt>
                <c:pt idx="155">
                  <c:v>80</c:v>
                </c:pt>
                <c:pt idx="156">
                  <c:v>6</c:v>
                </c:pt>
                <c:pt idx="157">
                  <c:v>25</c:v>
                </c:pt>
                <c:pt idx="158">
                  <c:v>62.25</c:v>
                </c:pt>
                <c:pt idx="159">
                  <c:v>70</c:v>
                </c:pt>
                <c:pt idx="160">
                  <c:v>70</c:v>
                </c:pt>
                <c:pt idx="161">
                  <c:v>10.5</c:v>
                </c:pt>
                <c:pt idx="162">
                  <c:v>20</c:v>
                </c:pt>
                <c:pt idx="163">
                  <c:v>30</c:v>
                </c:pt>
                <c:pt idx="164">
                  <c:v>81</c:v>
                </c:pt>
                <c:pt idx="165">
                  <c:v>54</c:v>
                </c:pt>
                <c:pt idx="166">
                  <c:v>6.8</c:v>
                </c:pt>
                <c:pt idx="167">
                  <c:v>20</c:v>
                </c:pt>
                <c:pt idx="168">
                  <c:v>80</c:v>
                </c:pt>
                <c:pt idx="169">
                  <c:v>50.6</c:v>
                </c:pt>
                <c:pt idx="170">
                  <c:v>52</c:v>
                </c:pt>
                <c:pt idx="171">
                  <c:v>4.9000000000000004</c:v>
                </c:pt>
                <c:pt idx="172">
                  <c:v>3.6</c:v>
                </c:pt>
                <c:pt idx="173">
                  <c:v>100</c:v>
                </c:pt>
                <c:pt idx="174">
                  <c:v>80</c:v>
                </c:pt>
                <c:pt idx="175">
                  <c:v>100</c:v>
                </c:pt>
                <c:pt idx="176">
                  <c:v>46</c:v>
                </c:pt>
                <c:pt idx="177">
                  <c:v>100.815</c:v>
                </c:pt>
                <c:pt idx="178">
                  <c:v>7.06</c:v>
                </c:pt>
                <c:pt idx="179">
                  <c:v>13</c:v>
                </c:pt>
                <c:pt idx="180">
                  <c:v>20</c:v>
                </c:pt>
                <c:pt idx="181">
                  <c:v>125</c:v>
                </c:pt>
                <c:pt idx="182">
                  <c:v>150</c:v>
                </c:pt>
                <c:pt idx="183">
                  <c:v>180</c:v>
                </c:pt>
                <c:pt idx="184">
                  <c:v>20</c:v>
                </c:pt>
                <c:pt idx="185">
                  <c:v>30</c:v>
                </c:pt>
                <c:pt idx="186">
                  <c:v>30</c:v>
                </c:pt>
                <c:pt idx="187">
                  <c:v>10</c:v>
                </c:pt>
                <c:pt idx="188">
                  <c:v>150</c:v>
                </c:pt>
                <c:pt idx="189">
                  <c:v>10.88</c:v>
                </c:pt>
                <c:pt idx="190">
                  <c:v>52</c:v>
                </c:pt>
                <c:pt idx="191">
                  <c:v>52</c:v>
                </c:pt>
                <c:pt idx="192">
                  <c:v>25</c:v>
                </c:pt>
                <c:pt idx="193">
                  <c:v>46.2</c:v>
                </c:pt>
                <c:pt idx="194">
                  <c:v>71.400000000000006</c:v>
                </c:pt>
                <c:pt idx="195">
                  <c:v>146</c:v>
                </c:pt>
                <c:pt idx="196">
                  <c:v>118.5</c:v>
                </c:pt>
                <c:pt idx="197">
                  <c:v>170</c:v>
                </c:pt>
                <c:pt idx="198">
                  <c:v>55</c:v>
                </c:pt>
                <c:pt idx="199">
                  <c:v>154.27199999999999</c:v>
                </c:pt>
                <c:pt idx="200">
                  <c:v>103.5</c:v>
                </c:pt>
                <c:pt idx="201">
                  <c:v>125</c:v>
                </c:pt>
                <c:pt idx="202">
                  <c:v>85</c:v>
                </c:pt>
                <c:pt idx="203">
                  <c:v>54</c:v>
                </c:pt>
                <c:pt idx="204">
                  <c:v>72</c:v>
                </c:pt>
                <c:pt idx="205">
                  <c:v>30</c:v>
                </c:pt>
                <c:pt idx="206">
                  <c:v>86</c:v>
                </c:pt>
                <c:pt idx="207">
                  <c:v>50</c:v>
                </c:pt>
                <c:pt idx="208">
                  <c:v>90</c:v>
                </c:pt>
                <c:pt idx="209">
                  <c:v>20</c:v>
                </c:pt>
                <c:pt idx="210">
                  <c:v>20</c:v>
                </c:pt>
                <c:pt idx="211">
                  <c:v>20</c:v>
                </c:pt>
                <c:pt idx="212">
                  <c:v>20</c:v>
                </c:pt>
                <c:pt idx="213">
                  <c:v>20</c:v>
                </c:pt>
                <c:pt idx="214">
                  <c:v>26</c:v>
                </c:pt>
                <c:pt idx="215">
                  <c:v>8.16</c:v>
                </c:pt>
                <c:pt idx="216">
                  <c:v>20.399999999999999</c:v>
                </c:pt>
                <c:pt idx="217">
                  <c:v>100</c:v>
                </c:pt>
                <c:pt idx="218">
                  <c:v>128</c:v>
                </c:pt>
                <c:pt idx="219">
                  <c:v>20</c:v>
                </c:pt>
                <c:pt idx="220">
                  <c:v>16</c:v>
                </c:pt>
                <c:pt idx="221">
                  <c:v>60</c:v>
                </c:pt>
                <c:pt idx="222">
                  <c:v>20</c:v>
                </c:pt>
                <c:pt idx="223">
                  <c:v>100</c:v>
                </c:pt>
                <c:pt idx="224">
                  <c:v>100</c:v>
                </c:pt>
                <c:pt idx="225">
                  <c:v>24.9</c:v>
                </c:pt>
                <c:pt idx="226">
                  <c:v>40</c:v>
                </c:pt>
                <c:pt idx="227">
                  <c:v>20</c:v>
                </c:pt>
                <c:pt idx="228">
                  <c:v>50</c:v>
                </c:pt>
                <c:pt idx="229">
                  <c:v>50</c:v>
                </c:pt>
                <c:pt idx="230">
                  <c:v>105</c:v>
                </c:pt>
                <c:pt idx="231">
                  <c:v>80</c:v>
                </c:pt>
                <c:pt idx="232">
                  <c:v>125</c:v>
                </c:pt>
                <c:pt idx="233">
                  <c:v>150</c:v>
                </c:pt>
                <c:pt idx="234">
                  <c:v>7.8</c:v>
                </c:pt>
                <c:pt idx="235">
                  <c:v>200</c:v>
                </c:pt>
                <c:pt idx="236">
                  <c:v>7.2</c:v>
                </c:pt>
                <c:pt idx="237">
                  <c:v>100</c:v>
                </c:pt>
                <c:pt idx="238">
                  <c:v>60</c:v>
                </c:pt>
                <c:pt idx="239">
                  <c:v>20</c:v>
                </c:pt>
                <c:pt idx="240">
                  <c:v>17</c:v>
                </c:pt>
                <c:pt idx="241">
                  <c:v>56</c:v>
                </c:pt>
                <c:pt idx="242">
                  <c:v>74.900000000000006</c:v>
                </c:pt>
                <c:pt idx="243">
                  <c:v>130</c:v>
                </c:pt>
                <c:pt idx="244">
                  <c:v>9.4959999999999987</c:v>
                </c:pt>
                <c:pt idx="245">
                  <c:v>39.864000000000004</c:v>
                </c:pt>
                <c:pt idx="246">
                  <c:v>78.400000000000006</c:v>
                </c:pt>
                <c:pt idx="247">
                  <c:v>49.36</c:v>
                </c:pt>
                <c:pt idx="248">
                  <c:v>52.5</c:v>
                </c:pt>
                <c:pt idx="249">
                  <c:v>40</c:v>
                </c:pt>
                <c:pt idx="250">
                  <c:v>86</c:v>
                </c:pt>
                <c:pt idx="251">
                  <c:v>74</c:v>
                </c:pt>
                <c:pt idx="252">
                  <c:v>50</c:v>
                </c:pt>
                <c:pt idx="253">
                  <c:v>100</c:v>
                </c:pt>
                <c:pt idx="254">
                  <c:v>19.600000000000001</c:v>
                </c:pt>
                <c:pt idx="255">
                  <c:v>19.579999999999998</c:v>
                </c:pt>
                <c:pt idx="256">
                  <c:v>19.579999999999998</c:v>
                </c:pt>
                <c:pt idx="257">
                  <c:v>19.59</c:v>
                </c:pt>
                <c:pt idx="258">
                  <c:v>5</c:v>
                </c:pt>
                <c:pt idx="259">
                  <c:v>40</c:v>
                </c:pt>
                <c:pt idx="260">
                  <c:v>8.4</c:v>
                </c:pt>
                <c:pt idx="261">
                  <c:v>8.4</c:v>
                </c:pt>
                <c:pt idx="262">
                  <c:v>252.32</c:v>
                </c:pt>
                <c:pt idx="263">
                  <c:v>100</c:v>
                </c:pt>
                <c:pt idx="264">
                  <c:v>200</c:v>
                </c:pt>
                <c:pt idx="265">
                  <c:v>62.5</c:v>
                </c:pt>
                <c:pt idx="266">
                  <c:v>50</c:v>
                </c:pt>
                <c:pt idx="267">
                  <c:v>25</c:v>
                </c:pt>
                <c:pt idx="268">
                  <c:v>25</c:v>
                </c:pt>
                <c:pt idx="269">
                  <c:v>50</c:v>
                </c:pt>
                <c:pt idx="270">
                  <c:v>5</c:v>
                </c:pt>
                <c:pt idx="271">
                  <c:v>150</c:v>
                </c:pt>
                <c:pt idx="272">
                  <c:v>200</c:v>
                </c:pt>
                <c:pt idx="273">
                  <c:v>15</c:v>
                </c:pt>
                <c:pt idx="274">
                  <c:v>45</c:v>
                </c:pt>
                <c:pt idx="275">
                  <c:v>150</c:v>
                </c:pt>
                <c:pt idx="276">
                  <c:v>50</c:v>
                </c:pt>
                <c:pt idx="277">
                  <c:v>99</c:v>
                </c:pt>
                <c:pt idx="278">
                  <c:v>50</c:v>
                </c:pt>
                <c:pt idx="279">
                  <c:v>30</c:v>
                </c:pt>
                <c:pt idx="280">
                  <c:v>100</c:v>
                </c:pt>
                <c:pt idx="281">
                  <c:v>57.5</c:v>
                </c:pt>
                <c:pt idx="282">
                  <c:v>120</c:v>
                </c:pt>
                <c:pt idx="283">
                  <c:v>10</c:v>
                </c:pt>
                <c:pt idx="284">
                  <c:v>50</c:v>
                </c:pt>
                <c:pt idx="285">
                  <c:v>106.688</c:v>
                </c:pt>
                <c:pt idx="286">
                  <c:v>99</c:v>
                </c:pt>
                <c:pt idx="287">
                  <c:v>6.3</c:v>
                </c:pt>
                <c:pt idx="288">
                  <c:v>100</c:v>
                </c:pt>
                <c:pt idx="289">
                  <c:v>74.5</c:v>
                </c:pt>
                <c:pt idx="290">
                  <c:v>74.5</c:v>
                </c:pt>
                <c:pt idx="291">
                  <c:v>300</c:v>
                </c:pt>
                <c:pt idx="292">
                  <c:v>250</c:v>
                </c:pt>
                <c:pt idx="293">
                  <c:v>50</c:v>
                </c:pt>
                <c:pt idx="294">
                  <c:v>101</c:v>
                </c:pt>
                <c:pt idx="295">
                  <c:v>200</c:v>
                </c:pt>
                <c:pt idx="296">
                  <c:v>100</c:v>
                </c:pt>
                <c:pt idx="297">
                  <c:v>80</c:v>
                </c:pt>
                <c:pt idx="298">
                  <c:v>5.6814814814814811</c:v>
                </c:pt>
                <c:pt idx="299">
                  <c:v>80</c:v>
                </c:pt>
                <c:pt idx="300">
                  <c:v>60</c:v>
                </c:pt>
                <c:pt idx="301">
                  <c:v>30</c:v>
                </c:pt>
                <c:pt idx="302">
                  <c:v>58</c:v>
                </c:pt>
                <c:pt idx="303">
                  <c:v>122</c:v>
                </c:pt>
                <c:pt idx="304">
                  <c:v>99</c:v>
                </c:pt>
                <c:pt idx="305">
                  <c:v>80</c:v>
                </c:pt>
                <c:pt idx="306">
                  <c:v>20</c:v>
                </c:pt>
                <c:pt idx="307">
                  <c:v>42</c:v>
                </c:pt>
                <c:pt idx="308">
                  <c:v>68</c:v>
                </c:pt>
                <c:pt idx="309">
                  <c:v>20</c:v>
                </c:pt>
                <c:pt idx="310">
                  <c:v>35</c:v>
                </c:pt>
                <c:pt idx="311">
                  <c:v>40</c:v>
                </c:pt>
                <c:pt idx="312">
                  <c:v>10</c:v>
                </c:pt>
                <c:pt idx="313">
                  <c:v>50</c:v>
                </c:pt>
                <c:pt idx="314">
                  <c:v>50</c:v>
                </c:pt>
                <c:pt idx="315">
                  <c:v>86</c:v>
                </c:pt>
                <c:pt idx="316">
                  <c:v>102.5</c:v>
                </c:pt>
                <c:pt idx="317">
                  <c:v>100</c:v>
                </c:pt>
                <c:pt idx="318">
                  <c:v>100</c:v>
                </c:pt>
                <c:pt idx="319">
                  <c:v>100</c:v>
                </c:pt>
                <c:pt idx="320">
                  <c:v>60</c:v>
                </c:pt>
                <c:pt idx="321">
                  <c:v>20</c:v>
                </c:pt>
                <c:pt idx="322">
                  <c:v>10.5</c:v>
                </c:pt>
                <c:pt idx="323">
                  <c:v>13</c:v>
                </c:pt>
                <c:pt idx="324">
                  <c:v>144</c:v>
                </c:pt>
                <c:pt idx="325">
                  <c:v>128</c:v>
                </c:pt>
                <c:pt idx="326">
                  <c:v>70</c:v>
                </c:pt>
                <c:pt idx="327">
                  <c:v>250</c:v>
                </c:pt>
                <c:pt idx="328">
                  <c:v>4.5999999999999996</c:v>
                </c:pt>
                <c:pt idx="329">
                  <c:v>50</c:v>
                </c:pt>
                <c:pt idx="330">
                  <c:v>22</c:v>
                </c:pt>
                <c:pt idx="331">
                  <c:v>50</c:v>
                </c:pt>
                <c:pt idx="332">
                  <c:v>160</c:v>
                </c:pt>
                <c:pt idx="333">
                  <c:v>120</c:v>
                </c:pt>
                <c:pt idx="334">
                  <c:v>100</c:v>
                </c:pt>
                <c:pt idx="335">
                  <c:v>75</c:v>
                </c:pt>
                <c:pt idx="336">
                  <c:v>26</c:v>
                </c:pt>
                <c:pt idx="337">
                  <c:v>50</c:v>
                </c:pt>
                <c:pt idx="338">
                  <c:v>55.83</c:v>
                </c:pt>
                <c:pt idx="339">
                  <c:v>88</c:v>
                </c:pt>
                <c:pt idx="340">
                  <c:v>22</c:v>
                </c:pt>
                <c:pt idx="341">
                  <c:v>50</c:v>
                </c:pt>
                <c:pt idx="342">
                  <c:v>300</c:v>
                </c:pt>
                <c:pt idx="343">
                  <c:v>40</c:v>
                </c:pt>
                <c:pt idx="344">
                  <c:v>400</c:v>
                </c:pt>
                <c:pt idx="345">
                  <c:v>80</c:v>
                </c:pt>
                <c:pt idx="346">
                  <c:v>62.5</c:v>
                </c:pt>
                <c:pt idx="347">
                  <c:v>17.5</c:v>
                </c:pt>
                <c:pt idx="348">
                  <c:v>100</c:v>
                </c:pt>
                <c:pt idx="349">
                  <c:v>112</c:v>
                </c:pt>
                <c:pt idx="350">
                  <c:v>100</c:v>
                </c:pt>
                <c:pt idx="351">
                  <c:v>240</c:v>
                </c:pt>
                <c:pt idx="352">
                  <c:v>65</c:v>
                </c:pt>
                <c:pt idx="353">
                  <c:v>9.3076923076923066</c:v>
                </c:pt>
                <c:pt idx="354">
                  <c:v>88</c:v>
                </c:pt>
                <c:pt idx="355">
                  <c:v>90</c:v>
                </c:pt>
                <c:pt idx="356">
                  <c:v>70</c:v>
                </c:pt>
                <c:pt idx="357">
                  <c:v>150</c:v>
                </c:pt>
                <c:pt idx="358">
                  <c:v>100</c:v>
                </c:pt>
                <c:pt idx="359">
                  <c:v>100</c:v>
                </c:pt>
                <c:pt idx="360">
                  <c:v>35</c:v>
                </c:pt>
                <c:pt idx="361">
                  <c:v>107</c:v>
                </c:pt>
                <c:pt idx="362">
                  <c:v>132</c:v>
                </c:pt>
                <c:pt idx="363">
                  <c:v>25</c:v>
                </c:pt>
                <c:pt idx="364">
                  <c:v>100</c:v>
                </c:pt>
                <c:pt idx="365">
                  <c:v>44</c:v>
                </c:pt>
                <c:pt idx="366">
                  <c:v>162</c:v>
                </c:pt>
                <c:pt idx="367">
                  <c:v>100</c:v>
                </c:pt>
                <c:pt idx="368">
                  <c:v>100</c:v>
                </c:pt>
                <c:pt idx="369">
                  <c:v>100</c:v>
                </c:pt>
                <c:pt idx="370">
                  <c:v>50</c:v>
                </c:pt>
                <c:pt idx="371">
                  <c:v>80</c:v>
                </c:pt>
                <c:pt idx="372">
                  <c:v>50.5</c:v>
                </c:pt>
                <c:pt idx="373">
                  <c:v>50</c:v>
                </c:pt>
                <c:pt idx="374">
                  <c:v>160.5</c:v>
                </c:pt>
                <c:pt idx="375">
                  <c:v>80</c:v>
                </c:pt>
                <c:pt idx="376">
                  <c:v>22.9</c:v>
                </c:pt>
                <c:pt idx="377">
                  <c:v>200</c:v>
                </c:pt>
                <c:pt idx="378">
                  <c:v>100</c:v>
                </c:pt>
                <c:pt idx="379">
                  <c:v>127.86</c:v>
                </c:pt>
                <c:pt idx="380">
                  <c:v>100</c:v>
                </c:pt>
                <c:pt idx="381">
                  <c:v>79</c:v>
                </c:pt>
                <c:pt idx="382">
                  <c:v>75</c:v>
                </c:pt>
                <c:pt idx="383">
                  <c:v>160</c:v>
                </c:pt>
                <c:pt idx="384">
                  <c:v>150</c:v>
                </c:pt>
                <c:pt idx="385">
                  <c:v>20</c:v>
                </c:pt>
                <c:pt idx="386">
                  <c:v>20</c:v>
                </c:pt>
                <c:pt idx="387">
                  <c:v>196</c:v>
                </c:pt>
                <c:pt idx="388">
                  <c:v>50</c:v>
                </c:pt>
                <c:pt idx="389">
                  <c:v>132</c:v>
                </c:pt>
                <c:pt idx="390">
                  <c:v>175</c:v>
                </c:pt>
                <c:pt idx="391">
                  <c:v>100</c:v>
                </c:pt>
                <c:pt idx="392">
                  <c:v>200</c:v>
                </c:pt>
                <c:pt idx="393">
                  <c:v>152.5</c:v>
                </c:pt>
                <c:pt idx="394">
                  <c:v>233</c:v>
                </c:pt>
                <c:pt idx="395">
                  <c:v>63</c:v>
                </c:pt>
                <c:pt idx="396">
                  <c:v>26</c:v>
                </c:pt>
                <c:pt idx="397">
                  <c:v>50</c:v>
                </c:pt>
                <c:pt idx="398">
                  <c:v>200</c:v>
                </c:pt>
                <c:pt idx="399">
                  <c:v>7.5</c:v>
                </c:pt>
                <c:pt idx="400">
                  <c:v>90</c:v>
                </c:pt>
                <c:pt idx="401">
                  <c:v>500</c:v>
                </c:pt>
                <c:pt idx="402">
                  <c:v>90</c:v>
                </c:pt>
                <c:pt idx="403">
                  <c:v>190</c:v>
                </c:pt>
                <c:pt idx="404">
                  <c:v>50</c:v>
                </c:pt>
                <c:pt idx="405">
                  <c:v>50</c:v>
                </c:pt>
                <c:pt idx="406">
                  <c:v>74.5</c:v>
                </c:pt>
                <c:pt idx="407">
                  <c:v>130</c:v>
                </c:pt>
                <c:pt idx="408">
                  <c:v>150</c:v>
                </c:pt>
                <c:pt idx="409">
                  <c:v>300</c:v>
                </c:pt>
                <c:pt idx="410">
                  <c:v>50</c:v>
                </c:pt>
                <c:pt idx="411">
                  <c:v>30</c:v>
                </c:pt>
                <c:pt idx="412">
                  <c:v>90</c:v>
                </c:pt>
                <c:pt idx="413">
                  <c:v>350</c:v>
                </c:pt>
                <c:pt idx="414">
                  <c:v>250</c:v>
                </c:pt>
                <c:pt idx="415">
                  <c:v>200</c:v>
                </c:pt>
                <c:pt idx="416">
                  <c:v>100</c:v>
                </c:pt>
                <c:pt idx="417">
                  <c:v>100</c:v>
                </c:pt>
                <c:pt idx="418">
                  <c:v>30</c:v>
                </c:pt>
                <c:pt idx="419">
                  <c:v>125</c:v>
                </c:pt>
                <c:pt idx="420">
                  <c:v>150</c:v>
                </c:pt>
                <c:pt idx="421">
                  <c:v>40</c:v>
                </c:pt>
                <c:pt idx="422">
                  <c:v>130</c:v>
                </c:pt>
                <c:pt idx="423">
                  <c:v>80</c:v>
                </c:pt>
                <c:pt idx="424">
                  <c:v>66</c:v>
                </c:pt>
                <c:pt idx="425">
                  <c:v>125</c:v>
                </c:pt>
                <c:pt idx="426">
                  <c:v>30</c:v>
                </c:pt>
                <c:pt idx="427">
                  <c:v>138.80000000000001</c:v>
                </c:pt>
                <c:pt idx="428">
                  <c:v>140</c:v>
                </c:pt>
                <c:pt idx="429">
                  <c:v>100</c:v>
                </c:pt>
                <c:pt idx="430">
                  <c:v>25</c:v>
                </c:pt>
                <c:pt idx="431">
                  <c:v>300</c:v>
                </c:pt>
              </c:numCache>
            </c:numRef>
          </c:bubbleSize>
          <c:bubble3D val="0"/>
          <c:extLst>
            <c:ext xmlns:c16="http://schemas.microsoft.com/office/drawing/2014/chart" uri="{C3380CC4-5D6E-409C-BE32-E72D297353CC}">
              <c16:uniqueId val="{00000000-AC6A-4E49-9C30-B31A4AB0711C}"/>
            </c:ext>
          </c:extLst>
        </c:ser>
        <c:ser>
          <c:idx val="0"/>
          <c:order val="1"/>
          <c:spPr>
            <a:noFill/>
            <a:ln w="6350">
              <a:solidFill>
                <a:schemeClr val="accent1"/>
              </a:solidFill>
              <a:prstDash val="solid"/>
            </a:ln>
          </c:spPr>
          <c:invertIfNegative val="1"/>
          <c:xVal>
            <c:numRef>
              <c:f>'Wind &amp; PV PPAs vs Gas'!$F$28:$F$1000</c:f>
              <c:numCache>
                <c:formatCode>m/d/yyyy</c:formatCode>
                <c:ptCount val="973"/>
                <c:pt idx="0">
                  <c:v>39449</c:v>
                </c:pt>
                <c:pt idx="1">
                  <c:v>39463</c:v>
                </c:pt>
                <c:pt idx="2">
                  <c:v>39505</c:v>
                </c:pt>
                <c:pt idx="3">
                  <c:v>39506</c:v>
                </c:pt>
                <c:pt idx="4">
                  <c:v>39532</c:v>
                </c:pt>
                <c:pt idx="5">
                  <c:v>39541</c:v>
                </c:pt>
                <c:pt idx="6">
                  <c:v>39568</c:v>
                </c:pt>
                <c:pt idx="7">
                  <c:v>39596</c:v>
                </c:pt>
                <c:pt idx="8">
                  <c:v>39598</c:v>
                </c:pt>
                <c:pt idx="9">
                  <c:v>39598</c:v>
                </c:pt>
                <c:pt idx="10">
                  <c:v>39598</c:v>
                </c:pt>
                <c:pt idx="11">
                  <c:v>39611</c:v>
                </c:pt>
                <c:pt idx="12">
                  <c:v>39611</c:v>
                </c:pt>
                <c:pt idx="13">
                  <c:v>39614</c:v>
                </c:pt>
                <c:pt idx="14">
                  <c:v>39629</c:v>
                </c:pt>
                <c:pt idx="15">
                  <c:v>39652</c:v>
                </c:pt>
                <c:pt idx="16">
                  <c:v>39652</c:v>
                </c:pt>
                <c:pt idx="17">
                  <c:v>39657</c:v>
                </c:pt>
                <c:pt idx="18">
                  <c:v>39671</c:v>
                </c:pt>
                <c:pt idx="19">
                  <c:v>39674</c:v>
                </c:pt>
                <c:pt idx="20">
                  <c:v>39674</c:v>
                </c:pt>
                <c:pt idx="21">
                  <c:v>39674</c:v>
                </c:pt>
                <c:pt idx="22">
                  <c:v>39674</c:v>
                </c:pt>
                <c:pt idx="23">
                  <c:v>39675</c:v>
                </c:pt>
                <c:pt idx="24">
                  <c:v>39680</c:v>
                </c:pt>
                <c:pt idx="25">
                  <c:v>39696</c:v>
                </c:pt>
                <c:pt idx="26">
                  <c:v>39713</c:v>
                </c:pt>
                <c:pt idx="27">
                  <c:v>39715</c:v>
                </c:pt>
                <c:pt idx="28">
                  <c:v>39728</c:v>
                </c:pt>
                <c:pt idx="29">
                  <c:v>39729</c:v>
                </c:pt>
                <c:pt idx="30">
                  <c:v>39738</c:v>
                </c:pt>
                <c:pt idx="31">
                  <c:v>39772</c:v>
                </c:pt>
                <c:pt idx="32">
                  <c:v>39773</c:v>
                </c:pt>
                <c:pt idx="33">
                  <c:v>39784</c:v>
                </c:pt>
                <c:pt idx="34">
                  <c:v>39791</c:v>
                </c:pt>
                <c:pt idx="35">
                  <c:v>39794</c:v>
                </c:pt>
                <c:pt idx="36">
                  <c:v>39798</c:v>
                </c:pt>
                <c:pt idx="37">
                  <c:v>39804</c:v>
                </c:pt>
                <c:pt idx="38">
                  <c:v>39804</c:v>
                </c:pt>
                <c:pt idx="39">
                  <c:v>39805</c:v>
                </c:pt>
                <c:pt idx="40">
                  <c:v>39841</c:v>
                </c:pt>
                <c:pt idx="41">
                  <c:v>39843</c:v>
                </c:pt>
                <c:pt idx="42">
                  <c:v>39846</c:v>
                </c:pt>
                <c:pt idx="43">
                  <c:v>39849</c:v>
                </c:pt>
                <c:pt idx="44">
                  <c:v>39849</c:v>
                </c:pt>
                <c:pt idx="45">
                  <c:v>39849</c:v>
                </c:pt>
                <c:pt idx="46">
                  <c:v>39863</c:v>
                </c:pt>
                <c:pt idx="47">
                  <c:v>39889</c:v>
                </c:pt>
                <c:pt idx="48">
                  <c:v>39889</c:v>
                </c:pt>
                <c:pt idx="49">
                  <c:v>39896</c:v>
                </c:pt>
                <c:pt idx="50">
                  <c:v>39903</c:v>
                </c:pt>
                <c:pt idx="51">
                  <c:v>39903</c:v>
                </c:pt>
                <c:pt idx="52">
                  <c:v>39904</c:v>
                </c:pt>
                <c:pt idx="53">
                  <c:v>39904</c:v>
                </c:pt>
                <c:pt idx="54">
                  <c:v>39913</c:v>
                </c:pt>
                <c:pt idx="55">
                  <c:v>39932</c:v>
                </c:pt>
                <c:pt idx="56">
                  <c:v>39933</c:v>
                </c:pt>
                <c:pt idx="57">
                  <c:v>39974</c:v>
                </c:pt>
                <c:pt idx="58">
                  <c:v>39986</c:v>
                </c:pt>
                <c:pt idx="59">
                  <c:v>39994</c:v>
                </c:pt>
                <c:pt idx="60">
                  <c:v>39994</c:v>
                </c:pt>
                <c:pt idx="61">
                  <c:v>40003</c:v>
                </c:pt>
                <c:pt idx="62">
                  <c:v>40003</c:v>
                </c:pt>
                <c:pt idx="63">
                  <c:v>40003</c:v>
                </c:pt>
                <c:pt idx="64">
                  <c:v>40024</c:v>
                </c:pt>
                <c:pt idx="65">
                  <c:v>40026</c:v>
                </c:pt>
                <c:pt idx="66">
                  <c:v>40030</c:v>
                </c:pt>
                <c:pt idx="67">
                  <c:v>40030</c:v>
                </c:pt>
                <c:pt idx="68">
                  <c:v>40042</c:v>
                </c:pt>
                <c:pt idx="69">
                  <c:v>40051</c:v>
                </c:pt>
                <c:pt idx="70">
                  <c:v>40064</c:v>
                </c:pt>
                <c:pt idx="71">
                  <c:v>40081</c:v>
                </c:pt>
                <c:pt idx="72">
                  <c:v>40081</c:v>
                </c:pt>
                <c:pt idx="73">
                  <c:v>40087</c:v>
                </c:pt>
                <c:pt idx="74">
                  <c:v>40091</c:v>
                </c:pt>
                <c:pt idx="75">
                  <c:v>40095</c:v>
                </c:pt>
                <c:pt idx="76">
                  <c:v>40119</c:v>
                </c:pt>
                <c:pt idx="77">
                  <c:v>40133</c:v>
                </c:pt>
                <c:pt idx="78">
                  <c:v>40141</c:v>
                </c:pt>
                <c:pt idx="79">
                  <c:v>40141</c:v>
                </c:pt>
                <c:pt idx="80">
                  <c:v>40147</c:v>
                </c:pt>
                <c:pt idx="81">
                  <c:v>40147</c:v>
                </c:pt>
                <c:pt idx="82">
                  <c:v>40147</c:v>
                </c:pt>
                <c:pt idx="83">
                  <c:v>40147</c:v>
                </c:pt>
                <c:pt idx="84">
                  <c:v>40147</c:v>
                </c:pt>
                <c:pt idx="85">
                  <c:v>40149</c:v>
                </c:pt>
                <c:pt idx="86">
                  <c:v>40156</c:v>
                </c:pt>
                <c:pt idx="87">
                  <c:v>40164</c:v>
                </c:pt>
                <c:pt idx="88">
                  <c:v>40175</c:v>
                </c:pt>
                <c:pt idx="89">
                  <c:v>40206</c:v>
                </c:pt>
                <c:pt idx="90">
                  <c:v>40214</c:v>
                </c:pt>
                <c:pt idx="91">
                  <c:v>40221</c:v>
                </c:pt>
                <c:pt idx="92">
                  <c:v>40242</c:v>
                </c:pt>
                <c:pt idx="93">
                  <c:v>40266</c:v>
                </c:pt>
                <c:pt idx="94">
                  <c:v>40269</c:v>
                </c:pt>
                <c:pt idx="95">
                  <c:v>40284</c:v>
                </c:pt>
                <c:pt idx="96">
                  <c:v>40287</c:v>
                </c:pt>
                <c:pt idx="97">
                  <c:v>40291</c:v>
                </c:pt>
                <c:pt idx="98">
                  <c:v>40297</c:v>
                </c:pt>
                <c:pt idx="99">
                  <c:v>40302</c:v>
                </c:pt>
                <c:pt idx="100">
                  <c:v>40302</c:v>
                </c:pt>
                <c:pt idx="101">
                  <c:v>40317</c:v>
                </c:pt>
                <c:pt idx="102">
                  <c:v>40330</c:v>
                </c:pt>
                <c:pt idx="103">
                  <c:v>40331</c:v>
                </c:pt>
                <c:pt idx="104">
                  <c:v>40332</c:v>
                </c:pt>
                <c:pt idx="105">
                  <c:v>40332</c:v>
                </c:pt>
                <c:pt idx="106">
                  <c:v>40332</c:v>
                </c:pt>
                <c:pt idx="107">
                  <c:v>40333</c:v>
                </c:pt>
                <c:pt idx="108">
                  <c:v>40338</c:v>
                </c:pt>
                <c:pt idx="109">
                  <c:v>40338</c:v>
                </c:pt>
                <c:pt idx="110">
                  <c:v>40338</c:v>
                </c:pt>
                <c:pt idx="111">
                  <c:v>40338</c:v>
                </c:pt>
                <c:pt idx="112">
                  <c:v>40350</c:v>
                </c:pt>
                <c:pt idx="113">
                  <c:v>40359</c:v>
                </c:pt>
                <c:pt idx="114">
                  <c:v>40366</c:v>
                </c:pt>
                <c:pt idx="115">
                  <c:v>40368</c:v>
                </c:pt>
                <c:pt idx="116">
                  <c:v>40374</c:v>
                </c:pt>
                <c:pt idx="117">
                  <c:v>40380</c:v>
                </c:pt>
                <c:pt idx="118">
                  <c:v>40381</c:v>
                </c:pt>
                <c:pt idx="119">
                  <c:v>40400</c:v>
                </c:pt>
                <c:pt idx="120">
                  <c:v>40406</c:v>
                </c:pt>
                <c:pt idx="121">
                  <c:v>40410</c:v>
                </c:pt>
                <c:pt idx="122">
                  <c:v>40422</c:v>
                </c:pt>
                <c:pt idx="123">
                  <c:v>40429</c:v>
                </c:pt>
                <c:pt idx="124">
                  <c:v>40438</c:v>
                </c:pt>
                <c:pt idx="125">
                  <c:v>40443</c:v>
                </c:pt>
                <c:pt idx="126">
                  <c:v>40462</c:v>
                </c:pt>
                <c:pt idx="127">
                  <c:v>40469</c:v>
                </c:pt>
                <c:pt idx="128">
                  <c:v>40487</c:v>
                </c:pt>
                <c:pt idx="129">
                  <c:v>40494</c:v>
                </c:pt>
                <c:pt idx="130">
                  <c:v>40518</c:v>
                </c:pt>
                <c:pt idx="131">
                  <c:v>40521</c:v>
                </c:pt>
                <c:pt idx="132">
                  <c:v>40529</c:v>
                </c:pt>
                <c:pt idx="133">
                  <c:v>40529</c:v>
                </c:pt>
                <c:pt idx="134">
                  <c:v>40529</c:v>
                </c:pt>
                <c:pt idx="135">
                  <c:v>40529</c:v>
                </c:pt>
                <c:pt idx="136">
                  <c:v>40534</c:v>
                </c:pt>
                <c:pt idx="137">
                  <c:v>40535</c:v>
                </c:pt>
                <c:pt idx="138">
                  <c:v>40535</c:v>
                </c:pt>
                <c:pt idx="139">
                  <c:v>40535</c:v>
                </c:pt>
                <c:pt idx="140">
                  <c:v>40575</c:v>
                </c:pt>
                <c:pt idx="141">
                  <c:v>40612</c:v>
                </c:pt>
                <c:pt idx="142">
                  <c:v>40639</c:v>
                </c:pt>
                <c:pt idx="143">
                  <c:v>40653</c:v>
                </c:pt>
                <c:pt idx="144">
                  <c:v>40668</c:v>
                </c:pt>
                <c:pt idx="145">
                  <c:v>40669</c:v>
                </c:pt>
                <c:pt idx="146">
                  <c:v>40676</c:v>
                </c:pt>
                <c:pt idx="147">
                  <c:v>40679</c:v>
                </c:pt>
                <c:pt idx="148">
                  <c:v>40679</c:v>
                </c:pt>
                <c:pt idx="149">
                  <c:v>40683</c:v>
                </c:pt>
                <c:pt idx="150">
                  <c:v>40701</c:v>
                </c:pt>
                <c:pt idx="151">
                  <c:v>40715</c:v>
                </c:pt>
                <c:pt idx="152">
                  <c:v>40721</c:v>
                </c:pt>
                <c:pt idx="153">
                  <c:v>40722</c:v>
                </c:pt>
                <c:pt idx="154">
                  <c:v>40723</c:v>
                </c:pt>
                <c:pt idx="155">
                  <c:v>40730</c:v>
                </c:pt>
                <c:pt idx="156">
                  <c:v>40739</c:v>
                </c:pt>
                <c:pt idx="157">
                  <c:v>40752</c:v>
                </c:pt>
                <c:pt idx="158">
                  <c:v>40758</c:v>
                </c:pt>
                <c:pt idx="159">
                  <c:v>40763</c:v>
                </c:pt>
                <c:pt idx="160">
                  <c:v>40770</c:v>
                </c:pt>
                <c:pt idx="161">
                  <c:v>40772</c:v>
                </c:pt>
                <c:pt idx="162">
                  <c:v>40772</c:v>
                </c:pt>
                <c:pt idx="163">
                  <c:v>40785</c:v>
                </c:pt>
                <c:pt idx="164">
                  <c:v>40793</c:v>
                </c:pt>
                <c:pt idx="165">
                  <c:v>40798</c:v>
                </c:pt>
                <c:pt idx="166">
                  <c:v>40798</c:v>
                </c:pt>
                <c:pt idx="167">
                  <c:v>40799</c:v>
                </c:pt>
                <c:pt idx="168">
                  <c:v>40817</c:v>
                </c:pt>
                <c:pt idx="169">
                  <c:v>40850</c:v>
                </c:pt>
                <c:pt idx="170">
                  <c:v>40850</c:v>
                </c:pt>
                <c:pt idx="171">
                  <c:v>40855</c:v>
                </c:pt>
                <c:pt idx="172">
                  <c:v>40863</c:v>
                </c:pt>
                <c:pt idx="173">
                  <c:v>40863</c:v>
                </c:pt>
                <c:pt idx="174">
                  <c:v>40875</c:v>
                </c:pt>
                <c:pt idx="175">
                  <c:v>40886</c:v>
                </c:pt>
                <c:pt idx="176">
                  <c:v>40890</c:v>
                </c:pt>
                <c:pt idx="177">
                  <c:v>40890</c:v>
                </c:pt>
                <c:pt idx="178">
                  <c:v>40892</c:v>
                </c:pt>
                <c:pt idx="179">
                  <c:v>40897</c:v>
                </c:pt>
                <c:pt idx="180">
                  <c:v>40897</c:v>
                </c:pt>
                <c:pt idx="181">
                  <c:v>40897</c:v>
                </c:pt>
                <c:pt idx="182">
                  <c:v>40899</c:v>
                </c:pt>
                <c:pt idx="183">
                  <c:v>40927</c:v>
                </c:pt>
                <c:pt idx="184">
                  <c:v>40946</c:v>
                </c:pt>
                <c:pt idx="185">
                  <c:v>40954</c:v>
                </c:pt>
                <c:pt idx="186">
                  <c:v>40956</c:v>
                </c:pt>
                <c:pt idx="187">
                  <c:v>40967</c:v>
                </c:pt>
                <c:pt idx="188">
                  <c:v>40981</c:v>
                </c:pt>
                <c:pt idx="189">
                  <c:v>40985</c:v>
                </c:pt>
                <c:pt idx="190">
                  <c:v>40997</c:v>
                </c:pt>
                <c:pt idx="191">
                  <c:v>41010</c:v>
                </c:pt>
                <c:pt idx="192">
                  <c:v>41056</c:v>
                </c:pt>
                <c:pt idx="193">
                  <c:v>41152</c:v>
                </c:pt>
                <c:pt idx="194">
                  <c:v>41214</c:v>
                </c:pt>
                <c:pt idx="195">
                  <c:v>41247</c:v>
                </c:pt>
                <c:pt idx="196">
                  <c:v>41257</c:v>
                </c:pt>
                <c:pt idx="197">
                  <c:v>41290</c:v>
                </c:pt>
                <c:pt idx="198">
                  <c:v>41312</c:v>
                </c:pt>
                <c:pt idx="199">
                  <c:v>41380</c:v>
                </c:pt>
                <c:pt idx="200">
                  <c:v>41400</c:v>
                </c:pt>
                <c:pt idx="201">
                  <c:v>41418</c:v>
                </c:pt>
                <c:pt idx="202">
                  <c:v>41426</c:v>
                </c:pt>
                <c:pt idx="203">
                  <c:v>41426</c:v>
                </c:pt>
                <c:pt idx="204">
                  <c:v>41430</c:v>
                </c:pt>
                <c:pt idx="205">
                  <c:v>41440</c:v>
                </c:pt>
                <c:pt idx="206">
                  <c:v>41440</c:v>
                </c:pt>
                <c:pt idx="207">
                  <c:v>41446</c:v>
                </c:pt>
                <c:pt idx="208">
                  <c:v>41453</c:v>
                </c:pt>
                <c:pt idx="209">
                  <c:v>41457</c:v>
                </c:pt>
                <c:pt idx="210">
                  <c:v>41457</c:v>
                </c:pt>
                <c:pt idx="211">
                  <c:v>41462</c:v>
                </c:pt>
                <c:pt idx="212">
                  <c:v>41463</c:v>
                </c:pt>
                <c:pt idx="213">
                  <c:v>41465</c:v>
                </c:pt>
                <c:pt idx="214">
                  <c:v>41472</c:v>
                </c:pt>
                <c:pt idx="215">
                  <c:v>41479</c:v>
                </c:pt>
                <c:pt idx="216">
                  <c:v>41498</c:v>
                </c:pt>
                <c:pt idx="217">
                  <c:v>41506</c:v>
                </c:pt>
                <c:pt idx="218">
                  <c:v>41506</c:v>
                </c:pt>
                <c:pt idx="219">
                  <c:v>41528</c:v>
                </c:pt>
                <c:pt idx="220">
                  <c:v>41556</c:v>
                </c:pt>
                <c:pt idx="221">
                  <c:v>41556</c:v>
                </c:pt>
                <c:pt idx="222">
                  <c:v>41557</c:v>
                </c:pt>
                <c:pt idx="223">
                  <c:v>41557</c:v>
                </c:pt>
                <c:pt idx="224">
                  <c:v>41564</c:v>
                </c:pt>
                <c:pt idx="225">
                  <c:v>41572</c:v>
                </c:pt>
                <c:pt idx="226">
                  <c:v>41579</c:v>
                </c:pt>
                <c:pt idx="227">
                  <c:v>41584</c:v>
                </c:pt>
                <c:pt idx="228">
                  <c:v>41596</c:v>
                </c:pt>
                <c:pt idx="229">
                  <c:v>41596</c:v>
                </c:pt>
                <c:pt idx="230">
                  <c:v>41619</c:v>
                </c:pt>
                <c:pt idx="231">
                  <c:v>41628</c:v>
                </c:pt>
                <c:pt idx="232">
                  <c:v>41635</c:v>
                </c:pt>
                <c:pt idx="233">
                  <c:v>41660</c:v>
                </c:pt>
                <c:pt idx="234">
                  <c:v>41662</c:v>
                </c:pt>
                <c:pt idx="235">
                  <c:v>41663</c:v>
                </c:pt>
                <c:pt idx="236">
                  <c:v>41697</c:v>
                </c:pt>
                <c:pt idx="237">
                  <c:v>41801</c:v>
                </c:pt>
                <c:pt idx="238">
                  <c:v>41821</c:v>
                </c:pt>
                <c:pt idx="239">
                  <c:v>41852</c:v>
                </c:pt>
                <c:pt idx="240">
                  <c:v>41852</c:v>
                </c:pt>
                <c:pt idx="241">
                  <c:v>41865</c:v>
                </c:pt>
                <c:pt idx="242">
                  <c:v>41893</c:v>
                </c:pt>
                <c:pt idx="243">
                  <c:v>41906</c:v>
                </c:pt>
                <c:pt idx="244">
                  <c:v>41942</c:v>
                </c:pt>
                <c:pt idx="245">
                  <c:v>41974</c:v>
                </c:pt>
                <c:pt idx="246">
                  <c:v>41974</c:v>
                </c:pt>
                <c:pt idx="247">
                  <c:v>41983</c:v>
                </c:pt>
                <c:pt idx="248">
                  <c:v>41990</c:v>
                </c:pt>
                <c:pt idx="249">
                  <c:v>41990</c:v>
                </c:pt>
                <c:pt idx="250">
                  <c:v>42004</c:v>
                </c:pt>
                <c:pt idx="251">
                  <c:v>42087</c:v>
                </c:pt>
                <c:pt idx="252">
                  <c:v>42101</c:v>
                </c:pt>
                <c:pt idx="253">
                  <c:v>42118</c:v>
                </c:pt>
                <c:pt idx="254">
                  <c:v>42125</c:v>
                </c:pt>
                <c:pt idx="255">
                  <c:v>42125</c:v>
                </c:pt>
                <c:pt idx="256">
                  <c:v>42128</c:v>
                </c:pt>
                <c:pt idx="257">
                  <c:v>42146</c:v>
                </c:pt>
                <c:pt idx="258">
                  <c:v>42153</c:v>
                </c:pt>
                <c:pt idx="259">
                  <c:v>42164</c:v>
                </c:pt>
                <c:pt idx="260">
                  <c:v>42193</c:v>
                </c:pt>
                <c:pt idx="261">
                  <c:v>42209</c:v>
                </c:pt>
                <c:pt idx="262">
                  <c:v>42223</c:v>
                </c:pt>
                <c:pt idx="263">
                  <c:v>42262</c:v>
                </c:pt>
                <c:pt idx="264">
                  <c:v>42262</c:v>
                </c:pt>
                <c:pt idx="265">
                  <c:v>42264</c:v>
                </c:pt>
                <c:pt idx="266">
                  <c:v>42278</c:v>
                </c:pt>
                <c:pt idx="267">
                  <c:v>42286</c:v>
                </c:pt>
                <c:pt idx="268">
                  <c:v>42293</c:v>
                </c:pt>
                <c:pt idx="269">
                  <c:v>42304</c:v>
                </c:pt>
                <c:pt idx="270">
                  <c:v>42317</c:v>
                </c:pt>
                <c:pt idx="271">
                  <c:v>42327</c:v>
                </c:pt>
                <c:pt idx="272">
                  <c:v>42327</c:v>
                </c:pt>
                <c:pt idx="273">
                  <c:v>42328</c:v>
                </c:pt>
                <c:pt idx="274">
                  <c:v>42342</c:v>
                </c:pt>
                <c:pt idx="275">
                  <c:v>42354</c:v>
                </c:pt>
                <c:pt idx="276">
                  <c:v>42356</c:v>
                </c:pt>
                <c:pt idx="277">
                  <c:v>42356</c:v>
                </c:pt>
                <c:pt idx="278">
                  <c:v>42361</c:v>
                </c:pt>
                <c:pt idx="279">
                  <c:v>42377</c:v>
                </c:pt>
                <c:pt idx="280">
                  <c:v>42388</c:v>
                </c:pt>
                <c:pt idx="281">
                  <c:v>42401</c:v>
                </c:pt>
                <c:pt idx="282">
                  <c:v>42401</c:v>
                </c:pt>
                <c:pt idx="283">
                  <c:v>42402</c:v>
                </c:pt>
                <c:pt idx="284">
                  <c:v>42432</c:v>
                </c:pt>
                <c:pt idx="285">
                  <c:v>42433</c:v>
                </c:pt>
                <c:pt idx="286">
                  <c:v>42502</c:v>
                </c:pt>
                <c:pt idx="287">
                  <c:v>42521</c:v>
                </c:pt>
                <c:pt idx="288">
                  <c:v>42521</c:v>
                </c:pt>
                <c:pt idx="289">
                  <c:v>42569</c:v>
                </c:pt>
                <c:pt idx="290">
                  <c:v>42577</c:v>
                </c:pt>
                <c:pt idx="291">
                  <c:v>42593</c:v>
                </c:pt>
                <c:pt idx="292">
                  <c:v>42671</c:v>
                </c:pt>
                <c:pt idx="293">
                  <c:v>42671</c:v>
                </c:pt>
                <c:pt idx="294">
                  <c:v>42675</c:v>
                </c:pt>
                <c:pt idx="295">
                  <c:v>42685</c:v>
                </c:pt>
                <c:pt idx="296">
                  <c:v>42705</c:v>
                </c:pt>
                <c:pt idx="297">
                  <c:v>42709</c:v>
                </c:pt>
                <c:pt idx="298">
                  <c:v>42709</c:v>
                </c:pt>
                <c:pt idx="299">
                  <c:v>42710</c:v>
                </c:pt>
                <c:pt idx="300">
                  <c:v>42719</c:v>
                </c:pt>
                <c:pt idx="301">
                  <c:v>42736</c:v>
                </c:pt>
                <c:pt idx="302">
                  <c:v>42754</c:v>
                </c:pt>
                <c:pt idx="303">
                  <c:v>42762</c:v>
                </c:pt>
                <c:pt idx="304">
                  <c:v>42775</c:v>
                </c:pt>
                <c:pt idx="305">
                  <c:v>42783</c:v>
                </c:pt>
                <c:pt idx="306">
                  <c:v>42801</c:v>
                </c:pt>
                <c:pt idx="307">
                  <c:v>42801</c:v>
                </c:pt>
                <c:pt idx="308">
                  <c:v>42807</c:v>
                </c:pt>
                <c:pt idx="309">
                  <c:v>42808</c:v>
                </c:pt>
                <c:pt idx="310">
                  <c:v>42860</c:v>
                </c:pt>
                <c:pt idx="311">
                  <c:v>42872</c:v>
                </c:pt>
                <c:pt idx="312">
                  <c:v>42892</c:v>
                </c:pt>
                <c:pt idx="313">
                  <c:v>42895</c:v>
                </c:pt>
                <c:pt idx="314">
                  <c:v>42906</c:v>
                </c:pt>
                <c:pt idx="315">
                  <c:v>42923</c:v>
                </c:pt>
                <c:pt idx="316">
                  <c:v>42935</c:v>
                </c:pt>
                <c:pt idx="317">
                  <c:v>42937</c:v>
                </c:pt>
                <c:pt idx="318">
                  <c:v>42948</c:v>
                </c:pt>
                <c:pt idx="319">
                  <c:v>42958</c:v>
                </c:pt>
                <c:pt idx="320">
                  <c:v>42958</c:v>
                </c:pt>
                <c:pt idx="321">
                  <c:v>42979</c:v>
                </c:pt>
                <c:pt idx="322">
                  <c:v>42979</c:v>
                </c:pt>
                <c:pt idx="323">
                  <c:v>43004</c:v>
                </c:pt>
                <c:pt idx="324">
                  <c:v>43009</c:v>
                </c:pt>
                <c:pt idx="325">
                  <c:v>43010</c:v>
                </c:pt>
                <c:pt idx="326">
                  <c:v>43020</c:v>
                </c:pt>
                <c:pt idx="327">
                  <c:v>43024</c:v>
                </c:pt>
                <c:pt idx="328">
                  <c:v>43054</c:v>
                </c:pt>
                <c:pt idx="329">
                  <c:v>43056</c:v>
                </c:pt>
                <c:pt idx="330">
                  <c:v>43056</c:v>
                </c:pt>
                <c:pt idx="331">
                  <c:v>43056</c:v>
                </c:pt>
                <c:pt idx="332">
                  <c:v>43089</c:v>
                </c:pt>
                <c:pt idx="333">
                  <c:v>43090</c:v>
                </c:pt>
                <c:pt idx="334">
                  <c:v>43110</c:v>
                </c:pt>
                <c:pt idx="335">
                  <c:v>43122</c:v>
                </c:pt>
                <c:pt idx="336">
                  <c:v>43122</c:v>
                </c:pt>
                <c:pt idx="337">
                  <c:v>43172</c:v>
                </c:pt>
                <c:pt idx="338">
                  <c:v>43210</c:v>
                </c:pt>
                <c:pt idx="339">
                  <c:v>43303</c:v>
                </c:pt>
                <c:pt idx="340">
                  <c:v>43303</c:v>
                </c:pt>
                <c:pt idx="341">
                  <c:v>43332</c:v>
                </c:pt>
                <c:pt idx="342">
                  <c:v>43343</c:v>
                </c:pt>
                <c:pt idx="343">
                  <c:v>43344</c:v>
                </c:pt>
                <c:pt idx="344">
                  <c:v>43378</c:v>
                </c:pt>
                <c:pt idx="345">
                  <c:v>43391</c:v>
                </c:pt>
                <c:pt idx="346">
                  <c:v>43392</c:v>
                </c:pt>
                <c:pt idx="347">
                  <c:v>43392</c:v>
                </c:pt>
                <c:pt idx="348">
                  <c:v>43392</c:v>
                </c:pt>
                <c:pt idx="349">
                  <c:v>43395</c:v>
                </c:pt>
                <c:pt idx="350">
                  <c:v>43402</c:v>
                </c:pt>
                <c:pt idx="351">
                  <c:v>43423</c:v>
                </c:pt>
                <c:pt idx="352">
                  <c:v>43425</c:v>
                </c:pt>
                <c:pt idx="353">
                  <c:v>43439</c:v>
                </c:pt>
                <c:pt idx="354">
                  <c:v>43465</c:v>
                </c:pt>
                <c:pt idx="355">
                  <c:v>43466</c:v>
                </c:pt>
                <c:pt idx="356">
                  <c:v>43468</c:v>
                </c:pt>
                <c:pt idx="357">
                  <c:v>43473</c:v>
                </c:pt>
                <c:pt idx="358">
                  <c:v>43476</c:v>
                </c:pt>
                <c:pt idx="359">
                  <c:v>43487</c:v>
                </c:pt>
                <c:pt idx="360">
                  <c:v>43501</c:v>
                </c:pt>
                <c:pt idx="361">
                  <c:v>43502</c:v>
                </c:pt>
                <c:pt idx="362">
                  <c:v>43507</c:v>
                </c:pt>
                <c:pt idx="363">
                  <c:v>43531</c:v>
                </c:pt>
                <c:pt idx="364">
                  <c:v>43601</c:v>
                </c:pt>
                <c:pt idx="365">
                  <c:v>43606</c:v>
                </c:pt>
                <c:pt idx="366">
                  <c:v>43616</c:v>
                </c:pt>
                <c:pt idx="367">
                  <c:v>43621</c:v>
                </c:pt>
                <c:pt idx="368">
                  <c:v>43654</c:v>
                </c:pt>
                <c:pt idx="369">
                  <c:v>43678</c:v>
                </c:pt>
                <c:pt idx="370">
                  <c:v>43698</c:v>
                </c:pt>
                <c:pt idx="371">
                  <c:v>43709</c:v>
                </c:pt>
                <c:pt idx="372">
                  <c:v>43726</c:v>
                </c:pt>
                <c:pt idx="373">
                  <c:v>43730</c:v>
                </c:pt>
                <c:pt idx="374">
                  <c:v>43739</c:v>
                </c:pt>
                <c:pt idx="375">
                  <c:v>43740</c:v>
                </c:pt>
                <c:pt idx="376">
                  <c:v>43741</c:v>
                </c:pt>
                <c:pt idx="377">
                  <c:v>43755</c:v>
                </c:pt>
                <c:pt idx="378">
                  <c:v>43755</c:v>
                </c:pt>
                <c:pt idx="379">
                  <c:v>43759</c:v>
                </c:pt>
                <c:pt idx="380">
                  <c:v>43770</c:v>
                </c:pt>
                <c:pt idx="381">
                  <c:v>43794</c:v>
                </c:pt>
                <c:pt idx="382">
                  <c:v>43812</c:v>
                </c:pt>
                <c:pt idx="383">
                  <c:v>43817</c:v>
                </c:pt>
                <c:pt idx="384">
                  <c:v>43819</c:v>
                </c:pt>
                <c:pt idx="385">
                  <c:v>43936</c:v>
                </c:pt>
                <c:pt idx="386">
                  <c:v>43937</c:v>
                </c:pt>
                <c:pt idx="387">
                  <c:v>43978</c:v>
                </c:pt>
                <c:pt idx="388">
                  <c:v>43978</c:v>
                </c:pt>
                <c:pt idx="389">
                  <c:v>43979</c:v>
                </c:pt>
                <c:pt idx="390">
                  <c:v>43986</c:v>
                </c:pt>
                <c:pt idx="391">
                  <c:v>44033</c:v>
                </c:pt>
                <c:pt idx="392">
                  <c:v>44044</c:v>
                </c:pt>
                <c:pt idx="393">
                  <c:v>44050</c:v>
                </c:pt>
                <c:pt idx="394">
                  <c:v>44068</c:v>
                </c:pt>
                <c:pt idx="395">
                  <c:v>44074</c:v>
                </c:pt>
                <c:pt idx="396">
                  <c:v>44075</c:v>
                </c:pt>
                <c:pt idx="397">
                  <c:v>44085</c:v>
                </c:pt>
                <c:pt idx="398">
                  <c:v>44090</c:v>
                </c:pt>
                <c:pt idx="399">
                  <c:v>44091</c:v>
                </c:pt>
                <c:pt idx="400">
                  <c:v>44091</c:v>
                </c:pt>
                <c:pt idx="401">
                  <c:v>44105</c:v>
                </c:pt>
                <c:pt idx="402">
                  <c:v>44119</c:v>
                </c:pt>
                <c:pt idx="403">
                  <c:v>44165</c:v>
                </c:pt>
                <c:pt idx="404">
                  <c:v>44218</c:v>
                </c:pt>
                <c:pt idx="405">
                  <c:v>44230</c:v>
                </c:pt>
                <c:pt idx="406">
                  <c:v>44246</c:v>
                </c:pt>
                <c:pt idx="407">
                  <c:v>44270</c:v>
                </c:pt>
                <c:pt idx="408">
                  <c:v>44307</c:v>
                </c:pt>
                <c:pt idx="409">
                  <c:v>44307</c:v>
                </c:pt>
                <c:pt idx="410">
                  <c:v>44337</c:v>
                </c:pt>
                <c:pt idx="411">
                  <c:v>44377</c:v>
                </c:pt>
                <c:pt idx="412">
                  <c:v>44440</c:v>
                </c:pt>
                <c:pt idx="413">
                  <c:v>44440</c:v>
                </c:pt>
                <c:pt idx="414">
                  <c:v>44546</c:v>
                </c:pt>
                <c:pt idx="415">
                  <c:v>44621</c:v>
                </c:pt>
                <c:pt idx="416">
                  <c:v>44733</c:v>
                </c:pt>
                <c:pt idx="417">
                  <c:v>44735</c:v>
                </c:pt>
                <c:pt idx="418">
                  <c:v>44740</c:v>
                </c:pt>
                <c:pt idx="419">
                  <c:v>44845</c:v>
                </c:pt>
                <c:pt idx="420">
                  <c:v>44855</c:v>
                </c:pt>
                <c:pt idx="421">
                  <c:v>44857</c:v>
                </c:pt>
              </c:numCache>
            </c:numRef>
          </c:xVal>
          <c:yVal>
            <c:numRef>
              <c:f>'Wind &amp; PV PPAs vs Gas'!$G$28:$G$1000</c:f>
              <c:numCache>
                <c:formatCode>"$"#,##0.00_);\("$"#,##0.00\)</c:formatCode>
                <c:ptCount val="973"/>
                <c:pt idx="0">
                  <c:v>65.167660712970743</c:v>
                </c:pt>
                <c:pt idx="1">
                  <c:v>85.405911098225516</c:v>
                </c:pt>
                <c:pt idx="2">
                  <c:v>65.763170720484226</c:v>
                </c:pt>
                <c:pt idx="3">
                  <c:v>67.67864227059556</c:v>
                </c:pt>
                <c:pt idx="4">
                  <c:v>91.266515000999121</c:v>
                </c:pt>
                <c:pt idx="5">
                  <c:v>80.182643921371977</c:v>
                </c:pt>
                <c:pt idx="6">
                  <c:v>68.24735130388531</c:v>
                </c:pt>
                <c:pt idx="7">
                  <c:v>95.318769628149937</c:v>
                </c:pt>
                <c:pt idx="8">
                  <c:v>98.078484947819504</c:v>
                </c:pt>
                <c:pt idx="9">
                  <c:v>107.76524889328319</c:v>
                </c:pt>
                <c:pt idx="10">
                  <c:v>97.126670191508836</c:v>
                </c:pt>
                <c:pt idx="11">
                  <c:v>157.90806663586307</c:v>
                </c:pt>
                <c:pt idx="12">
                  <c:v>51.365294180148148</c:v>
                </c:pt>
                <c:pt idx="13">
                  <c:v>111.8508775641439</c:v>
                </c:pt>
                <c:pt idx="14">
                  <c:v>111.8508775641439</c:v>
                </c:pt>
                <c:pt idx="15">
                  <c:v>107.57844103859514</c:v>
                </c:pt>
                <c:pt idx="16">
                  <c:v>72.635921752562112</c:v>
                </c:pt>
                <c:pt idx="17">
                  <c:v>118.92629485776555</c:v>
                </c:pt>
                <c:pt idx="18">
                  <c:v>96.399789114246019</c:v>
                </c:pt>
                <c:pt idx="19">
                  <c:v>53.373951904459695</c:v>
                </c:pt>
                <c:pt idx="20">
                  <c:v>112.34674478884685</c:v>
                </c:pt>
                <c:pt idx="21">
                  <c:v>111.75353066389413</c:v>
                </c:pt>
                <c:pt idx="22">
                  <c:v>111.75353066389413</c:v>
                </c:pt>
                <c:pt idx="23">
                  <c:v>52.721603603405185</c:v>
                </c:pt>
                <c:pt idx="24">
                  <c:v>105.9508299428977</c:v>
                </c:pt>
                <c:pt idx="25">
                  <c:v>75.047059383364271</c:v>
                </c:pt>
                <c:pt idx="26">
                  <c:v>73.758644251879119</c:v>
                </c:pt>
                <c:pt idx="27">
                  <c:v>50.844835792611704</c:v>
                </c:pt>
                <c:pt idx="28">
                  <c:v>79.710933076682039</c:v>
                </c:pt>
                <c:pt idx="29">
                  <c:v>81.319147635368708</c:v>
                </c:pt>
                <c:pt idx="30">
                  <c:v>77.911005364048691</c:v>
                </c:pt>
                <c:pt idx="31">
                  <c:v>124.26399123484636</c:v>
                </c:pt>
                <c:pt idx="32">
                  <c:v>70.04733715679248</c:v>
                </c:pt>
                <c:pt idx="33">
                  <c:v>67.392326281415066</c:v>
                </c:pt>
                <c:pt idx="34">
                  <c:v>74.760139386119832</c:v>
                </c:pt>
                <c:pt idx="35">
                  <c:v>61.016629084019868</c:v>
                </c:pt>
                <c:pt idx="36">
                  <c:v>81.672781272827137</c:v>
                </c:pt>
                <c:pt idx="37">
                  <c:v>68.070465281285834</c:v>
                </c:pt>
                <c:pt idx="38">
                  <c:v>66.923323687859465</c:v>
                </c:pt>
                <c:pt idx="39">
                  <c:v>44.317981686683481</c:v>
                </c:pt>
                <c:pt idx="40">
                  <c:v>61.654185876032663</c:v>
                </c:pt>
                <c:pt idx="41">
                  <c:v>69.409889894771112</c:v>
                </c:pt>
                <c:pt idx="42">
                  <c:v>59.09014050883814</c:v>
                </c:pt>
                <c:pt idx="43">
                  <c:v>103.95402601158307</c:v>
                </c:pt>
                <c:pt idx="44">
                  <c:v>107.03584430028417</c:v>
                </c:pt>
                <c:pt idx="45">
                  <c:v>107.05849561052888</c:v>
                </c:pt>
                <c:pt idx="46">
                  <c:v>104.76991765216623</c:v>
                </c:pt>
                <c:pt idx="47">
                  <c:v>130.04191753417649</c:v>
                </c:pt>
                <c:pt idx="48">
                  <c:v>133.59038364997915</c:v>
                </c:pt>
                <c:pt idx="49">
                  <c:v>99.678823730131725</c:v>
                </c:pt>
                <c:pt idx="50">
                  <c:v>68.149569996041507</c:v>
                </c:pt>
                <c:pt idx="51">
                  <c:v>68.148824635615881</c:v>
                </c:pt>
                <c:pt idx="52">
                  <c:v>57.003772059550379</c:v>
                </c:pt>
                <c:pt idx="53">
                  <c:v>91.204590630145262</c:v>
                </c:pt>
                <c:pt idx="54">
                  <c:v>118.13321764685676</c:v>
                </c:pt>
                <c:pt idx="55">
                  <c:v>77.548207829474933</c:v>
                </c:pt>
                <c:pt idx="56">
                  <c:v>71.955576306305659</c:v>
                </c:pt>
                <c:pt idx="57">
                  <c:v>87.469586579149109</c:v>
                </c:pt>
                <c:pt idx="58">
                  <c:v>81.202435346346462</c:v>
                </c:pt>
                <c:pt idx="59">
                  <c:v>83.060186785204479</c:v>
                </c:pt>
                <c:pt idx="60">
                  <c:v>74.726670741618278</c:v>
                </c:pt>
                <c:pt idx="61">
                  <c:v>96.527512485472329</c:v>
                </c:pt>
                <c:pt idx="62">
                  <c:v>96.527512281399908</c:v>
                </c:pt>
                <c:pt idx="63">
                  <c:v>96.527511999385766</c:v>
                </c:pt>
                <c:pt idx="64">
                  <c:v>61.743211431350865</c:v>
                </c:pt>
                <c:pt idx="65">
                  <c:v>72.646060376530954</c:v>
                </c:pt>
                <c:pt idx="66">
                  <c:v>82.95714148677385</c:v>
                </c:pt>
                <c:pt idx="67">
                  <c:v>82.878870519768924</c:v>
                </c:pt>
                <c:pt idx="68">
                  <c:v>118.57701968759595</c:v>
                </c:pt>
                <c:pt idx="69">
                  <c:v>76.011422781813664</c:v>
                </c:pt>
                <c:pt idx="70">
                  <c:v>63.034409533882879</c:v>
                </c:pt>
                <c:pt idx="71">
                  <c:v>53.528041915378921</c:v>
                </c:pt>
                <c:pt idx="72">
                  <c:v>54.54438335687324</c:v>
                </c:pt>
                <c:pt idx="73">
                  <c:v>75.983964409933577</c:v>
                </c:pt>
                <c:pt idx="74">
                  <c:v>55.367237819644664</c:v>
                </c:pt>
                <c:pt idx="75">
                  <c:v>89.523588938601122</c:v>
                </c:pt>
                <c:pt idx="76">
                  <c:v>79.298181577011363</c:v>
                </c:pt>
                <c:pt idx="77">
                  <c:v>75.649351153033351</c:v>
                </c:pt>
                <c:pt idx="78">
                  <c:v>87.641721627898676</c:v>
                </c:pt>
                <c:pt idx="79">
                  <c:v>75.067872114510109</c:v>
                </c:pt>
                <c:pt idx="80">
                  <c:v>128.25791804056288</c:v>
                </c:pt>
                <c:pt idx="81">
                  <c:v>128.24136830024094</c:v>
                </c:pt>
                <c:pt idx="82">
                  <c:v>128.2330622429991</c:v>
                </c:pt>
                <c:pt idx="83">
                  <c:v>128.23488680306681</c:v>
                </c:pt>
                <c:pt idx="84">
                  <c:v>128.24062758242999</c:v>
                </c:pt>
                <c:pt idx="85">
                  <c:v>111.9796248404854</c:v>
                </c:pt>
                <c:pt idx="86">
                  <c:v>139.1447737202482</c:v>
                </c:pt>
                <c:pt idx="87">
                  <c:v>142.17558760444851</c:v>
                </c:pt>
                <c:pt idx="88">
                  <c:v>82.491077429458969</c:v>
                </c:pt>
                <c:pt idx="89">
                  <c:v>116.20725672674696</c:v>
                </c:pt>
                <c:pt idx="90">
                  <c:v>59.961200147313249</c:v>
                </c:pt>
                <c:pt idx="91">
                  <c:v>82.258272196939672</c:v>
                </c:pt>
                <c:pt idx="92">
                  <c:v>123.33620428537581</c:v>
                </c:pt>
                <c:pt idx="93">
                  <c:v>65.611584684515776</c:v>
                </c:pt>
                <c:pt idx="94">
                  <c:v>67.225175836340341</c:v>
                </c:pt>
                <c:pt idx="95">
                  <c:v>47.339258442795028</c:v>
                </c:pt>
                <c:pt idx="96">
                  <c:v>97.653363211510012</c:v>
                </c:pt>
                <c:pt idx="97">
                  <c:v>55.767075686857609</c:v>
                </c:pt>
                <c:pt idx="98">
                  <c:v>127.20952415903416</c:v>
                </c:pt>
                <c:pt idx="99">
                  <c:v>88.812847145761737</c:v>
                </c:pt>
                <c:pt idx="100">
                  <c:v>92.147163644150965</c:v>
                </c:pt>
                <c:pt idx="101">
                  <c:v>65.929329606870837</c:v>
                </c:pt>
                <c:pt idx="102">
                  <c:v>58.564544401827405</c:v>
                </c:pt>
                <c:pt idx="103">
                  <c:v>129.82201568789674</c:v>
                </c:pt>
                <c:pt idx="104">
                  <c:v>54.736005009383724</c:v>
                </c:pt>
                <c:pt idx="105">
                  <c:v>109.57312580480993</c:v>
                </c:pt>
                <c:pt idx="106">
                  <c:v>101.91316103294061</c:v>
                </c:pt>
                <c:pt idx="107">
                  <c:v>74.365674312720387</c:v>
                </c:pt>
                <c:pt idx="108">
                  <c:v>130.64996609278367</c:v>
                </c:pt>
                <c:pt idx="109">
                  <c:v>132.98257270468235</c:v>
                </c:pt>
                <c:pt idx="110">
                  <c:v>130.64996609278367</c:v>
                </c:pt>
                <c:pt idx="111">
                  <c:v>132.98257270468233</c:v>
                </c:pt>
                <c:pt idx="112">
                  <c:v>100.41836415178406</c:v>
                </c:pt>
                <c:pt idx="113">
                  <c:v>62.508666167448318</c:v>
                </c:pt>
                <c:pt idx="114">
                  <c:v>42.247428096663526</c:v>
                </c:pt>
                <c:pt idx="115">
                  <c:v>62.494762653189909</c:v>
                </c:pt>
                <c:pt idx="116">
                  <c:v>50.292800712395888</c:v>
                </c:pt>
                <c:pt idx="117">
                  <c:v>89.494593726412504</c:v>
                </c:pt>
                <c:pt idx="118">
                  <c:v>126.45556607787388</c:v>
                </c:pt>
                <c:pt idx="119">
                  <c:v>100.78712743101391</c:v>
                </c:pt>
                <c:pt idx="120">
                  <c:v>62.575246938984357</c:v>
                </c:pt>
                <c:pt idx="121">
                  <c:v>141.83659647159325</c:v>
                </c:pt>
                <c:pt idx="122">
                  <c:v>77.337415125163304</c:v>
                </c:pt>
                <c:pt idx="123">
                  <c:v>91.16191110605142</c:v>
                </c:pt>
                <c:pt idx="124">
                  <c:v>39.037159724927797</c:v>
                </c:pt>
                <c:pt idx="125">
                  <c:v>48.664655193061989</c:v>
                </c:pt>
                <c:pt idx="126">
                  <c:v>123.83593225272847</c:v>
                </c:pt>
                <c:pt idx="127">
                  <c:v>122.94578313651877</c:v>
                </c:pt>
                <c:pt idx="128">
                  <c:v>44.295508887818293</c:v>
                </c:pt>
                <c:pt idx="129">
                  <c:v>72.661877690402108</c:v>
                </c:pt>
                <c:pt idx="130">
                  <c:v>38.007522157154916</c:v>
                </c:pt>
                <c:pt idx="131">
                  <c:v>31.951593852698867</c:v>
                </c:pt>
                <c:pt idx="132">
                  <c:v>115.40025660232061</c:v>
                </c:pt>
                <c:pt idx="133">
                  <c:v>62.271176966530696</c:v>
                </c:pt>
                <c:pt idx="134">
                  <c:v>108.23165016211344</c:v>
                </c:pt>
                <c:pt idx="135">
                  <c:v>58.238528016577412</c:v>
                </c:pt>
                <c:pt idx="136">
                  <c:v>49.564264828267518</c:v>
                </c:pt>
                <c:pt idx="137">
                  <c:v>75.440770497760909</c:v>
                </c:pt>
                <c:pt idx="138">
                  <c:v>62.198555161191507</c:v>
                </c:pt>
                <c:pt idx="139">
                  <c:v>81.767754490895328</c:v>
                </c:pt>
                <c:pt idx="140">
                  <c:v>114.12508058517862</c:v>
                </c:pt>
                <c:pt idx="141">
                  <c:v>72.112105147883156</c:v>
                </c:pt>
                <c:pt idx="142">
                  <c:v>109.73701391387078</c:v>
                </c:pt>
                <c:pt idx="143">
                  <c:v>37.170570594614169</c:v>
                </c:pt>
                <c:pt idx="144">
                  <c:v>70.506707769794644</c:v>
                </c:pt>
                <c:pt idx="145">
                  <c:v>34.709562966796554</c:v>
                </c:pt>
                <c:pt idx="146">
                  <c:v>76.662283644375208</c:v>
                </c:pt>
                <c:pt idx="147">
                  <c:v>33.212617491979564</c:v>
                </c:pt>
                <c:pt idx="148">
                  <c:v>23.627596875323313</c:v>
                </c:pt>
                <c:pt idx="149">
                  <c:v>58.411390156159591</c:v>
                </c:pt>
                <c:pt idx="150">
                  <c:v>40.910072466269909</c:v>
                </c:pt>
                <c:pt idx="151">
                  <c:v>52.428988220190639</c:v>
                </c:pt>
                <c:pt idx="152">
                  <c:v>36.852003725469281</c:v>
                </c:pt>
                <c:pt idx="153">
                  <c:v>67.314689838917246</c:v>
                </c:pt>
                <c:pt idx="154">
                  <c:v>86.052661815462926</c:v>
                </c:pt>
                <c:pt idx="155">
                  <c:v>44.812490709089381</c:v>
                </c:pt>
                <c:pt idx="156">
                  <c:v>90.830450471936871</c:v>
                </c:pt>
                <c:pt idx="157">
                  <c:v>93.396444662109786</c:v>
                </c:pt>
                <c:pt idx="158">
                  <c:v>65.105641210020934</c:v>
                </c:pt>
                <c:pt idx="159">
                  <c:v>51.108011398802127</c:v>
                </c:pt>
                <c:pt idx="160">
                  <c:v>37.185168493046135</c:v>
                </c:pt>
                <c:pt idx="161">
                  <c:v>46.538899311102604</c:v>
                </c:pt>
                <c:pt idx="162">
                  <c:v>46.538899311102618</c:v>
                </c:pt>
                <c:pt idx="163">
                  <c:v>29.237758740393371</c:v>
                </c:pt>
                <c:pt idx="164">
                  <c:v>31.067214969586932</c:v>
                </c:pt>
                <c:pt idx="165">
                  <c:v>39.980031421767379</c:v>
                </c:pt>
                <c:pt idx="166">
                  <c:v>44.944871925124112</c:v>
                </c:pt>
                <c:pt idx="167">
                  <c:v>78.327817496735605</c:v>
                </c:pt>
                <c:pt idx="168">
                  <c:v>41.302410116540834</c:v>
                </c:pt>
                <c:pt idx="169">
                  <c:v>30.712635955185256</c:v>
                </c:pt>
                <c:pt idx="170">
                  <c:v>32.466135593372627</c:v>
                </c:pt>
                <c:pt idx="171">
                  <c:v>33.346261641459805</c:v>
                </c:pt>
                <c:pt idx="172">
                  <c:v>59.746606041147736</c:v>
                </c:pt>
                <c:pt idx="173">
                  <c:v>88.430477399201877</c:v>
                </c:pt>
                <c:pt idx="174">
                  <c:v>85.32604282054848</c:v>
                </c:pt>
                <c:pt idx="175">
                  <c:v>41.527060878623487</c:v>
                </c:pt>
                <c:pt idx="176">
                  <c:v>34.237524175553581</c:v>
                </c:pt>
                <c:pt idx="177">
                  <c:v>33.336337721408924</c:v>
                </c:pt>
                <c:pt idx="178">
                  <c:v>34.032675113535852</c:v>
                </c:pt>
                <c:pt idx="179">
                  <c:v>71.018407289862594</c:v>
                </c:pt>
                <c:pt idx="180">
                  <c:v>73.368339377067755</c:v>
                </c:pt>
                <c:pt idx="181">
                  <c:v>34.780976940244898</c:v>
                </c:pt>
                <c:pt idx="182">
                  <c:v>51.838613109350753</c:v>
                </c:pt>
                <c:pt idx="183">
                  <c:v>37.565551092766526</c:v>
                </c:pt>
                <c:pt idx="184">
                  <c:v>49.235954366133832</c:v>
                </c:pt>
                <c:pt idx="185">
                  <c:v>32.063713116788264</c:v>
                </c:pt>
                <c:pt idx="186">
                  <c:v>103.25602529135206</c:v>
                </c:pt>
                <c:pt idx="187">
                  <c:v>34.102026131728266</c:v>
                </c:pt>
                <c:pt idx="188">
                  <c:v>34.237524175553574</c:v>
                </c:pt>
                <c:pt idx="189">
                  <c:v>43.232493140897624</c:v>
                </c:pt>
                <c:pt idx="190">
                  <c:v>35.713798274559174</c:v>
                </c:pt>
                <c:pt idx="191">
                  <c:v>52.001541781250438</c:v>
                </c:pt>
                <c:pt idx="192">
                  <c:v>64.702349776879046</c:v>
                </c:pt>
                <c:pt idx="193">
                  <c:v>52.320503596622615</c:v>
                </c:pt>
                <c:pt idx="194">
                  <c:v>59.168609166091642</c:v>
                </c:pt>
                <c:pt idx="195">
                  <c:v>91.748079724637506</c:v>
                </c:pt>
                <c:pt idx="196">
                  <c:v>62.837095528299898</c:v>
                </c:pt>
                <c:pt idx="197">
                  <c:v>32.218372478209993</c:v>
                </c:pt>
                <c:pt idx="198">
                  <c:v>31.848661980300701</c:v>
                </c:pt>
                <c:pt idx="199">
                  <c:v>53.059437356235634</c:v>
                </c:pt>
                <c:pt idx="200">
                  <c:v>32.767028223005816</c:v>
                </c:pt>
                <c:pt idx="201">
                  <c:v>98.080289746233944</c:v>
                </c:pt>
                <c:pt idx="202">
                  <c:v>24.771705774185939</c:v>
                </c:pt>
                <c:pt idx="203">
                  <c:v>24.172566925546853</c:v>
                </c:pt>
                <c:pt idx="204">
                  <c:v>51.122662871220356</c:v>
                </c:pt>
                <c:pt idx="205">
                  <c:v>23.708324772139541</c:v>
                </c:pt>
                <c:pt idx="206">
                  <c:v>26.098146508157207</c:v>
                </c:pt>
                <c:pt idx="207">
                  <c:v>33.747731145023742</c:v>
                </c:pt>
                <c:pt idx="208">
                  <c:v>60.751715590461139</c:v>
                </c:pt>
                <c:pt idx="209">
                  <c:v>56.585482999251376</c:v>
                </c:pt>
                <c:pt idx="210">
                  <c:v>26.917078155745877</c:v>
                </c:pt>
                <c:pt idx="211">
                  <c:v>60.751715590461139</c:v>
                </c:pt>
                <c:pt idx="212">
                  <c:v>23.045595063026759</c:v>
                </c:pt>
                <c:pt idx="213">
                  <c:v>25.578479983132571</c:v>
                </c:pt>
                <c:pt idx="214">
                  <c:v>26.577996045497272</c:v>
                </c:pt>
                <c:pt idx="215">
                  <c:v>29.275831949652265</c:v>
                </c:pt>
                <c:pt idx="216">
                  <c:v>55.003271784902608</c:v>
                </c:pt>
                <c:pt idx="217">
                  <c:v>62.491568179364116</c:v>
                </c:pt>
                <c:pt idx="218">
                  <c:v>60.857992156937563</c:v>
                </c:pt>
                <c:pt idx="219">
                  <c:v>34.072337660518095</c:v>
                </c:pt>
                <c:pt idx="220">
                  <c:v>21.992427725296924</c:v>
                </c:pt>
                <c:pt idx="221">
                  <c:v>23.074164935171197</c:v>
                </c:pt>
                <c:pt idx="222">
                  <c:v>21.620254252995938</c:v>
                </c:pt>
                <c:pt idx="223">
                  <c:v>23.136278354033948</c:v>
                </c:pt>
                <c:pt idx="224">
                  <c:v>23.889447601190597</c:v>
                </c:pt>
                <c:pt idx="225">
                  <c:v>61.485439256591384</c:v>
                </c:pt>
                <c:pt idx="226">
                  <c:v>33.32339020048083</c:v>
                </c:pt>
                <c:pt idx="227">
                  <c:v>26.418083123391558</c:v>
                </c:pt>
                <c:pt idx="228">
                  <c:v>97.755698556863834</c:v>
                </c:pt>
                <c:pt idx="229">
                  <c:v>26.578875570826732</c:v>
                </c:pt>
                <c:pt idx="230">
                  <c:v>54.115930916856314</c:v>
                </c:pt>
                <c:pt idx="231">
                  <c:v>22.322957534351598</c:v>
                </c:pt>
                <c:pt idx="232">
                  <c:v>31.860851185123899</c:v>
                </c:pt>
                <c:pt idx="233">
                  <c:v>22.624032448740746</c:v>
                </c:pt>
                <c:pt idx="234">
                  <c:v>35.308919407876296</c:v>
                </c:pt>
                <c:pt idx="235">
                  <c:v>24.190929094862483</c:v>
                </c:pt>
                <c:pt idx="236">
                  <c:v>29.301596336383238</c:v>
                </c:pt>
                <c:pt idx="237">
                  <c:v>25.211961970041362</c:v>
                </c:pt>
                <c:pt idx="238">
                  <c:v>41.240301926170396</c:v>
                </c:pt>
                <c:pt idx="239">
                  <c:v>25.313214829358802</c:v>
                </c:pt>
                <c:pt idx="240">
                  <c:v>39.162989033981184</c:v>
                </c:pt>
                <c:pt idx="241">
                  <c:v>70.281172172577897</c:v>
                </c:pt>
                <c:pt idx="242">
                  <c:v>72.50717255721537</c:v>
                </c:pt>
                <c:pt idx="243">
                  <c:v>44.462222100883338</c:v>
                </c:pt>
                <c:pt idx="244">
                  <c:v>27.844536312294682</c:v>
                </c:pt>
                <c:pt idx="245">
                  <c:v>22.566513829877298</c:v>
                </c:pt>
                <c:pt idx="246">
                  <c:v>26.452209410731186</c:v>
                </c:pt>
                <c:pt idx="247">
                  <c:v>24.861513899098323</c:v>
                </c:pt>
                <c:pt idx="248">
                  <c:v>24.126448534547755</c:v>
                </c:pt>
                <c:pt idx="249">
                  <c:v>23.659411101167322</c:v>
                </c:pt>
                <c:pt idx="250">
                  <c:v>24.300686236184443</c:v>
                </c:pt>
                <c:pt idx="251">
                  <c:v>35.268751076943985</c:v>
                </c:pt>
                <c:pt idx="252">
                  <c:v>28.769032986039697</c:v>
                </c:pt>
                <c:pt idx="253">
                  <c:v>21.989574432876207</c:v>
                </c:pt>
                <c:pt idx="254">
                  <c:v>25.100277779098555</c:v>
                </c:pt>
                <c:pt idx="255">
                  <c:v>45.134135993571682</c:v>
                </c:pt>
                <c:pt idx="256">
                  <c:v>33.935575557341238</c:v>
                </c:pt>
                <c:pt idx="257">
                  <c:v>31.075962487377211</c:v>
                </c:pt>
                <c:pt idx="258">
                  <c:v>57.458082295035886</c:v>
                </c:pt>
                <c:pt idx="259">
                  <c:v>30.600875140760415</c:v>
                </c:pt>
                <c:pt idx="260">
                  <c:v>46.686165813066935</c:v>
                </c:pt>
                <c:pt idx="261">
                  <c:v>88.241045544834066</c:v>
                </c:pt>
                <c:pt idx="262">
                  <c:v>48.688096704465863</c:v>
                </c:pt>
                <c:pt idx="263">
                  <c:v>33.935575557341238</c:v>
                </c:pt>
                <c:pt idx="264">
                  <c:v>42.7606741668802</c:v>
                </c:pt>
                <c:pt idx="265">
                  <c:v>35.216571507651814</c:v>
                </c:pt>
                <c:pt idx="266">
                  <c:v>51.467909328952651</c:v>
                </c:pt>
                <c:pt idx="267">
                  <c:v>82.575527217731903</c:v>
                </c:pt>
                <c:pt idx="268">
                  <c:v>31.894789435457298</c:v>
                </c:pt>
                <c:pt idx="269">
                  <c:v>22.055970169962784</c:v>
                </c:pt>
                <c:pt idx="270">
                  <c:v>21.836252826099919</c:v>
                </c:pt>
                <c:pt idx="271">
                  <c:v>46.001498230912091</c:v>
                </c:pt>
                <c:pt idx="272">
                  <c:v>48.248544325947087</c:v>
                </c:pt>
                <c:pt idx="273">
                  <c:v>20.433171267065358</c:v>
                </c:pt>
                <c:pt idx="274">
                  <c:v>22.093080423335984</c:v>
                </c:pt>
                <c:pt idx="275">
                  <c:v>33.777953868296386</c:v>
                </c:pt>
                <c:pt idx="276">
                  <c:v>22.595774663529479</c:v>
                </c:pt>
                <c:pt idx="277">
                  <c:v>30.127096380761877</c:v>
                </c:pt>
                <c:pt idx="278">
                  <c:v>20.324585706690034</c:v>
                </c:pt>
                <c:pt idx="279">
                  <c:v>25.890433951510715</c:v>
                </c:pt>
                <c:pt idx="280">
                  <c:v>20.224039079086751</c:v>
                </c:pt>
                <c:pt idx="281">
                  <c:v>36.401373139800342</c:v>
                </c:pt>
                <c:pt idx="282">
                  <c:v>37.950837573983392</c:v>
                </c:pt>
                <c:pt idx="283">
                  <c:v>33.935575557341238</c:v>
                </c:pt>
                <c:pt idx="284">
                  <c:v>22.390712789545177</c:v>
                </c:pt>
                <c:pt idx="285">
                  <c:v>24.548358487701773</c:v>
                </c:pt>
                <c:pt idx="286">
                  <c:v>45.471901683707351</c:v>
                </c:pt>
                <c:pt idx="287">
                  <c:v>40.405875190745924</c:v>
                </c:pt>
                <c:pt idx="288">
                  <c:v>20.681044413670612</c:v>
                </c:pt>
                <c:pt idx="289">
                  <c:v>56.193269772398075</c:v>
                </c:pt>
                <c:pt idx="290">
                  <c:v>27.180962321312222</c:v>
                </c:pt>
                <c:pt idx="291">
                  <c:v>37.042725985116597</c:v>
                </c:pt>
                <c:pt idx="292">
                  <c:v>18.279904951720773</c:v>
                </c:pt>
                <c:pt idx="293">
                  <c:v>17.856925645776101</c:v>
                </c:pt>
                <c:pt idx="294">
                  <c:v>44.197156441748874</c:v>
                </c:pt>
                <c:pt idx="295">
                  <c:v>48.316606317121753</c:v>
                </c:pt>
                <c:pt idx="296">
                  <c:v>33.892068555692966</c:v>
                </c:pt>
                <c:pt idx="297">
                  <c:v>19.544351650541923</c:v>
                </c:pt>
                <c:pt idx="298">
                  <c:v>44.076880709414006</c:v>
                </c:pt>
                <c:pt idx="299">
                  <c:v>22.626087336198616</c:v>
                </c:pt>
                <c:pt idx="300">
                  <c:v>21.196122619640647</c:v>
                </c:pt>
                <c:pt idx="301">
                  <c:v>43.778641565514626</c:v>
                </c:pt>
                <c:pt idx="302">
                  <c:v>35.579613688181865</c:v>
                </c:pt>
                <c:pt idx="303">
                  <c:v>17.090931976079993</c:v>
                </c:pt>
                <c:pt idx="304">
                  <c:v>41.568426410967895</c:v>
                </c:pt>
                <c:pt idx="305">
                  <c:v>38.433605976615567</c:v>
                </c:pt>
                <c:pt idx="306">
                  <c:v>19.473440866709165</c:v>
                </c:pt>
                <c:pt idx="307">
                  <c:v>14.592163231217485</c:v>
                </c:pt>
                <c:pt idx="308">
                  <c:v>17.090667964347588</c:v>
                </c:pt>
                <c:pt idx="309">
                  <c:v>14.427268323016467</c:v>
                </c:pt>
                <c:pt idx="310">
                  <c:v>14.427268323016467</c:v>
                </c:pt>
                <c:pt idx="311">
                  <c:v>20.462355757668302</c:v>
                </c:pt>
                <c:pt idx="312">
                  <c:v>15.909034046779658</c:v>
                </c:pt>
                <c:pt idx="313">
                  <c:v>12.050053946182445</c:v>
                </c:pt>
                <c:pt idx="314">
                  <c:v>25.062754586778617</c:v>
                </c:pt>
                <c:pt idx="315">
                  <c:v>24.858146689153646</c:v>
                </c:pt>
                <c:pt idx="316">
                  <c:v>14.658474546141733</c:v>
                </c:pt>
                <c:pt idx="317">
                  <c:v>29.887520051791522</c:v>
                </c:pt>
                <c:pt idx="318">
                  <c:v>23.718728841456794</c:v>
                </c:pt>
                <c:pt idx="319">
                  <c:v>41.759311224958793</c:v>
                </c:pt>
                <c:pt idx="320">
                  <c:v>36.873958902797945</c:v>
                </c:pt>
                <c:pt idx="321">
                  <c:v>19.10370267172695</c:v>
                </c:pt>
                <c:pt idx="322">
                  <c:v>58.396336457156366</c:v>
                </c:pt>
                <c:pt idx="323">
                  <c:v>25.200341178843278</c:v>
                </c:pt>
                <c:pt idx="324">
                  <c:v>24.120393309046964</c:v>
                </c:pt>
                <c:pt idx="325">
                  <c:v>20.04576002820718</c:v>
                </c:pt>
                <c:pt idx="326">
                  <c:v>12.505681053723256</c:v>
                </c:pt>
                <c:pt idx="327">
                  <c:v>23.566115151922268</c:v>
                </c:pt>
                <c:pt idx="328">
                  <c:v>21.255915250572126</c:v>
                </c:pt>
                <c:pt idx="329">
                  <c:v>10.157369335178716</c:v>
                </c:pt>
                <c:pt idx="330">
                  <c:v>12.5763620464146</c:v>
                </c:pt>
                <c:pt idx="331">
                  <c:v>13.79192120331712</c:v>
                </c:pt>
                <c:pt idx="332">
                  <c:v>24.664825613588022</c:v>
                </c:pt>
                <c:pt idx="333">
                  <c:v>25.326733132768705</c:v>
                </c:pt>
                <c:pt idx="334">
                  <c:v>12.576362046414591</c:v>
                </c:pt>
                <c:pt idx="335">
                  <c:v>15.368690069643661</c:v>
                </c:pt>
                <c:pt idx="336">
                  <c:v>23.194690321986364</c:v>
                </c:pt>
                <c:pt idx="337">
                  <c:v>21.8551216122782</c:v>
                </c:pt>
                <c:pt idx="338">
                  <c:v>12.553265471672134</c:v>
                </c:pt>
                <c:pt idx="339">
                  <c:v>28.841974271211463</c:v>
                </c:pt>
                <c:pt idx="340">
                  <c:v>28.97514919000605</c:v>
                </c:pt>
                <c:pt idx="341">
                  <c:v>17.235341967088196</c:v>
                </c:pt>
                <c:pt idx="342">
                  <c:v>40.391579133500549</c:v>
                </c:pt>
                <c:pt idx="343">
                  <c:v>59.445875214474086</c:v>
                </c:pt>
                <c:pt idx="344">
                  <c:v>44.326935077864782</c:v>
                </c:pt>
                <c:pt idx="345">
                  <c:v>16.768831619191808</c:v>
                </c:pt>
                <c:pt idx="346">
                  <c:v>13.692865222443213</c:v>
                </c:pt>
                <c:pt idx="347">
                  <c:v>62.938740198827368</c:v>
                </c:pt>
                <c:pt idx="348">
                  <c:v>37.173411072203329</c:v>
                </c:pt>
                <c:pt idx="349">
                  <c:v>9.147740889831443</c:v>
                </c:pt>
                <c:pt idx="350">
                  <c:v>14.632072486909658</c:v>
                </c:pt>
                <c:pt idx="351">
                  <c:v>12.979062574803056</c:v>
                </c:pt>
                <c:pt idx="352">
                  <c:v>10.494267432896198</c:v>
                </c:pt>
                <c:pt idx="353">
                  <c:v>15.334402774700836</c:v>
                </c:pt>
                <c:pt idx="354">
                  <c:v>40.212461641849082</c:v>
                </c:pt>
                <c:pt idx="355">
                  <c:v>32.660250334945339</c:v>
                </c:pt>
                <c:pt idx="356">
                  <c:v>28.154297718662271</c:v>
                </c:pt>
                <c:pt idx="357">
                  <c:v>19.611716641176724</c:v>
                </c:pt>
                <c:pt idx="358">
                  <c:v>42.916566228910987</c:v>
                </c:pt>
                <c:pt idx="359">
                  <c:v>23.933023187580094</c:v>
                </c:pt>
                <c:pt idx="360">
                  <c:v>10.159222584393348</c:v>
                </c:pt>
                <c:pt idx="361">
                  <c:v>15.636368673370637</c:v>
                </c:pt>
                <c:pt idx="362">
                  <c:v>29.106312081671522</c:v>
                </c:pt>
                <c:pt idx="363">
                  <c:v>26.590660851325215</c:v>
                </c:pt>
                <c:pt idx="364">
                  <c:v>12.767347369682145</c:v>
                </c:pt>
                <c:pt idx="365">
                  <c:v>23.422496143881137</c:v>
                </c:pt>
                <c:pt idx="366">
                  <c:v>15.442018328277891</c:v>
                </c:pt>
                <c:pt idx="367">
                  <c:v>29.099133885127873</c:v>
                </c:pt>
                <c:pt idx="368">
                  <c:v>15.043343148231493</c:v>
                </c:pt>
                <c:pt idx="369">
                  <c:v>58.455110627566171</c:v>
                </c:pt>
                <c:pt idx="370">
                  <c:v>37.530763044869204</c:v>
                </c:pt>
                <c:pt idx="371">
                  <c:v>56.859811716443303</c:v>
                </c:pt>
                <c:pt idx="372">
                  <c:v>19.902363904491025</c:v>
                </c:pt>
                <c:pt idx="373">
                  <c:v>44.743539701106393</c:v>
                </c:pt>
                <c:pt idx="374">
                  <c:v>52.701972603431457</c:v>
                </c:pt>
                <c:pt idx="375">
                  <c:v>12.98037088226544</c:v>
                </c:pt>
                <c:pt idx="376">
                  <c:v>36.997238420382054</c:v>
                </c:pt>
                <c:pt idx="377">
                  <c:v>11.94371211660853</c:v>
                </c:pt>
                <c:pt idx="378">
                  <c:v>14.779460333643545</c:v>
                </c:pt>
                <c:pt idx="379">
                  <c:v>26.001413466805154</c:v>
                </c:pt>
                <c:pt idx="380">
                  <c:v>55.914528080629374</c:v>
                </c:pt>
                <c:pt idx="381">
                  <c:v>20.674166584737417</c:v>
                </c:pt>
                <c:pt idx="382">
                  <c:v>29.304745163546851</c:v>
                </c:pt>
                <c:pt idx="383">
                  <c:v>12.592420075659362</c:v>
                </c:pt>
                <c:pt idx="384">
                  <c:v>43.331577156370258</c:v>
                </c:pt>
                <c:pt idx="385">
                  <c:v>33.000005432968756</c:v>
                </c:pt>
                <c:pt idx="386">
                  <c:v>41.284464998575672</c:v>
                </c:pt>
                <c:pt idx="387">
                  <c:v>15.946469249262721</c:v>
                </c:pt>
                <c:pt idx="388">
                  <c:v>12.652138775612643</c:v>
                </c:pt>
                <c:pt idx="389">
                  <c:v>41.999528802374833</c:v>
                </c:pt>
                <c:pt idx="390">
                  <c:v>35.241585194678066</c:v>
                </c:pt>
                <c:pt idx="391">
                  <c:v>19.8993404301584</c:v>
                </c:pt>
                <c:pt idx="392">
                  <c:v>57.048390472458145</c:v>
                </c:pt>
                <c:pt idx="393">
                  <c:v>19.769669743355987</c:v>
                </c:pt>
                <c:pt idx="394">
                  <c:v>41.276253945888449</c:v>
                </c:pt>
                <c:pt idx="395">
                  <c:v>35.792055161583932</c:v>
                </c:pt>
                <c:pt idx="396">
                  <c:v>53.818335631757726</c:v>
                </c:pt>
                <c:pt idx="397">
                  <c:v>27.227663613034437</c:v>
                </c:pt>
                <c:pt idx="398">
                  <c:v>32.66293261945772</c:v>
                </c:pt>
                <c:pt idx="399">
                  <c:v>14.531574395603071</c:v>
                </c:pt>
                <c:pt idx="400">
                  <c:v>15.623232078031387</c:v>
                </c:pt>
                <c:pt idx="401">
                  <c:v>55.236708521777366</c:v>
                </c:pt>
                <c:pt idx="402">
                  <c:v>27.397231240800892</c:v>
                </c:pt>
                <c:pt idx="403">
                  <c:v>38.035125484500107</c:v>
                </c:pt>
                <c:pt idx="404">
                  <c:v>22.262658310505209</c:v>
                </c:pt>
                <c:pt idx="405">
                  <c:v>20.454734221477928</c:v>
                </c:pt>
                <c:pt idx="406">
                  <c:v>32.900605201835113</c:v>
                </c:pt>
                <c:pt idx="407">
                  <c:v>17.520619655773288</c:v>
                </c:pt>
                <c:pt idx="408">
                  <c:v>38.592783477977868</c:v>
                </c:pt>
                <c:pt idx="409">
                  <c:v>41.491939946066175</c:v>
                </c:pt>
                <c:pt idx="410">
                  <c:v>16.120915312399749</c:v>
                </c:pt>
                <c:pt idx="411">
                  <c:v>23.585113441861392</c:v>
                </c:pt>
                <c:pt idx="412">
                  <c:v>16.048237478394626</c:v>
                </c:pt>
                <c:pt idx="413">
                  <c:v>56.233191872356983</c:v>
                </c:pt>
                <c:pt idx="414">
                  <c:v>26.515547164874171</c:v>
                </c:pt>
                <c:pt idx="415">
                  <c:v>26.171698687800994</c:v>
                </c:pt>
                <c:pt idx="416">
                  <c:v>17.374888543493515</c:v>
                </c:pt>
                <c:pt idx="417">
                  <c:v>34.749777086987031</c:v>
                </c:pt>
                <c:pt idx="418">
                  <c:v>23.660549708946416</c:v>
                </c:pt>
                <c:pt idx="419">
                  <c:v>35.037008137019228</c:v>
                </c:pt>
                <c:pt idx="420">
                  <c:v>19.552737483270686</c:v>
                </c:pt>
                <c:pt idx="421">
                  <c:v>28.921555414387054</c:v>
                </c:pt>
              </c:numCache>
            </c:numRef>
          </c:yVal>
          <c:bubbleSize>
            <c:numRef>
              <c:f>'Wind &amp; PV PPAs vs Gas'!$H$28:$H$1000</c:f>
              <c:numCache>
                <c:formatCode>0.0</c:formatCode>
                <c:ptCount val="973"/>
                <c:pt idx="0">
                  <c:v>24</c:v>
                </c:pt>
                <c:pt idx="1">
                  <c:v>200.86666666666667</c:v>
                </c:pt>
                <c:pt idx="2">
                  <c:v>81</c:v>
                </c:pt>
                <c:pt idx="3">
                  <c:v>100</c:v>
                </c:pt>
                <c:pt idx="4">
                  <c:v>106</c:v>
                </c:pt>
                <c:pt idx="5">
                  <c:v>100.5</c:v>
                </c:pt>
                <c:pt idx="6">
                  <c:v>54</c:v>
                </c:pt>
                <c:pt idx="7">
                  <c:v>102.9</c:v>
                </c:pt>
                <c:pt idx="8">
                  <c:v>40</c:v>
                </c:pt>
                <c:pt idx="9">
                  <c:v>10</c:v>
                </c:pt>
                <c:pt idx="10">
                  <c:v>38</c:v>
                </c:pt>
                <c:pt idx="11">
                  <c:v>4.5</c:v>
                </c:pt>
                <c:pt idx="12">
                  <c:v>99</c:v>
                </c:pt>
                <c:pt idx="13">
                  <c:v>50.25</c:v>
                </c:pt>
                <c:pt idx="14">
                  <c:v>50.25</c:v>
                </c:pt>
                <c:pt idx="15">
                  <c:v>63</c:v>
                </c:pt>
                <c:pt idx="16">
                  <c:v>30</c:v>
                </c:pt>
                <c:pt idx="17">
                  <c:v>72</c:v>
                </c:pt>
                <c:pt idx="18">
                  <c:v>76.5</c:v>
                </c:pt>
                <c:pt idx="19">
                  <c:v>15</c:v>
                </c:pt>
                <c:pt idx="20">
                  <c:v>265</c:v>
                </c:pt>
                <c:pt idx="21">
                  <c:v>290</c:v>
                </c:pt>
                <c:pt idx="22">
                  <c:v>290</c:v>
                </c:pt>
                <c:pt idx="23">
                  <c:v>50</c:v>
                </c:pt>
                <c:pt idx="24">
                  <c:v>62.5</c:v>
                </c:pt>
                <c:pt idx="25">
                  <c:v>99</c:v>
                </c:pt>
                <c:pt idx="26">
                  <c:v>49.5</c:v>
                </c:pt>
                <c:pt idx="27">
                  <c:v>40.5</c:v>
                </c:pt>
                <c:pt idx="28">
                  <c:v>50</c:v>
                </c:pt>
                <c:pt idx="29">
                  <c:v>50</c:v>
                </c:pt>
                <c:pt idx="30">
                  <c:v>99</c:v>
                </c:pt>
                <c:pt idx="31">
                  <c:v>101.2</c:v>
                </c:pt>
                <c:pt idx="32">
                  <c:v>150</c:v>
                </c:pt>
                <c:pt idx="33">
                  <c:v>100</c:v>
                </c:pt>
                <c:pt idx="34">
                  <c:v>25</c:v>
                </c:pt>
                <c:pt idx="35">
                  <c:v>49.5</c:v>
                </c:pt>
                <c:pt idx="36">
                  <c:v>150.1</c:v>
                </c:pt>
                <c:pt idx="37">
                  <c:v>79.5</c:v>
                </c:pt>
                <c:pt idx="38">
                  <c:v>151.80000000000001</c:v>
                </c:pt>
                <c:pt idx="39">
                  <c:v>18.899999999999999</c:v>
                </c:pt>
                <c:pt idx="40">
                  <c:v>50.4</c:v>
                </c:pt>
                <c:pt idx="41">
                  <c:v>98.9</c:v>
                </c:pt>
                <c:pt idx="42">
                  <c:v>99</c:v>
                </c:pt>
                <c:pt idx="43">
                  <c:v>150</c:v>
                </c:pt>
                <c:pt idx="44">
                  <c:v>51</c:v>
                </c:pt>
                <c:pt idx="45">
                  <c:v>49.5</c:v>
                </c:pt>
                <c:pt idx="46">
                  <c:v>49.5</c:v>
                </c:pt>
                <c:pt idx="47">
                  <c:v>8</c:v>
                </c:pt>
                <c:pt idx="48">
                  <c:v>24.75</c:v>
                </c:pt>
                <c:pt idx="49">
                  <c:v>63</c:v>
                </c:pt>
                <c:pt idx="50">
                  <c:v>30</c:v>
                </c:pt>
                <c:pt idx="51">
                  <c:v>12</c:v>
                </c:pt>
                <c:pt idx="52">
                  <c:v>49.5</c:v>
                </c:pt>
                <c:pt idx="53">
                  <c:v>96.6</c:v>
                </c:pt>
                <c:pt idx="54">
                  <c:v>124.5</c:v>
                </c:pt>
                <c:pt idx="55">
                  <c:v>70</c:v>
                </c:pt>
                <c:pt idx="56">
                  <c:v>22.5</c:v>
                </c:pt>
                <c:pt idx="57">
                  <c:v>102.3</c:v>
                </c:pt>
                <c:pt idx="58">
                  <c:v>205.5</c:v>
                </c:pt>
                <c:pt idx="59">
                  <c:v>70</c:v>
                </c:pt>
                <c:pt idx="60">
                  <c:v>51</c:v>
                </c:pt>
                <c:pt idx="61">
                  <c:v>21</c:v>
                </c:pt>
                <c:pt idx="62">
                  <c:v>21</c:v>
                </c:pt>
                <c:pt idx="63">
                  <c:v>22.5</c:v>
                </c:pt>
                <c:pt idx="64">
                  <c:v>69</c:v>
                </c:pt>
                <c:pt idx="65">
                  <c:v>100</c:v>
                </c:pt>
                <c:pt idx="66">
                  <c:v>18.899999999999999</c:v>
                </c:pt>
                <c:pt idx="67">
                  <c:v>16.8</c:v>
                </c:pt>
                <c:pt idx="68">
                  <c:v>90</c:v>
                </c:pt>
                <c:pt idx="69">
                  <c:v>200.2</c:v>
                </c:pt>
                <c:pt idx="70">
                  <c:v>36</c:v>
                </c:pt>
                <c:pt idx="71">
                  <c:v>151.80000000000001</c:v>
                </c:pt>
                <c:pt idx="72">
                  <c:v>129.6</c:v>
                </c:pt>
                <c:pt idx="73">
                  <c:v>150</c:v>
                </c:pt>
                <c:pt idx="74">
                  <c:v>99</c:v>
                </c:pt>
                <c:pt idx="75">
                  <c:v>5</c:v>
                </c:pt>
                <c:pt idx="76">
                  <c:v>60</c:v>
                </c:pt>
                <c:pt idx="77">
                  <c:v>50</c:v>
                </c:pt>
                <c:pt idx="78">
                  <c:v>209.4</c:v>
                </c:pt>
                <c:pt idx="79">
                  <c:v>150</c:v>
                </c:pt>
                <c:pt idx="80">
                  <c:v>150</c:v>
                </c:pt>
                <c:pt idx="81">
                  <c:v>150</c:v>
                </c:pt>
                <c:pt idx="82">
                  <c:v>150</c:v>
                </c:pt>
                <c:pt idx="83">
                  <c:v>102</c:v>
                </c:pt>
                <c:pt idx="84">
                  <c:v>168</c:v>
                </c:pt>
                <c:pt idx="85">
                  <c:v>50</c:v>
                </c:pt>
                <c:pt idx="86">
                  <c:v>10.25</c:v>
                </c:pt>
                <c:pt idx="87">
                  <c:v>120</c:v>
                </c:pt>
                <c:pt idx="88">
                  <c:v>70</c:v>
                </c:pt>
                <c:pt idx="89">
                  <c:v>151.80000000000001</c:v>
                </c:pt>
                <c:pt idx="90">
                  <c:v>81</c:v>
                </c:pt>
                <c:pt idx="91">
                  <c:v>198</c:v>
                </c:pt>
                <c:pt idx="92">
                  <c:v>65.099999999999994</c:v>
                </c:pt>
                <c:pt idx="93">
                  <c:v>250.2</c:v>
                </c:pt>
                <c:pt idx="94">
                  <c:v>40.5</c:v>
                </c:pt>
                <c:pt idx="95">
                  <c:v>102.4</c:v>
                </c:pt>
                <c:pt idx="96">
                  <c:v>50.4</c:v>
                </c:pt>
                <c:pt idx="97">
                  <c:v>51</c:v>
                </c:pt>
                <c:pt idx="98">
                  <c:v>143.5</c:v>
                </c:pt>
                <c:pt idx="99">
                  <c:v>32.5</c:v>
                </c:pt>
                <c:pt idx="100">
                  <c:v>20</c:v>
                </c:pt>
                <c:pt idx="101">
                  <c:v>250.8</c:v>
                </c:pt>
                <c:pt idx="102">
                  <c:v>36</c:v>
                </c:pt>
                <c:pt idx="103">
                  <c:v>102</c:v>
                </c:pt>
                <c:pt idx="104">
                  <c:v>100</c:v>
                </c:pt>
                <c:pt idx="105">
                  <c:v>36.799999999999997</c:v>
                </c:pt>
                <c:pt idx="106">
                  <c:v>90</c:v>
                </c:pt>
                <c:pt idx="107">
                  <c:v>30</c:v>
                </c:pt>
                <c:pt idx="108">
                  <c:v>150</c:v>
                </c:pt>
                <c:pt idx="109">
                  <c:v>168</c:v>
                </c:pt>
                <c:pt idx="110">
                  <c:v>150</c:v>
                </c:pt>
                <c:pt idx="111">
                  <c:v>132</c:v>
                </c:pt>
                <c:pt idx="112">
                  <c:v>81.599999999999994</c:v>
                </c:pt>
                <c:pt idx="113">
                  <c:v>114</c:v>
                </c:pt>
                <c:pt idx="114">
                  <c:v>78.2</c:v>
                </c:pt>
                <c:pt idx="115">
                  <c:v>42.5</c:v>
                </c:pt>
                <c:pt idx="116">
                  <c:v>99.2</c:v>
                </c:pt>
                <c:pt idx="117">
                  <c:v>99.2</c:v>
                </c:pt>
                <c:pt idx="118">
                  <c:v>102.5</c:v>
                </c:pt>
                <c:pt idx="119">
                  <c:v>110.4</c:v>
                </c:pt>
                <c:pt idx="120">
                  <c:v>199.8</c:v>
                </c:pt>
                <c:pt idx="121">
                  <c:v>49</c:v>
                </c:pt>
                <c:pt idx="122">
                  <c:v>79.2</c:v>
                </c:pt>
                <c:pt idx="123">
                  <c:v>55.2</c:v>
                </c:pt>
                <c:pt idx="124">
                  <c:v>148.80000000000001</c:v>
                </c:pt>
                <c:pt idx="125">
                  <c:v>80</c:v>
                </c:pt>
                <c:pt idx="126">
                  <c:v>49.8</c:v>
                </c:pt>
                <c:pt idx="127">
                  <c:v>31.68</c:v>
                </c:pt>
                <c:pt idx="128">
                  <c:v>161</c:v>
                </c:pt>
                <c:pt idx="129">
                  <c:v>99</c:v>
                </c:pt>
                <c:pt idx="130">
                  <c:v>201</c:v>
                </c:pt>
                <c:pt idx="131">
                  <c:v>167.89999999999998</c:v>
                </c:pt>
                <c:pt idx="132">
                  <c:v>78.2</c:v>
                </c:pt>
                <c:pt idx="133">
                  <c:v>50</c:v>
                </c:pt>
                <c:pt idx="134">
                  <c:v>78.2</c:v>
                </c:pt>
                <c:pt idx="135">
                  <c:v>38.46</c:v>
                </c:pt>
                <c:pt idx="136">
                  <c:v>27.3</c:v>
                </c:pt>
                <c:pt idx="137">
                  <c:v>28.5</c:v>
                </c:pt>
                <c:pt idx="138">
                  <c:v>48</c:v>
                </c:pt>
                <c:pt idx="139">
                  <c:v>34.200000000000003</c:v>
                </c:pt>
                <c:pt idx="140">
                  <c:v>257.60000000000002</c:v>
                </c:pt>
                <c:pt idx="141">
                  <c:v>100</c:v>
                </c:pt>
                <c:pt idx="142">
                  <c:v>155.1</c:v>
                </c:pt>
                <c:pt idx="143">
                  <c:v>100.8</c:v>
                </c:pt>
                <c:pt idx="144">
                  <c:v>165.6</c:v>
                </c:pt>
                <c:pt idx="145">
                  <c:v>131.1</c:v>
                </c:pt>
                <c:pt idx="146">
                  <c:v>214.4</c:v>
                </c:pt>
                <c:pt idx="147">
                  <c:v>150.36000000000001</c:v>
                </c:pt>
                <c:pt idx="148">
                  <c:v>108</c:v>
                </c:pt>
                <c:pt idx="149">
                  <c:v>115</c:v>
                </c:pt>
                <c:pt idx="150">
                  <c:v>202</c:v>
                </c:pt>
                <c:pt idx="151">
                  <c:v>40</c:v>
                </c:pt>
                <c:pt idx="152">
                  <c:v>200</c:v>
                </c:pt>
                <c:pt idx="153">
                  <c:v>104.4</c:v>
                </c:pt>
                <c:pt idx="154">
                  <c:v>20</c:v>
                </c:pt>
                <c:pt idx="155">
                  <c:v>199.92</c:v>
                </c:pt>
                <c:pt idx="156">
                  <c:v>162</c:v>
                </c:pt>
                <c:pt idx="157">
                  <c:v>102.5</c:v>
                </c:pt>
                <c:pt idx="158">
                  <c:v>120</c:v>
                </c:pt>
                <c:pt idx="159">
                  <c:v>42</c:v>
                </c:pt>
                <c:pt idx="160">
                  <c:v>200</c:v>
                </c:pt>
                <c:pt idx="161">
                  <c:v>50</c:v>
                </c:pt>
                <c:pt idx="162">
                  <c:v>37.5</c:v>
                </c:pt>
                <c:pt idx="163">
                  <c:v>100.8</c:v>
                </c:pt>
                <c:pt idx="164">
                  <c:v>104</c:v>
                </c:pt>
                <c:pt idx="165">
                  <c:v>92.34</c:v>
                </c:pt>
                <c:pt idx="166">
                  <c:v>201.6</c:v>
                </c:pt>
                <c:pt idx="167">
                  <c:v>100.65</c:v>
                </c:pt>
                <c:pt idx="168">
                  <c:v>48</c:v>
                </c:pt>
                <c:pt idx="169">
                  <c:v>98.9</c:v>
                </c:pt>
                <c:pt idx="170">
                  <c:v>100.8</c:v>
                </c:pt>
                <c:pt idx="171">
                  <c:v>59.8</c:v>
                </c:pt>
                <c:pt idx="172">
                  <c:v>39.9</c:v>
                </c:pt>
                <c:pt idx="173">
                  <c:v>49.5</c:v>
                </c:pt>
                <c:pt idx="174">
                  <c:v>20.65</c:v>
                </c:pt>
                <c:pt idx="175">
                  <c:v>75</c:v>
                </c:pt>
                <c:pt idx="176">
                  <c:v>79.599999999999994</c:v>
                </c:pt>
                <c:pt idx="177">
                  <c:v>201.25</c:v>
                </c:pt>
                <c:pt idx="178">
                  <c:v>49.2</c:v>
                </c:pt>
                <c:pt idx="179">
                  <c:v>110.4</c:v>
                </c:pt>
                <c:pt idx="180">
                  <c:v>30.4</c:v>
                </c:pt>
                <c:pt idx="181">
                  <c:v>78.400000000000006</c:v>
                </c:pt>
                <c:pt idx="182">
                  <c:v>14.4</c:v>
                </c:pt>
                <c:pt idx="183">
                  <c:v>310.39999999999998</c:v>
                </c:pt>
                <c:pt idx="184">
                  <c:v>21</c:v>
                </c:pt>
                <c:pt idx="185">
                  <c:v>30.400000000000002</c:v>
                </c:pt>
                <c:pt idx="186">
                  <c:v>50</c:v>
                </c:pt>
                <c:pt idx="187">
                  <c:v>91</c:v>
                </c:pt>
                <c:pt idx="188">
                  <c:v>51.2</c:v>
                </c:pt>
                <c:pt idx="189">
                  <c:v>202</c:v>
                </c:pt>
                <c:pt idx="190">
                  <c:v>48</c:v>
                </c:pt>
                <c:pt idx="191">
                  <c:v>54</c:v>
                </c:pt>
                <c:pt idx="192">
                  <c:v>69</c:v>
                </c:pt>
                <c:pt idx="193">
                  <c:v>100.3</c:v>
                </c:pt>
                <c:pt idx="194">
                  <c:v>50</c:v>
                </c:pt>
                <c:pt idx="195">
                  <c:v>9.1</c:v>
                </c:pt>
                <c:pt idx="196">
                  <c:v>15</c:v>
                </c:pt>
                <c:pt idx="197">
                  <c:v>74.8</c:v>
                </c:pt>
                <c:pt idx="198">
                  <c:v>200.6</c:v>
                </c:pt>
                <c:pt idx="199">
                  <c:v>74.8</c:v>
                </c:pt>
                <c:pt idx="200">
                  <c:v>62.4</c:v>
                </c:pt>
                <c:pt idx="201">
                  <c:v>39</c:v>
                </c:pt>
                <c:pt idx="202">
                  <c:v>200</c:v>
                </c:pt>
                <c:pt idx="203">
                  <c:v>200</c:v>
                </c:pt>
                <c:pt idx="204">
                  <c:v>200</c:v>
                </c:pt>
                <c:pt idx="205">
                  <c:v>199</c:v>
                </c:pt>
                <c:pt idx="206">
                  <c:v>250</c:v>
                </c:pt>
                <c:pt idx="207">
                  <c:v>102.4</c:v>
                </c:pt>
                <c:pt idx="208">
                  <c:v>80</c:v>
                </c:pt>
                <c:pt idx="209">
                  <c:v>50.4</c:v>
                </c:pt>
                <c:pt idx="210">
                  <c:v>200</c:v>
                </c:pt>
                <c:pt idx="211">
                  <c:v>80</c:v>
                </c:pt>
                <c:pt idx="212">
                  <c:v>100</c:v>
                </c:pt>
                <c:pt idx="213">
                  <c:v>249.9</c:v>
                </c:pt>
                <c:pt idx="214">
                  <c:v>150</c:v>
                </c:pt>
                <c:pt idx="215">
                  <c:v>205.7</c:v>
                </c:pt>
                <c:pt idx="216">
                  <c:v>20</c:v>
                </c:pt>
                <c:pt idx="217">
                  <c:v>147.6</c:v>
                </c:pt>
                <c:pt idx="218">
                  <c:v>184.8</c:v>
                </c:pt>
                <c:pt idx="219">
                  <c:v>60</c:v>
                </c:pt>
                <c:pt idx="220">
                  <c:v>200</c:v>
                </c:pt>
                <c:pt idx="221">
                  <c:v>198.9</c:v>
                </c:pt>
                <c:pt idx="222">
                  <c:v>199.8</c:v>
                </c:pt>
                <c:pt idx="223">
                  <c:v>200</c:v>
                </c:pt>
                <c:pt idx="224">
                  <c:v>400</c:v>
                </c:pt>
                <c:pt idx="225">
                  <c:v>19.8</c:v>
                </c:pt>
                <c:pt idx="226">
                  <c:v>249.2</c:v>
                </c:pt>
                <c:pt idx="227">
                  <c:v>172</c:v>
                </c:pt>
                <c:pt idx="228">
                  <c:v>34.200000000000003</c:v>
                </c:pt>
                <c:pt idx="229">
                  <c:v>201.6</c:v>
                </c:pt>
                <c:pt idx="230">
                  <c:v>51</c:v>
                </c:pt>
                <c:pt idx="231">
                  <c:v>98</c:v>
                </c:pt>
                <c:pt idx="232">
                  <c:v>149.6</c:v>
                </c:pt>
                <c:pt idx="233">
                  <c:v>100.3</c:v>
                </c:pt>
                <c:pt idx="234">
                  <c:v>78.2</c:v>
                </c:pt>
                <c:pt idx="235">
                  <c:v>99</c:v>
                </c:pt>
                <c:pt idx="236">
                  <c:v>299.7</c:v>
                </c:pt>
                <c:pt idx="237">
                  <c:v>150</c:v>
                </c:pt>
                <c:pt idx="238">
                  <c:v>175</c:v>
                </c:pt>
                <c:pt idx="239">
                  <c:v>100</c:v>
                </c:pt>
                <c:pt idx="240">
                  <c:v>115.99999999999999</c:v>
                </c:pt>
                <c:pt idx="241">
                  <c:v>30</c:v>
                </c:pt>
                <c:pt idx="242">
                  <c:v>42.95</c:v>
                </c:pt>
                <c:pt idx="243">
                  <c:v>140</c:v>
                </c:pt>
                <c:pt idx="244">
                  <c:v>100</c:v>
                </c:pt>
                <c:pt idx="245">
                  <c:v>200</c:v>
                </c:pt>
                <c:pt idx="246">
                  <c:v>150</c:v>
                </c:pt>
                <c:pt idx="247">
                  <c:v>150</c:v>
                </c:pt>
                <c:pt idx="248">
                  <c:v>100</c:v>
                </c:pt>
                <c:pt idx="249">
                  <c:v>73.5</c:v>
                </c:pt>
                <c:pt idx="250">
                  <c:v>50</c:v>
                </c:pt>
                <c:pt idx="251">
                  <c:v>78</c:v>
                </c:pt>
                <c:pt idx="252">
                  <c:v>300</c:v>
                </c:pt>
                <c:pt idx="253">
                  <c:v>208.27</c:v>
                </c:pt>
                <c:pt idx="254">
                  <c:v>20</c:v>
                </c:pt>
                <c:pt idx="255">
                  <c:v>149</c:v>
                </c:pt>
                <c:pt idx="256">
                  <c:v>20</c:v>
                </c:pt>
                <c:pt idx="257">
                  <c:v>200.91</c:v>
                </c:pt>
                <c:pt idx="258">
                  <c:v>50.4</c:v>
                </c:pt>
                <c:pt idx="259">
                  <c:v>36</c:v>
                </c:pt>
                <c:pt idx="260">
                  <c:v>208</c:v>
                </c:pt>
                <c:pt idx="261">
                  <c:v>80</c:v>
                </c:pt>
                <c:pt idx="262">
                  <c:v>324</c:v>
                </c:pt>
                <c:pt idx="263">
                  <c:v>25</c:v>
                </c:pt>
                <c:pt idx="264">
                  <c:v>100.05</c:v>
                </c:pt>
                <c:pt idx="265">
                  <c:v>98</c:v>
                </c:pt>
                <c:pt idx="266">
                  <c:v>200</c:v>
                </c:pt>
                <c:pt idx="267">
                  <c:v>30</c:v>
                </c:pt>
                <c:pt idx="268">
                  <c:v>198</c:v>
                </c:pt>
                <c:pt idx="269">
                  <c:v>149.03</c:v>
                </c:pt>
                <c:pt idx="270">
                  <c:v>64.8</c:v>
                </c:pt>
                <c:pt idx="271">
                  <c:v>100.8</c:v>
                </c:pt>
                <c:pt idx="272">
                  <c:v>131.1</c:v>
                </c:pt>
                <c:pt idx="273">
                  <c:v>199.8</c:v>
                </c:pt>
                <c:pt idx="274">
                  <c:v>99.1</c:v>
                </c:pt>
                <c:pt idx="275">
                  <c:v>149.5</c:v>
                </c:pt>
                <c:pt idx="276">
                  <c:v>106</c:v>
                </c:pt>
                <c:pt idx="277">
                  <c:v>29.9</c:v>
                </c:pt>
                <c:pt idx="278">
                  <c:v>206.55</c:v>
                </c:pt>
                <c:pt idx="279">
                  <c:v>200</c:v>
                </c:pt>
                <c:pt idx="280">
                  <c:v>200</c:v>
                </c:pt>
                <c:pt idx="281">
                  <c:v>75</c:v>
                </c:pt>
                <c:pt idx="282">
                  <c:v>25</c:v>
                </c:pt>
                <c:pt idx="283">
                  <c:v>7</c:v>
                </c:pt>
                <c:pt idx="284">
                  <c:v>99.25</c:v>
                </c:pt>
                <c:pt idx="285">
                  <c:v>149.72999999999999</c:v>
                </c:pt>
                <c:pt idx="286">
                  <c:v>7.2</c:v>
                </c:pt>
                <c:pt idx="287">
                  <c:v>119.7</c:v>
                </c:pt>
                <c:pt idx="288">
                  <c:v>140</c:v>
                </c:pt>
                <c:pt idx="289">
                  <c:v>46</c:v>
                </c:pt>
                <c:pt idx="290">
                  <c:v>199.2</c:v>
                </c:pt>
                <c:pt idx="291">
                  <c:v>75.400000000000006</c:v>
                </c:pt>
                <c:pt idx="292">
                  <c:v>216.44</c:v>
                </c:pt>
                <c:pt idx="293">
                  <c:v>199.52</c:v>
                </c:pt>
                <c:pt idx="294">
                  <c:v>49.5</c:v>
                </c:pt>
                <c:pt idx="295">
                  <c:v>298.2</c:v>
                </c:pt>
                <c:pt idx="296">
                  <c:v>79.75</c:v>
                </c:pt>
                <c:pt idx="297">
                  <c:v>40.590000000000003</c:v>
                </c:pt>
                <c:pt idx="298">
                  <c:v>43.2</c:v>
                </c:pt>
                <c:pt idx="299">
                  <c:v>27</c:v>
                </c:pt>
                <c:pt idx="300">
                  <c:v>200</c:v>
                </c:pt>
                <c:pt idx="301">
                  <c:v>66</c:v>
                </c:pt>
                <c:pt idx="302">
                  <c:v>100</c:v>
                </c:pt>
                <c:pt idx="303">
                  <c:v>100.05</c:v>
                </c:pt>
                <c:pt idx="304">
                  <c:v>128.69999999999999</c:v>
                </c:pt>
                <c:pt idx="305">
                  <c:v>200.8</c:v>
                </c:pt>
                <c:pt idx="306">
                  <c:v>231.05</c:v>
                </c:pt>
                <c:pt idx="307">
                  <c:v>216.2</c:v>
                </c:pt>
                <c:pt idx="308">
                  <c:v>106.7</c:v>
                </c:pt>
                <c:pt idx="309">
                  <c:v>15</c:v>
                </c:pt>
                <c:pt idx="310">
                  <c:v>2.38</c:v>
                </c:pt>
                <c:pt idx="311">
                  <c:v>100</c:v>
                </c:pt>
                <c:pt idx="312">
                  <c:v>15.59</c:v>
                </c:pt>
                <c:pt idx="313">
                  <c:v>160</c:v>
                </c:pt>
                <c:pt idx="314">
                  <c:v>75</c:v>
                </c:pt>
                <c:pt idx="315">
                  <c:v>132</c:v>
                </c:pt>
                <c:pt idx="316">
                  <c:v>16.100000000000001</c:v>
                </c:pt>
                <c:pt idx="317">
                  <c:v>100</c:v>
                </c:pt>
                <c:pt idx="318">
                  <c:v>200</c:v>
                </c:pt>
                <c:pt idx="319">
                  <c:v>48.8</c:v>
                </c:pt>
                <c:pt idx="320">
                  <c:v>102.5</c:v>
                </c:pt>
                <c:pt idx="321">
                  <c:v>242</c:v>
                </c:pt>
                <c:pt idx="322">
                  <c:v>100</c:v>
                </c:pt>
                <c:pt idx="323">
                  <c:v>30</c:v>
                </c:pt>
                <c:pt idx="324">
                  <c:v>98</c:v>
                </c:pt>
                <c:pt idx="325">
                  <c:v>29.875</c:v>
                </c:pt>
                <c:pt idx="326">
                  <c:v>243.8</c:v>
                </c:pt>
                <c:pt idx="327">
                  <c:v>103.5</c:v>
                </c:pt>
                <c:pt idx="328">
                  <c:v>211.66</c:v>
                </c:pt>
                <c:pt idx="329">
                  <c:v>100</c:v>
                </c:pt>
                <c:pt idx="330">
                  <c:v>83</c:v>
                </c:pt>
                <c:pt idx="331">
                  <c:v>200</c:v>
                </c:pt>
                <c:pt idx="332">
                  <c:v>165</c:v>
                </c:pt>
                <c:pt idx="333">
                  <c:v>50</c:v>
                </c:pt>
                <c:pt idx="334">
                  <c:v>97</c:v>
                </c:pt>
                <c:pt idx="335">
                  <c:v>226.56</c:v>
                </c:pt>
                <c:pt idx="336">
                  <c:v>216.6</c:v>
                </c:pt>
                <c:pt idx="337">
                  <c:v>79.900000000000006</c:v>
                </c:pt>
                <c:pt idx="338">
                  <c:v>301.02</c:v>
                </c:pt>
                <c:pt idx="339">
                  <c:v>45.36</c:v>
                </c:pt>
                <c:pt idx="340">
                  <c:v>80.64</c:v>
                </c:pt>
                <c:pt idx="341">
                  <c:v>250.4</c:v>
                </c:pt>
                <c:pt idx="342">
                  <c:v>97.2</c:v>
                </c:pt>
                <c:pt idx="343">
                  <c:v>101.2</c:v>
                </c:pt>
                <c:pt idx="344">
                  <c:v>21.6</c:v>
                </c:pt>
                <c:pt idx="345">
                  <c:v>106</c:v>
                </c:pt>
                <c:pt idx="346">
                  <c:v>199.4</c:v>
                </c:pt>
                <c:pt idx="347">
                  <c:v>105.8</c:v>
                </c:pt>
                <c:pt idx="348">
                  <c:v>95.25</c:v>
                </c:pt>
                <c:pt idx="349">
                  <c:v>299.36</c:v>
                </c:pt>
                <c:pt idx="350">
                  <c:v>153.6</c:v>
                </c:pt>
                <c:pt idx="351">
                  <c:v>161</c:v>
                </c:pt>
                <c:pt idx="352">
                  <c:v>250</c:v>
                </c:pt>
                <c:pt idx="353">
                  <c:v>171</c:v>
                </c:pt>
                <c:pt idx="354">
                  <c:v>21.6</c:v>
                </c:pt>
                <c:pt idx="355">
                  <c:v>46.5</c:v>
                </c:pt>
                <c:pt idx="356">
                  <c:v>398.6</c:v>
                </c:pt>
                <c:pt idx="357">
                  <c:v>236.5</c:v>
                </c:pt>
                <c:pt idx="358">
                  <c:v>136.80000000000001</c:v>
                </c:pt>
                <c:pt idx="359">
                  <c:v>102</c:v>
                </c:pt>
                <c:pt idx="360">
                  <c:v>104</c:v>
                </c:pt>
                <c:pt idx="361">
                  <c:v>134.08000000000001</c:v>
                </c:pt>
                <c:pt idx="362">
                  <c:v>199.54</c:v>
                </c:pt>
                <c:pt idx="363">
                  <c:v>144</c:v>
                </c:pt>
                <c:pt idx="364">
                  <c:v>160</c:v>
                </c:pt>
                <c:pt idx="365">
                  <c:v>96.7</c:v>
                </c:pt>
                <c:pt idx="366">
                  <c:v>141.19999999999999</c:v>
                </c:pt>
                <c:pt idx="367">
                  <c:v>104</c:v>
                </c:pt>
                <c:pt idx="368">
                  <c:v>200</c:v>
                </c:pt>
                <c:pt idx="369">
                  <c:v>121.8</c:v>
                </c:pt>
                <c:pt idx="370">
                  <c:v>72.599999999999994</c:v>
                </c:pt>
                <c:pt idx="371">
                  <c:v>121.8</c:v>
                </c:pt>
                <c:pt idx="372">
                  <c:v>110</c:v>
                </c:pt>
                <c:pt idx="373">
                  <c:v>76.8</c:v>
                </c:pt>
                <c:pt idx="374">
                  <c:v>339.78</c:v>
                </c:pt>
                <c:pt idx="375">
                  <c:v>128</c:v>
                </c:pt>
                <c:pt idx="376">
                  <c:v>300</c:v>
                </c:pt>
                <c:pt idx="377">
                  <c:v>90</c:v>
                </c:pt>
                <c:pt idx="378">
                  <c:v>110.00000000000001</c:v>
                </c:pt>
                <c:pt idx="379">
                  <c:v>302.39999999999998</c:v>
                </c:pt>
                <c:pt idx="380">
                  <c:v>112.5</c:v>
                </c:pt>
                <c:pt idx="381">
                  <c:v>100</c:v>
                </c:pt>
                <c:pt idx="382">
                  <c:v>76.5</c:v>
                </c:pt>
                <c:pt idx="383">
                  <c:v>200</c:v>
                </c:pt>
                <c:pt idx="384">
                  <c:v>14.4</c:v>
                </c:pt>
                <c:pt idx="385">
                  <c:v>56.2</c:v>
                </c:pt>
                <c:pt idx="386">
                  <c:v>50.1</c:v>
                </c:pt>
                <c:pt idx="387">
                  <c:v>172.54842630833929</c:v>
                </c:pt>
                <c:pt idx="388">
                  <c:v>26.321573691660728</c:v>
                </c:pt>
                <c:pt idx="389">
                  <c:v>201.3</c:v>
                </c:pt>
                <c:pt idx="390">
                  <c:v>331</c:v>
                </c:pt>
                <c:pt idx="391">
                  <c:v>199.39999999999972</c:v>
                </c:pt>
                <c:pt idx="392">
                  <c:v>77.7</c:v>
                </c:pt>
                <c:pt idx="393">
                  <c:v>53.6</c:v>
                </c:pt>
                <c:pt idx="394">
                  <c:v>100</c:v>
                </c:pt>
                <c:pt idx="395">
                  <c:v>225</c:v>
                </c:pt>
                <c:pt idx="396">
                  <c:v>147</c:v>
                </c:pt>
                <c:pt idx="397">
                  <c:v>234.56</c:v>
                </c:pt>
                <c:pt idx="398">
                  <c:v>29.5</c:v>
                </c:pt>
                <c:pt idx="399">
                  <c:v>250.7</c:v>
                </c:pt>
                <c:pt idx="400">
                  <c:v>300.60000000000002</c:v>
                </c:pt>
                <c:pt idx="401">
                  <c:v>99</c:v>
                </c:pt>
                <c:pt idx="402">
                  <c:v>105.5</c:v>
                </c:pt>
                <c:pt idx="403">
                  <c:v>33.799999999999997</c:v>
                </c:pt>
                <c:pt idx="404">
                  <c:v>80</c:v>
                </c:pt>
                <c:pt idx="405">
                  <c:v>350</c:v>
                </c:pt>
                <c:pt idx="406">
                  <c:v>201.6</c:v>
                </c:pt>
                <c:pt idx="407">
                  <c:v>75</c:v>
                </c:pt>
                <c:pt idx="408">
                  <c:v>29.9</c:v>
                </c:pt>
                <c:pt idx="409">
                  <c:v>50</c:v>
                </c:pt>
                <c:pt idx="410">
                  <c:v>145</c:v>
                </c:pt>
                <c:pt idx="411">
                  <c:v>180</c:v>
                </c:pt>
                <c:pt idx="412">
                  <c:v>197.4</c:v>
                </c:pt>
                <c:pt idx="413">
                  <c:v>145</c:v>
                </c:pt>
                <c:pt idx="414">
                  <c:v>102.2</c:v>
                </c:pt>
                <c:pt idx="415">
                  <c:v>70</c:v>
                </c:pt>
                <c:pt idx="416">
                  <c:v>200</c:v>
                </c:pt>
                <c:pt idx="417">
                  <c:v>105.66</c:v>
                </c:pt>
                <c:pt idx="418">
                  <c:v>200</c:v>
                </c:pt>
                <c:pt idx="419">
                  <c:v>643.44000000000005</c:v>
                </c:pt>
                <c:pt idx="420">
                  <c:v>200.22</c:v>
                </c:pt>
                <c:pt idx="421">
                  <c:v>102.84</c:v>
                </c:pt>
              </c:numCache>
            </c:numRef>
          </c:bubbleSize>
          <c:bubble3D val="0"/>
          <c:extLst>
            <c:ext xmlns:c16="http://schemas.microsoft.com/office/drawing/2014/chart" uri="{C3380CC4-5D6E-409C-BE32-E72D297353CC}">
              <c16:uniqueId val="{00000001-AC6A-4E49-9C30-B31A4AB0711C}"/>
            </c:ext>
          </c:extLst>
        </c:ser>
        <c:dLbls>
          <c:showLegendKey val="0"/>
          <c:showVal val="0"/>
          <c:showCatName val="0"/>
          <c:showSerName val="0"/>
          <c:showPercent val="0"/>
          <c:showBubbleSize val="0"/>
        </c:dLbls>
        <c:bubbleScale val="50"/>
        <c:showNegBubbles val="0"/>
        <c:axId val="364571264"/>
        <c:axId val="462385920"/>
      </c:bubbleChart>
      <c:valAx>
        <c:axId val="364571264"/>
        <c:scaling>
          <c:orientation val="minMax"/>
          <c:max val="45657"/>
          <c:min val="39814"/>
        </c:scaling>
        <c:delete val="0"/>
        <c:axPos val="b"/>
        <c:title>
          <c:tx>
            <c:rich>
              <a:bodyPr/>
              <a:lstStyle/>
              <a:p>
                <a:pPr>
                  <a:defRPr/>
                </a:pPr>
                <a:r>
                  <a:rPr lang="en-US"/>
                  <a:t>PPA Execution Date and Gas Projection Year</a:t>
                </a:r>
              </a:p>
            </c:rich>
          </c:tx>
          <c:layout>
            <c:manualLayout>
              <c:xMode val="edge"/>
              <c:yMode val="edge"/>
              <c:x val="0.30232653610606369"/>
              <c:y val="0.93084536307961507"/>
            </c:manualLayout>
          </c:layout>
          <c:overlay val="0"/>
          <c:spPr>
            <a:noFill/>
            <a:ln w="25400">
              <a:noFill/>
            </a:ln>
          </c:spPr>
        </c:title>
        <c:numFmt formatCode="yyyy" sourceLinked="0"/>
        <c:majorTickMark val="out"/>
        <c:minorTickMark val="none"/>
        <c:tickLblPos val="nextTo"/>
        <c:spPr>
          <a:solidFill>
            <a:schemeClr val="bg1"/>
          </a:solidFill>
          <a:ln w="12700">
            <a:noFill/>
            <a:prstDash val="solid"/>
          </a:ln>
        </c:spPr>
        <c:txPr>
          <a:bodyPr rot="0" vert="horz"/>
          <a:lstStyle/>
          <a:p>
            <a:pPr>
              <a:defRPr/>
            </a:pPr>
            <a:endParaRPr lang="en-US"/>
          </a:p>
        </c:txPr>
        <c:crossAx val="462385920"/>
        <c:crosses val="autoZero"/>
        <c:crossBetween val="midCat"/>
        <c:majorUnit val="366"/>
      </c:valAx>
      <c:valAx>
        <c:axId val="462385920"/>
        <c:scaling>
          <c:orientation val="minMax"/>
          <c:max val="20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12700">
            <a:noFill/>
            <a:prstDash val="solid"/>
          </a:ln>
        </c:spPr>
        <c:txPr>
          <a:bodyPr rot="0" vert="horz"/>
          <a:lstStyle/>
          <a:p>
            <a:pPr>
              <a:defRPr/>
            </a:pPr>
            <a:endParaRPr lang="en-US"/>
          </a:p>
        </c:txPr>
        <c:crossAx val="364571264"/>
        <c:crosses val="autoZero"/>
        <c:crossBetween val="midCat"/>
        <c:majorUnit val="25"/>
      </c:valAx>
      <c:spPr>
        <a:solidFill>
          <a:schemeClr val="bg1"/>
        </a:solid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3747490532088502E-2"/>
          <c:y val="0.10326157204613021"/>
          <c:w val="0.92526845209203912"/>
          <c:h val="0.74969066366704162"/>
        </c:manualLayout>
      </c:layout>
      <c:lineChart>
        <c:grouping val="standard"/>
        <c:varyColors val="0"/>
        <c:ser>
          <c:idx val="2"/>
          <c:order val="0"/>
          <c:spPr>
            <a:ln w="38100">
              <a:solidFill>
                <a:schemeClr val="accent6">
                  <a:lumMod val="75000"/>
                </a:schemeClr>
              </a:solidFill>
              <a:prstDash val="solid"/>
            </a:ln>
          </c:spPr>
          <c:marker>
            <c:symbol val="none"/>
          </c:marker>
          <c:cat>
            <c:numRef>
              <c:f>'Wind &amp; PV PPAs vs Gas'!$A$29:$A$44</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'Wind &amp; PV PPAs vs Gas'!$C$29:$C$44</c:f>
              <c:numCache>
                <c:formatCode>"$"#,##0_);\("$"#,##0\)</c:formatCode>
                <c:ptCount val="16"/>
                <c:pt idx="0">
                  <c:v>182.56885883227807</c:v>
                </c:pt>
                <c:pt idx="1">
                  <c:v>149.69336954285399</c:v>
                </c:pt>
                <c:pt idx="2">
                  <c:v>121.60752194762958</c:v>
                </c:pt>
                <c:pt idx="3">
                  <c:v>94.240026234075756</c:v>
                </c:pt>
                <c:pt idx="4">
                  <c:v>75.503563145361397</c:v>
                </c:pt>
                <c:pt idx="5">
                  <c:v>60.418513724402395</c:v>
                </c:pt>
                <c:pt idx="6">
                  <c:v>50.149367131586629</c:v>
                </c:pt>
                <c:pt idx="7">
                  <c:v>40.118586852573202</c:v>
                </c:pt>
                <c:pt idx="8">
                  <c:v>38.416219486919118</c:v>
                </c:pt>
                <c:pt idx="9">
                  <c:v>27.070206396061852</c:v>
                </c:pt>
                <c:pt idx="10">
                  <c:v>23.365247470132363</c:v>
                </c:pt>
                <c:pt idx="11">
                  <c:v>24.476764005491585</c:v>
                </c:pt>
                <c:pt idx="12">
                  <c:v>24.850305702792969</c:v>
                </c:pt>
                <c:pt idx="13">
                  <c:v>25.781364338539262</c:v>
                </c:pt>
                <c:pt idx="14">
                  <c:v>36.565837203345652</c:v>
                </c:pt>
                <c:pt idx="15">
                  <c:v>#N/A</c:v>
                </c:pt>
              </c:numCache>
            </c:numRef>
          </c:val>
          <c:smooth val="0"/>
          <c:extLst>
            <c:ext xmlns:c16="http://schemas.microsoft.com/office/drawing/2014/chart" uri="{C3380CC4-5D6E-409C-BE32-E72D297353CC}">
              <c16:uniqueId val="{00000000-0441-4083-9283-462312B22B16}"/>
            </c:ext>
          </c:extLst>
        </c:ser>
        <c:ser>
          <c:idx val="1"/>
          <c:order val="1"/>
          <c:spPr>
            <a:ln w="38100">
              <a:solidFill>
                <a:schemeClr val="accent1">
                  <a:lumMod val="50000"/>
                </a:schemeClr>
              </a:solidFill>
              <a:prstDash val="solid"/>
            </a:ln>
          </c:spPr>
          <c:marker>
            <c:symbol val="none"/>
          </c:marker>
          <c:cat>
            <c:numRef>
              <c:f>'Wind &amp; PV PPAs vs Gas'!$A$29:$A$44</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'Wind &amp; PV PPAs vs Gas'!$D$29:$D$44</c:f>
              <c:numCache>
                <c:formatCode>"$"#,##0_);\("$"#,##0\)</c:formatCode>
                <c:ptCount val="16"/>
                <c:pt idx="0">
                  <c:v>82.469851235686164</c:v>
                </c:pt>
                <c:pt idx="1">
                  <c:v>72.067237387481086</c:v>
                </c:pt>
                <c:pt idx="2">
                  <c:v>52.424436462829561</c:v>
                </c:pt>
                <c:pt idx="3">
                  <c:v>44.624157613774933</c:v>
                </c:pt>
                <c:pt idx="4">
                  <c:v>31.521799026415696</c:v>
                </c:pt>
                <c:pt idx="5">
                  <c:v>28.982600375050467</c:v>
                </c:pt>
                <c:pt idx="6">
                  <c:v>33.574549169982987</c:v>
                </c:pt>
                <c:pt idx="7">
                  <c:v>27.601354817669147</c:v>
                </c:pt>
                <c:pt idx="8">
                  <c:v>21.25673724078592</c:v>
                </c:pt>
                <c:pt idx="9">
                  <c:v>19.537006761765703</c:v>
                </c:pt>
                <c:pt idx="10">
                  <c:v>26.865161117327713</c:v>
                </c:pt>
                <c:pt idx="11">
                  <c:v>29.539132743758071</c:v>
                </c:pt>
                <c:pt idx="12">
                  <c:v>24.974631047916791</c:v>
                </c:pt>
                <c:pt idx="13">
                  <c:v>25.520878540897769</c:v>
                </c:pt>
                <c:pt idx="14">
                  <c:v>#N/A</c:v>
                </c:pt>
                <c:pt idx="15">
                  <c:v>#N/A</c:v>
                </c:pt>
              </c:numCache>
            </c:numRef>
          </c:val>
          <c:smooth val="0"/>
          <c:extLst>
            <c:ext xmlns:c16="http://schemas.microsoft.com/office/drawing/2014/chart" uri="{C3380CC4-5D6E-409C-BE32-E72D297353CC}">
              <c16:uniqueId val="{00000001-0441-4083-9283-462312B22B16}"/>
            </c:ext>
          </c:extLst>
        </c:ser>
        <c:ser>
          <c:idx val="0"/>
          <c:order val="2"/>
          <c:spPr>
            <a:ln>
              <a:noFill/>
            </a:ln>
          </c:spPr>
          <c:marker>
            <c:symbol val="dash"/>
            <c:size val="18"/>
            <c:spPr>
              <a:solidFill>
                <a:schemeClr val="tx1"/>
              </a:solidFill>
              <a:ln>
                <a:noFill/>
              </a:ln>
            </c:spPr>
          </c:marker>
          <c:cat>
            <c:numRef>
              <c:f>'Wind &amp; PV PPAs vs Gas'!$A$29:$A$44</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'Wind &amp; PV PPAs vs Gas'!$B$29:$B$44</c:f>
              <c:numCache>
                <c:formatCode>"$"#,##0_);\("$"#,##0\)</c:formatCode>
                <c:ptCount val="16"/>
                <c:pt idx="0">
                  <c:v>66.441551034413692</c:v>
                </c:pt>
                <c:pt idx="1">
                  <c:v>65.515370888299302</c:v>
                </c:pt>
                <c:pt idx="2">
                  <c:v>53.105472799567849</c:v>
                </c:pt>
                <c:pt idx="3">
                  <c:v>51.333953152457362</c:v>
                </c:pt>
                <c:pt idx="4">
                  <c:v>49.828932894951741</c:v>
                </c:pt>
                <c:pt idx="5">
                  <c:v>53.21471955992336</c:v>
                </c:pt>
                <c:pt idx="6">
                  <c:v>54.409880607766617</c:v>
                </c:pt>
                <c:pt idx="7">
                  <c:v>46.029364280024637</c:v>
                </c:pt>
                <c:pt idx="8">
                  <c:v>44.148147606830697</c:v>
                </c:pt>
                <c:pt idx="9">
                  <c:v>39.965155579879642</c:v>
                </c:pt>
                <c:pt idx="10">
                  <c:v>35.570106726274396</c:v>
                </c:pt>
                <c:pt idx="11">
                  <c:v>29.825582269085473</c:v>
                </c:pt>
                <c:pt idx="12">
                  <c:v>30.85638130953928</c:v>
                </c:pt>
                <c:pt idx="13">
                  <c:v>30.634087783664658</c:v>
                </c:pt>
                <c:pt idx="14">
                  <c:v>28.2147895036648</c:v>
                </c:pt>
                <c:pt idx="15">
                  <c:v>26.280906853201355</c:v>
                </c:pt>
              </c:numCache>
            </c:numRef>
          </c:val>
          <c:smooth val="0"/>
          <c:extLst>
            <c:ext xmlns:c16="http://schemas.microsoft.com/office/drawing/2014/chart" uri="{C3380CC4-5D6E-409C-BE32-E72D297353CC}">
              <c16:uniqueId val="{00000002-0441-4083-9283-462312B22B16}"/>
            </c:ext>
          </c:extLst>
        </c:ser>
        <c:dLbls>
          <c:showLegendKey val="0"/>
          <c:showVal val="0"/>
          <c:showCatName val="0"/>
          <c:showSerName val="0"/>
          <c:showPercent val="0"/>
          <c:showBubbleSize val="0"/>
        </c:dLbls>
        <c:smooth val="0"/>
        <c:axId val="468217856"/>
        <c:axId val="468219392"/>
      </c:lineChart>
      <c:catAx>
        <c:axId val="468217856"/>
        <c:scaling>
          <c:orientation val="minMax"/>
        </c:scaling>
        <c:delete val="0"/>
        <c:axPos val="b"/>
        <c:numFmt formatCode="General" sourceLinked="1"/>
        <c:majorTickMark val="out"/>
        <c:minorTickMark val="none"/>
        <c:tickLblPos val="none"/>
        <c:spPr>
          <a:ln>
            <a:noFill/>
          </a:ln>
        </c:spPr>
        <c:crossAx val="468219392"/>
        <c:crosses val="autoZero"/>
        <c:auto val="1"/>
        <c:lblAlgn val="ctr"/>
        <c:lblOffset val="100"/>
        <c:noMultiLvlLbl val="0"/>
      </c:catAx>
      <c:valAx>
        <c:axId val="468219392"/>
        <c:scaling>
          <c:orientation val="minMax"/>
          <c:max val="200"/>
          <c:min val="0"/>
        </c:scaling>
        <c:delete val="0"/>
        <c:axPos val="l"/>
        <c:numFmt formatCode="General" sourceLinked="0"/>
        <c:majorTickMark val="none"/>
        <c:minorTickMark val="none"/>
        <c:tickLblPos val="none"/>
        <c:spPr>
          <a:ln>
            <a:noFill/>
          </a:ln>
        </c:spPr>
        <c:crossAx val="468217856"/>
        <c:crosses val="autoZero"/>
        <c:crossBetween val="between"/>
      </c:valAx>
      <c:spPr>
        <a:noFill/>
        <a:ln>
          <a:noFill/>
        </a:ln>
      </c:spPr>
    </c:plotArea>
    <c:plotVisOnly val="1"/>
    <c:dispBlanksAs val="gap"/>
    <c:showDLblsOverMax val="0"/>
  </c:chart>
  <c:spPr>
    <a:noFill/>
    <a:ln>
      <a:noFill/>
    </a:ln>
  </c:spPr>
  <c:txPr>
    <a:bodyPr/>
    <a:lstStyle/>
    <a:p>
      <a:pPr>
        <a:defRPr sz="10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2741940911232257E-2"/>
          <c:y val="9.724503187101613E-2"/>
          <c:w val="0.90625552774525286"/>
          <c:h val="0.80801743532058479"/>
        </c:manualLayout>
      </c:layout>
      <c:areaChart>
        <c:grouping val="stacked"/>
        <c:varyColors val="0"/>
        <c:ser>
          <c:idx val="0"/>
          <c:order val="0"/>
          <c:spPr>
            <a:noFill/>
          </c:spPr>
          <c:cat>
            <c:numRef>
              <c:f>'Recent Wind PPAs v Gas Forecast'!$C$25:$S$25</c:f>
              <c:numCache>
                <c:formatCode>General</c:formatCode>
                <c:ptCount val="17"/>
                <c:pt idx="0">
                  <c:v>2024</c:v>
                </c:pt>
                <c:pt idx="6">
                  <c:v>2030</c:v>
                </c:pt>
                <c:pt idx="11">
                  <c:v>2035</c:v>
                </c:pt>
                <c:pt idx="16">
                  <c:v>2040</c:v>
                </c:pt>
              </c:numCache>
            </c:numRef>
          </c:cat>
          <c:val>
            <c:numRef>
              <c:f>'Recent Wind PPAs v Gas Forecast'!$C$32:$S$32</c:f>
              <c:numCache>
                <c:formatCode>0.0</c:formatCode>
                <c:ptCount val="17"/>
                <c:pt idx="0">
                  <c:v>18.934207741326315</c:v>
                </c:pt>
                <c:pt idx="1">
                  <c:v>21.916863557717583</c:v>
                </c:pt>
                <c:pt idx="2">
                  <c:v>22.402139323296609</c:v>
                </c:pt>
                <c:pt idx="3">
                  <c:v>22.984864148182492</c:v>
                </c:pt>
                <c:pt idx="4">
                  <c:v>22.987150700398569</c:v>
                </c:pt>
                <c:pt idx="5">
                  <c:v>23.409792179381824</c:v>
                </c:pt>
                <c:pt idx="6">
                  <c:v>23.68783190204805</c:v>
                </c:pt>
                <c:pt idx="7">
                  <c:v>23.989505119817373</c:v>
                </c:pt>
                <c:pt idx="8">
                  <c:v>24.139677744797567</c:v>
                </c:pt>
                <c:pt idx="9">
                  <c:v>23.743625011735801</c:v>
                </c:pt>
                <c:pt idx="10">
                  <c:v>23.555139664351707</c:v>
                </c:pt>
                <c:pt idx="11">
                  <c:v>23.551987820254837</c:v>
                </c:pt>
                <c:pt idx="12">
                  <c:v>23.479948473050364</c:v>
                </c:pt>
                <c:pt idx="13">
                  <c:v>23.600522243822841</c:v>
                </c:pt>
                <c:pt idx="14">
                  <c:v>23.960426987385663</c:v>
                </c:pt>
                <c:pt idx="15">
                  <c:v>23.864668973165035</c:v>
                </c:pt>
                <c:pt idx="16">
                  <c:v>24.216861079352185</c:v>
                </c:pt>
              </c:numCache>
            </c:numRef>
          </c:val>
          <c:extLst>
            <c:ext xmlns:c16="http://schemas.microsoft.com/office/drawing/2014/chart" uri="{C3380CC4-5D6E-409C-BE32-E72D297353CC}">
              <c16:uniqueId val="{00000000-AFC8-490F-9756-5778427CFA82}"/>
            </c:ext>
          </c:extLst>
        </c:ser>
        <c:ser>
          <c:idx val="1"/>
          <c:order val="1"/>
          <c:spPr>
            <a:solidFill>
              <a:schemeClr val="accent1">
                <a:alpha val="30000"/>
              </a:schemeClr>
            </a:solidFill>
            <a:ln w="25400">
              <a:noFill/>
            </a:ln>
          </c:spPr>
          <c:cat>
            <c:numRef>
              <c:f>'Recent Wind PPAs v Gas Forecast'!$C$25:$S$25</c:f>
              <c:numCache>
                <c:formatCode>General</c:formatCode>
                <c:ptCount val="17"/>
                <c:pt idx="0">
                  <c:v>2024</c:v>
                </c:pt>
                <c:pt idx="6">
                  <c:v>2030</c:v>
                </c:pt>
                <c:pt idx="11">
                  <c:v>2035</c:v>
                </c:pt>
                <c:pt idx="16">
                  <c:v>2040</c:v>
                </c:pt>
              </c:numCache>
            </c:numRef>
          </c:cat>
          <c:val>
            <c:numRef>
              <c:f>'Recent Wind PPAs v Gas Forecast'!$C$35:$S$35</c:f>
              <c:numCache>
                <c:formatCode>0.0</c:formatCode>
                <c:ptCount val="17"/>
                <c:pt idx="0">
                  <c:v>9.95587308081695</c:v>
                </c:pt>
                <c:pt idx="1">
                  <c:v>14.788566266967365</c:v>
                </c:pt>
                <c:pt idx="2">
                  <c:v>16.832136568230339</c:v>
                </c:pt>
                <c:pt idx="3">
                  <c:v>17.205171640011049</c:v>
                </c:pt>
                <c:pt idx="4">
                  <c:v>18.317350233413098</c:v>
                </c:pt>
                <c:pt idx="5">
                  <c:v>18.448874140439514</c:v>
                </c:pt>
                <c:pt idx="6">
                  <c:v>18.110206505421512</c:v>
                </c:pt>
                <c:pt idx="7">
                  <c:v>18.473430886618942</c:v>
                </c:pt>
                <c:pt idx="8">
                  <c:v>19.377663432241278</c:v>
                </c:pt>
                <c:pt idx="9">
                  <c:v>19.979768477697327</c:v>
                </c:pt>
                <c:pt idx="10">
                  <c:v>21.704684955965426</c:v>
                </c:pt>
                <c:pt idx="11">
                  <c:v>22.837081012850284</c:v>
                </c:pt>
                <c:pt idx="12">
                  <c:v>23.558318631527143</c:v>
                </c:pt>
                <c:pt idx="13">
                  <c:v>23.775402834158118</c:v>
                </c:pt>
                <c:pt idx="14">
                  <c:v>23.727095835241517</c:v>
                </c:pt>
                <c:pt idx="15">
                  <c:v>24.052616376344094</c:v>
                </c:pt>
                <c:pt idx="16">
                  <c:v>24.087850643213322</c:v>
                </c:pt>
              </c:numCache>
            </c:numRef>
          </c:val>
          <c:extLst>
            <c:ext xmlns:c16="http://schemas.microsoft.com/office/drawing/2014/chart" uri="{C3380CC4-5D6E-409C-BE32-E72D297353CC}">
              <c16:uniqueId val="{00000001-AFC8-490F-9756-5778427CFA82}"/>
            </c:ext>
          </c:extLst>
        </c:ser>
        <c:dLbls>
          <c:showLegendKey val="0"/>
          <c:showVal val="0"/>
          <c:showCatName val="0"/>
          <c:showSerName val="0"/>
          <c:showPercent val="0"/>
          <c:showBubbleSize val="0"/>
        </c:dLbls>
        <c:axId val="368412160"/>
        <c:axId val="376358400"/>
      </c:areaChart>
      <c:areaChart>
        <c:grouping val="stacked"/>
        <c:varyColors val="0"/>
        <c:ser>
          <c:idx val="3"/>
          <c:order val="4"/>
          <c:spPr>
            <a:noFill/>
          </c:spPr>
          <c:cat>
            <c:numRef>
              <c:f>'Recent Wind PPAs v Gas Forecast'!$C$25:$S$25</c:f>
              <c:numCache>
                <c:formatCode>General</c:formatCode>
                <c:ptCount val="17"/>
                <c:pt idx="0">
                  <c:v>2024</c:v>
                </c:pt>
                <c:pt idx="6">
                  <c:v>2030</c:v>
                </c:pt>
                <c:pt idx="11">
                  <c:v>2035</c:v>
                </c:pt>
                <c:pt idx="16">
                  <c:v>2040</c:v>
                </c:pt>
              </c:numCache>
            </c:numRef>
          </c:cat>
          <c:val>
            <c:numRef>
              <c:f>'Recent Wind PPAs v Gas Forecast'!$C$27:$S$27</c:f>
              <c:numCache>
                <c:formatCode>0.0</c:formatCode>
                <c:ptCount val="17"/>
                <c:pt idx="0">
                  <c:v>16.862412335681565</c:v>
                </c:pt>
                <c:pt idx="1">
                  <c:v>16.5331496246841</c:v>
                </c:pt>
                <c:pt idx="2">
                  <c:v>16.21700177299568</c:v>
                </c:pt>
                <c:pt idx="3">
                  <c:v>15.874086020075044</c:v>
                </c:pt>
                <c:pt idx="4">
                  <c:v>15.538382615111676</c:v>
                </c:pt>
                <c:pt idx="5">
                  <c:v>15.204920924781684</c:v>
                </c:pt>
                <c:pt idx="6">
                  <c:v>14.872929157492418</c:v>
                </c:pt>
                <c:pt idx="7">
                  <c:v>14.540245017108848</c:v>
                </c:pt>
                <c:pt idx="8">
                  <c:v>16.621769534422182</c:v>
                </c:pt>
                <c:pt idx="9">
                  <c:v>16.148334403581877</c:v>
                </c:pt>
                <c:pt idx="10">
                  <c:v>15.770520636949838</c:v>
                </c:pt>
                <c:pt idx="11">
                  <c:v>15.409687618228075</c:v>
                </c:pt>
                <c:pt idx="12">
                  <c:v>14.979826693634729</c:v>
                </c:pt>
                <c:pt idx="13">
                  <c:v>16.000875116180964</c:v>
                </c:pt>
                <c:pt idx="14">
                  <c:v>16.576323689947479</c:v>
                </c:pt>
                <c:pt idx="15">
                  <c:v>15.70450287001611</c:v>
                </c:pt>
                <c:pt idx="16">
                  <c:v>15.36191502698415</c:v>
                </c:pt>
              </c:numCache>
            </c:numRef>
          </c:val>
          <c:extLst>
            <c:ext xmlns:c16="http://schemas.microsoft.com/office/drawing/2014/chart" uri="{C3380CC4-5D6E-409C-BE32-E72D297353CC}">
              <c16:uniqueId val="{00000002-AFC8-490F-9756-5778427CFA82}"/>
            </c:ext>
          </c:extLst>
        </c:ser>
        <c:ser>
          <c:idx val="5"/>
          <c:order val="5"/>
          <c:spPr>
            <a:solidFill>
              <a:schemeClr val="accent3">
                <a:alpha val="30000"/>
              </a:schemeClr>
            </a:solidFill>
          </c:spPr>
          <c:cat>
            <c:numRef>
              <c:f>'Recent Wind PPAs v Gas Forecast'!$C$25:$S$25</c:f>
              <c:numCache>
                <c:formatCode>General</c:formatCode>
                <c:ptCount val="17"/>
                <c:pt idx="0">
                  <c:v>2024</c:v>
                </c:pt>
                <c:pt idx="6">
                  <c:v>2030</c:v>
                </c:pt>
                <c:pt idx="11">
                  <c:v>2035</c:v>
                </c:pt>
                <c:pt idx="16">
                  <c:v>2040</c:v>
                </c:pt>
              </c:numCache>
            </c:numRef>
          </c:cat>
          <c:val>
            <c:numRef>
              <c:f>'Recent Wind PPAs v Gas Forecast'!$C$30:$S$30</c:f>
              <c:numCache>
                <c:formatCode>0.0</c:formatCode>
                <c:ptCount val="17"/>
                <c:pt idx="0">
                  <c:v>27.809216314628717</c:v>
                </c:pt>
                <c:pt idx="1">
                  <c:v>28.95706395917982</c:v>
                </c:pt>
                <c:pt idx="2">
                  <c:v>36.039901025151892</c:v>
                </c:pt>
                <c:pt idx="3">
                  <c:v>35.277821204959437</c:v>
                </c:pt>
                <c:pt idx="4">
                  <c:v>34.531769767212623</c:v>
                </c:pt>
                <c:pt idx="5">
                  <c:v>33.790700210496865</c:v>
                </c:pt>
                <c:pt idx="6">
                  <c:v>33.052897341522979</c:v>
                </c:pt>
                <c:pt idx="7">
                  <c:v>32.313555775190622</c:v>
                </c:pt>
                <c:pt idx="8">
                  <c:v>34.925697891529438</c:v>
                </c:pt>
                <c:pt idx="9">
                  <c:v>35.609304051803797</c:v>
                </c:pt>
                <c:pt idx="10">
                  <c:v>34.776172599684912</c:v>
                </c:pt>
                <c:pt idx="11">
                  <c:v>33.980486038181496</c:v>
                </c:pt>
                <c:pt idx="12">
                  <c:v>34.606761718162645</c:v>
                </c:pt>
                <c:pt idx="13">
                  <c:v>32.780747897408006</c:v>
                </c:pt>
                <c:pt idx="14">
                  <c:v>31.287319430484843</c:v>
                </c:pt>
                <c:pt idx="15">
                  <c:v>31.22990948492156</c:v>
                </c:pt>
                <c:pt idx="16">
                  <c:v>30.548640716525853</c:v>
                </c:pt>
              </c:numCache>
            </c:numRef>
          </c:val>
          <c:extLst>
            <c:ext xmlns:c16="http://schemas.microsoft.com/office/drawing/2014/chart" uri="{C3380CC4-5D6E-409C-BE32-E72D297353CC}">
              <c16:uniqueId val="{00000003-AFC8-490F-9756-5778427CFA82}"/>
            </c:ext>
          </c:extLst>
        </c:ser>
        <c:dLbls>
          <c:showLegendKey val="0"/>
          <c:showVal val="0"/>
          <c:showCatName val="0"/>
          <c:showSerName val="0"/>
          <c:showPercent val="0"/>
          <c:showBubbleSize val="0"/>
        </c:dLbls>
        <c:axId val="1143086856"/>
        <c:axId val="1143087512"/>
      </c:areaChart>
      <c:lineChart>
        <c:grouping val="standard"/>
        <c:varyColors val="0"/>
        <c:ser>
          <c:idx val="2"/>
          <c:order val="2"/>
          <c:spPr>
            <a:ln w="38100">
              <a:solidFill>
                <a:schemeClr val="accent1">
                  <a:lumMod val="50000"/>
                </a:schemeClr>
              </a:solidFill>
            </a:ln>
          </c:spPr>
          <c:marker>
            <c:symbol val="none"/>
          </c:marker>
          <c:cat>
            <c:numRef>
              <c:f>'Recent Wind PPAs v Gas Forecast'!$C$25:$S$25</c:f>
              <c:numCache>
                <c:formatCode>General</c:formatCode>
                <c:ptCount val="17"/>
                <c:pt idx="0">
                  <c:v>2024</c:v>
                </c:pt>
                <c:pt idx="6">
                  <c:v>2030</c:v>
                </c:pt>
                <c:pt idx="11">
                  <c:v>2035</c:v>
                </c:pt>
                <c:pt idx="16">
                  <c:v>2040</c:v>
                </c:pt>
              </c:numCache>
            </c:numRef>
          </c:cat>
          <c:val>
            <c:numRef>
              <c:f>'Recent Wind PPAs v Gas Forecast'!$C$33:$S$33</c:f>
              <c:numCache>
                <c:formatCode>0.0</c:formatCode>
                <c:ptCount val="17"/>
                <c:pt idx="0">
                  <c:v>21.635759774753577</c:v>
                </c:pt>
                <c:pt idx="1">
                  <c:v>25.237307652347113</c:v>
                </c:pt>
                <c:pt idx="2">
                  <c:v>25.343141984317054</c:v>
                </c:pt>
                <c:pt idx="3">
                  <c:v>25.360931423509438</c:v>
                </c:pt>
                <c:pt idx="4">
                  <c:v>25.411343894249391</c:v>
                </c:pt>
                <c:pt idx="5">
                  <c:v>25.570709268596762</c:v>
                </c:pt>
                <c:pt idx="6">
                  <c:v>25.648597453153545</c:v>
                </c:pt>
                <c:pt idx="7">
                  <c:v>25.721758033462663</c:v>
                </c:pt>
                <c:pt idx="8">
                  <c:v>25.816327756739192</c:v>
                </c:pt>
                <c:pt idx="9">
                  <c:v>25.940124583090881</c:v>
                </c:pt>
                <c:pt idx="10">
                  <c:v>26.853847797789566</c:v>
                </c:pt>
                <c:pt idx="11">
                  <c:v>27.819109843544307</c:v>
                </c:pt>
                <c:pt idx="12">
                  <c:v>28.071517374911473</c:v>
                </c:pt>
                <c:pt idx="13">
                  <c:v>28.417475723119036</c:v>
                </c:pt>
                <c:pt idx="14">
                  <c:v>29.504773369165164</c:v>
                </c:pt>
                <c:pt idx="15">
                  <c:v>29.302287398945484</c:v>
                </c:pt>
                <c:pt idx="16">
                  <c:v>30.406622435096921</c:v>
                </c:pt>
              </c:numCache>
            </c:numRef>
          </c:val>
          <c:smooth val="0"/>
          <c:extLst>
            <c:ext xmlns:c16="http://schemas.microsoft.com/office/drawing/2014/chart" uri="{C3380CC4-5D6E-409C-BE32-E72D297353CC}">
              <c16:uniqueId val="{00000004-AFC8-490F-9756-5778427CFA82}"/>
            </c:ext>
          </c:extLst>
        </c:ser>
        <c:dLbls>
          <c:showLegendKey val="0"/>
          <c:showVal val="0"/>
          <c:showCatName val="0"/>
          <c:showSerName val="0"/>
          <c:showPercent val="0"/>
          <c:showBubbleSize val="0"/>
        </c:dLbls>
        <c:marker val="1"/>
        <c:smooth val="0"/>
        <c:axId val="368412160"/>
        <c:axId val="376358400"/>
      </c:lineChart>
      <c:lineChart>
        <c:grouping val="standard"/>
        <c:varyColors val="0"/>
        <c:ser>
          <c:idx val="4"/>
          <c:order val="3"/>
          <c:spPr>
            <a:ln w="38100">
              <a:solidFill>
                <a:schemeClr val="accent3">
                  <a:lumMod val="75000"/>
                </a:schemeClr>
              </a:solidFill>
            </a:ln>
          </c:spPr>
          <c:marker>
            <c:symbol val="none"/>
          </c:marker>
          <c:cat>
            <c:numRef>
              <c:f>'Recent Wind PPAs v Gas Forecast'!$C$25:$S$25</c:f>
              <c:numCache>
                <c:formatCode>General</c:formatCode>
                <c:ptCount val="17"/>
                <c:pt idx="0">
                  <c:v>2024</c:v>
                </c:pt>
                <c:pt idx="6">
                  <c:v>2030</c:v>
                </c:pt>
                <c:pt idx="11">
                  <c:v>2035</c:v>
                </c:pt>
                <c:pt idx="16">
                  <c:v>2040</c:v>
                </c:pt>
              </c:numCache>
            </c:numRef>
          </c:cat>
          <c:val>
            <c:numRef>
              <c:f>'Recent Wind PPAs v Gas Forecast'!$C$28:$S$28</c:f>
              <c:numCache>
                <c:formatCode>0.0</c:formatCode>
                <c:ptCount val="17"/>
                <c:pt idx="0">
                  <c:v>30.827543218757885</c:v>
                </c:pt>
                <c:pt idx="1">
                  <c:v>30.400740887457275</c:v>
                </c:pt>
                <c:pt idx="2">
                  <c:v>29.990602032893502</c:v>
                </c:pt>
                <c:pt idx="3">
                  <c:v>29.356437344462741</c:v>
                </c:pt>
                <c:pt idx="4">
                  <c:v>28.735610673770225</c:v>
                </c:pt>
                <c:pt idx="5">
                  <c:v>28.118929675155805</c:v>
                </c:pt>
                <c:pt idx="6">
                  <c:v>27.504967050600317</c:v>
                </c:pt>
                <c:pt idx="7">
                  <c:v>27.204090799860019</c:v>
                </c:pt>
                <c:pt idx="8">
                  <c:v>28.000859786923712</c:v>
                </c:pt>
                <c:pt idx="9">
                  <c:v>28.61668868104309</c:v>
                </c:pt>
                <c:pt idx="10">
                  <c:v>28.211124238055241</c:v>
                </c:pt>
                <c:pt idx="11">
                  <c:v>27.828730978384169</c:v>
                </c:pt>
                <c:pt idx="12">
                  <c:v>26.754981803296076</c:v>
                </c:pt>
                <c:pt idx="13">
                  <c:v>26.692630274294896</c:v>
                </c:pt>
                <c:pt idx="14">
                  <c:v>27.06477176118014</c:v>
                </c:pt>
                <c:pt idx="15">
                  <c:v>26.585493091770516</c:v>
                </c:pt>
                <c:pt idx="16">
                  <c:v>26.265604663712658</c:v>
                </c:pt>
              </c:numCache>
            </c:numRef>
          </c:val>
          <c:smooth val="0"/>
          <c:extLst>
            <c:ext xmlns:c16="http://schemas.microsoft.com/office/drawing/2014/chart" uri="{C3380CC4-5D6E-409C-BE32-E72D297353CC}">
              <c16:uniqueId val="{00000005-AFC8-490F-9756-5778427CFA82}"/>
            </c:ext>
          </c:extLst>
        </c:ser>
        <c:ser>
          <c:idx val="6"/>
          <c:order val="6"/>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44.091358028427763</c:v>
              </c:pt>
            </c:numLit>
          </c:val>
          <c:smooth val="0"/>
          <c:extLst>
            <c:ext xmlns:c16="http://schemas.microsoft.com/office/drawing/2014/chart" uri="{C3380CC4-5D6E-409C-BE32-E72D297353CC}">
              <c16:uniqueId val="{00000006-AFC8-490F-9756-5778427CFA82}"/>
            </c:ext>
          </c:extLst>
        </c:ser>
        <c:ser>
          <c:idx val="7"/>
          <c:order val="7"/>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44.867556658122048</c:v>
              </c:pt>
            </c:numLit>
          </c:val>
          <c:smooth val="0"/>
          <c:extLst>
            <c:ext xmlns:c16="http://schemas.microsoft.com/office/drawing/2014/chart" uri="{C3380CC4-5D6E-409C-BE32-E72D297353CC}">
              <c16:uniqueId val="{00000007-AFC8-490F-9756-5778427CFA82}"/>
            </c:ext>
          </c:extLst>
        </c:ser>
        <c:ser>
          <c:idx val="8"/>
          <c:order val="8"/>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52.859104444072102</c:v>
              </c:pt>
            </c:numLit>
          </c:val>
          <c:smooth val="0"/>
          <c:extLst>
            <c:ext xmlns:c16="http://schemas.microsoft.com/office/drawing/2014/chart" uri="{C3380CC4-5D6E-409C-BE32-E72D297353CC}">
              <c16:uniqueId val="{00000008-AFC8-490F-9756-5778427CFA82}"/>
            </c:ext>
          </c:extLst>
        </c:ser>
        <c:ser>
          <c:idx val="9"/>
          <c:order val="9"/>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59.851322598157097</c:v>
              </c:pt>
            </c:numLit>
          </c:val>
          <c:smooth val="0"/>
          <c:extLst>
            <c:ext xmlns:c16="http://schemas.microsoft.com/office/drawing/2014/chart" uri="{C3380CC4-5D6E-409C-BE32-E72D297353CC}">
              <c16:uniqueId val="{00000009-AFC8-490F-9756-5778427CFA82}"/>
            </c:ext>
          </c:extLst>
        </c:ser>
        <c:ser>
          <c:idx val="10"/>
          <c:order val="10"/>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58.585739622997067</c:v>
              </c:pt>
            </c:numLit>
          </c:val>
          <c:smooth val="0"/>
          <c:extLst>
            <c:ext xmlns:c16="http://schemas.microsoft.com/office/drawing/2014/chart" uri="{C3380CC4-5D6E-409C-BE32-E72D297353CC}">
              <c16:uniqueId val="{0000000A-AFC8-490F-9756-5778427CFA82}"/>
            </c:ext>
          </c:extLst>
        </c:ser>
        <c:ser>
          <c:idx val="11"/>
          <c:order val="11"/>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57.346774919840946</c:v>
              </c:pt>
            </c:numLit>
          </c:val>
          <c:smooth val="0"/>
          <c:extLst>
            <c:ext xmlns:c16="http://schemas.microsoft.com/office/drawing/2014/chart" uri="{C3380CC4-5D6E-409C-BE32-E72D297353CC}">
              <c16:uniqueId val="{0000000B-AFC8-490F-9756-5778427CFA82}"/>
            </c:ext>
          </c:extLst>
        </c:ser>
        <c:ser>
          <c:idx val="12"/>
          <c:order val="12"/>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56.116083607017565</c:v>
              </c:pt>
            </c:numLit>
          </c:val>
          <c:smooth val="0"/>
          <c:extLst>
            <c:ext xmlns:c16="http://schemas.microsoft.com/office/drawing/2014/chart" uri="{C3380CC4-5D6E-409C-BE32-E72D297353CC}">
              <c16:uniqueId val="{0000000C-AFC8-490F-9756-5778427CFA82}"/>
            </c:ext>
          </c:extLst>
        </c:ser>
        <c:ser>
          <c:idx val="13"/>
          <c:order val="13"/>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54.890817269743685</c:v>
              </c:pt>
            </c:numLit>
          </c:val>
          <c:smooth val="0"/>
          <c:extLst>
            <c:ext xmlns:c16="http://schemas.microsoft.com/office/drawing/2014/chart" uri="{C3380CC4-5D6E-409C-BE32-E72D297353CC}">
              <c16:uniqueId val="{0000000D-AFC8-490F-9756-5778427CFA82}"/>
            </c:ext>
          </c:extLst>
        </c:ser>
        <c:ser>
          <c:idx val="14"/>
          <c:order val="14"/>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53.662995623787914</c:v>
              </c:pt>
            </c:numLit>
          </c:val>
          <c:smooth val="0"/>
          <c:extLst>
            <c:ext xmlns:c16="http://schemas.microsoft.com/office/drawing/2014/chart" uri="{C3380CC4-5D6E-409C-BE32-E72D297353CC}">
              <c16:uniqueId val="{0000000E-AFC8-490F-9756-5778427CFA82}"/>
            </c:ext>
          </c:extLst>
        </c:ser>
        <c:ser>
          <c:idx val="15"/>
          <c:order val="15"/>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52.66211000483279</c:v>
              </c:pt>
            </c:numLit>
          </c:val>
          <c:smooth val="0"/>
          <c:extLst>
            <c:ext xmlns:c16="http://schemas.microsoft.com/office/drawing/2014/chart" uri="{C3380CC4-5D6E-409C-BE32-E72D297353CC}">
              <c16:uniqueId val="{0000000F-AFC8-490F-9756-5778427CFA82}"/>
            </c:ext>
          </c:extLst>
        </c:ser>
        <c:ser>
          <c:idx val="16"/>
          <c:order val="16"/>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51.493053202140032</c:v>
              </c:pt>
            </c:numLit>
          </c:val>
          <c:smooth val="0"/>
          <c:extLst>
            <c:ext xmlns:c16="http://schemas.microsoft.com/office/drawing/2014/chart" uri="{C3380CC4-5D6E-409C-BE32-E72D297353CC}">
              <c16:uniqueId val="{00000010-AFC8-490F-9756-5778427CFA82}"/>
            </c:ext>
          </c:extLst>
        </c:ser>
        <c:ser>
          <c:idx val="17"/>
          <c:order val="17"/>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50.288298340154412</c:v>
              </c:pt>
            </c:numLit>
          </c:val>
          <c:smooth val="0"/>
          <c:extLst>
            <c:ext xmlns:c16="http://schemas.microsoft.com/office/drawing/2014/chart" uri="{C3380CC4-5D6E-409C-BE32-E72D297353CC}">
              <c16:uniqueId val="{00000011-AFC8-490F-9756-5778427CFA82}"/>
            </c:ext>
          </c:extLst>
        </c:ser>
        <c:ser>
          <c:idx val="18"/>
          <c:order val="18"/>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49.137690892614359</c:v>
              </c:pt>
            </c:numLit>
          </c:val>
          <c:smooth val="0"/>
          <c:extLst>
            <c:ext xmlns:c16="http://schemas.microsoft.com/office/drawing/2014/chart" uri="{C3380CC4-5D6E-409C-BE32-E72D297353CC}">
              <c16:uniqueId val="{00000012-AFC8-490F-9756-5778427CFA82}"/>
            </c:ext>
          </c:extLst>
        </c:ser>
        <c:ser>
          <c:idx val="19"/>
          <c:order val="19"/>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48.077333824758078</c:v>
              </c:pt>
            </c:numLit>
          </c:val>
          <c:smooth val="0"/>
          <c:extLst>
            <c:ext xmlns:c16="http://schemas.microsoft.com/office/drawing/2014/chart" uri="{C3380CC4-5D6E-409C-BE32-E72D297353CC}">
              <c16:uniqueId val="{00000013-AFC8-490F-9756-5778427CFA82}"/>
            </c:ext>
          </c:extLst>
        </c:ser>
        <c:ser>
          <c:idx val="20"/>
          <c:order val="20"/>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47.134269637139418</c:v>
              </c:pt>
            </c:numLit>
          </c:val>
          <c:smooth val="0"/>
          <c:extLst>
            <c:ext xmlns:c16="http://schemas.microsoft.com/office/drawing/2014/chart" uri="{C3380CC4-5D6E-409C-BE32-E72D297353CC}">
              <c16:uniqueId val="{00000014-AFC8-490F-9756-5778427CFA82}"/>
            </c:ext>
          </c:extLst>
        </c:ser>
        <c:ser>
          <c:idx val="21"/>
          <c:order val="21"/>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46.150355460107448</c:v>
              </c:pt>
            </c:numLit>
          </c:val>
          <c:smooth val="0"/>
          <c:extLst>
            <c:ext xmlns:c16="http://schemas.microsoft.com/office/drawing/2014/chart" uri="{C3380CC4-5D6E-409C-BE32-E72D297353CC}">
              <c16:uniqueId val="{00000015-AFC8-490F-9756-5778427CFA82}"/>
            </c:ext>
          </c:extLst>
        </c:ser>
        <c:ser>
          <c:idx val="22"/>
          <c:order val="22"/>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45.158600202838457</c:v>
              </c:pt>
            </c:numLit>
          </c:val>
          <c:smooth val="0"/>
          <c:extLst>
            <c:ext xmlns:c16="http://schemas.microsoft.com/office/drawing/2014/chart" uri="{C3380CC4-5D6E-409C-BE32-E72D297353CC}">
              <c16:uniqueId val="{00000016-AFC8-490F-9756-5778427CFA82}"/>
            </c:ext>
          </c:extLst>
        </c:ser>
        <c:ser>
          <c:idx val="23"/>
          <c:order val="23"/>
          <c:marker>
            <c:symbol val="none"/>
          </c:marker>
          <c:cat>
            <c:numRef>
              <c:f>'Recent Wind PPAs v Gas Forecast'!$C$25:$S$25</c:f>
              <c:numCache>
                <c:formatCode>General</c:formatCode>
                <c:ptCount val="17"/>
                <c:pt idx="0">
                  <c:v>2024</c:v>
                </c:pt>
                <c:pt idx="6">
                  <c:v>2030</c:v>
                </c:pt>
                <c:pt idx="11">
                  <c:v>2035</c:v>
                </c:pt>
                <c:pt idx="16">
                  <c:v>2040</c:v>
                </c:pt>
              </c:numCache>
            </c:numRef>
          </c:cat>
          <c:val>
            <c:numLit>
              <c:formatCode>General</c:formatCode>
              <c:ptCount val="1"/>
              <c:pt idx="0">
                <c:v>44.173482267818024</c:v>
              </c:pt>
            </c:numLit>
          </c:val>
          <c:smooth val="0"/>
          <c:extLst>
            <c:ext xmlns:c16="http://schemas.microsoft.com/office/drawing/2014/chart" uri="{C3380CC4-5D6E-409C-BE32-E72D297353CC}">
              <c16:uniqueId val="{00000017-AFC8-490F-9756-5778427CFA82}"/>
            </c:ext>
          </c:extLst>
        </c:ser>
        <c:dLbls>
          <c:showLegendKey val="0"/>
          <c:showVal val="0"/>
          <c:showCatName val="0"/>
          <c:showSerName val="0"/>
          <c:showPercent val="0"/>
          <c:showBubbleSize val="0"/>
        </c:dLbls>
        <c:marker val="1"/>
        <c:smooth val="0"/>
        <c:axId val="1143086856"/>
        <c:axId val="1143087512"/>
      </c:lineChart>
      <c:catAx>
        <c:axId val="368412160"/>
        <c:scaling>
          <c:orientation val="minMax"/>
        </c:scaling>
        <c:delete val="0"/>
        <c:axPos val="b"/>
        <c:numFmt formatCode="General" sourceLinked="1"/>
        <c:majorTickMark val="out"/>
        <c:minorTickMark val="none"/>
        <c:tickLblPos val="nextTo"/>
        <c:spPr>
          <a:ln w="3175">
            <a:noFill/>
          </a:ln>
        </c:spPr>
        <c:txPr>
          <a:bodyPr rot="0" vert="horz"/>
          <a:lstStyle/>
          <a:p>
            <a:pPr>
              <a:defRPr/>
            </a:pPr>
            <a:endParaRPr lang="en-US"/>
          </a:p>
        </c:txPr>
        <c:crossAx val="376358400"/>
        <c:crosses val="autoZero"/>
        <c:auto val="1"/>
        <c:lblAlgn val="ctr"/>
        <c:lblOffset val="50"/>
        <c:tickLblSkip val="1"/>
        <c:noMultiLvlLbl val="0"/>
      </c:catAx>
      <c:valAx>
        <c:axId val="376358400"/>
        <c:scaling>
          <c:orientation val="minMax"/>
          <c:max val="6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crossAx val="368412160"/>
        <c:crosses val="autoZero"/>
        <c:crossBetween val="between"/>
      </c:valAx>
      <c:valAx>
        <c:axId val="1143087512"/>
        <c:scaling>
          <c:orientation val="minMax"/>
          <c:max val="60"/>
        </c:scaling>
        <c:delete val="0"/>
        <c:axPos val="r"/>
        <c:numFmt formatCode="0.0" sourceLinked="1"/>
        <c:majorTickMark val="none"/>
        <c:minorTickMark val="none"/>
        <c:tickLblPos val="none"/>
        <c:spPr>
          <a:ln>
            <a:noFill/>
          </a:ln>
        </c:spPr>
        <c:crossAx val="1143086856"/>
        <c:crosses val="max"/>
        <c:crossBetween val="between"/>
      </c:valAx>
      <c:catAx>
        <c:axId val="1143086856"/>
        <c:scaling>
          <c:orientation val="minMax"/>
        </c:scaling>
        <c:delete val="1"/>
        <c:axPos val="b"/>
        <c:numFmt formatCode="General" sourceLinked="1"/>
        <c:majorTickMark val="out"/>
        <c:minorTickMark val="none"/>
        <c:tickLblPos val="nextTo"/>
        <c:crossAx val="1143087512"/>
        <c:crosses val="autoZero"/>
        <c:auto val="1"/>
        <c:lblAlgn val="ctr"/>
        <c:lblOffset val="100"/>
        <c:noMultiLvlLbl val="0"/>
      </c:catAx>
    </c:plotArea>
    <c:plotVisOnly val="1"/>
    <c:dispBlanksAs val="zero"/>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847802678511346E-2"/>
          <c:y val="0.14206192975878015"/>
          <c:w val="0.89859664176593312"/>
          <c:h val="0.75991001124859392"/>
        </c:manualLayout>
      </c:layout>
      <c:barChart>
        <c:barDir val="col"/>
        <c:grouping val="stacked"/>
        <c:varyColors val="0"/>
        <c:ser>
          <c:idx val="0"/>
          <c:order val="0"/>
          <c:tx>
            <c:strRef>
              <c:f>'Health and Climate Benefits'!$J$33</c:f>
              <c:strCache>
                <c:ptCount val="1"/>
                <c:pt idx="0">
                  <c:v>LCOE</c:v>
                </c:pt>
              </c:strCache>
            </c:strRef>
          </c:tx>
          <c:spPr>
            <a:solidFill>
              <a:schemeClr val="bg2">
                <a:lumMod val="75000"/>
              </a:schemeClr>
            </a:solidFill>
            <a:ln>
              <a:noFill/>
            </a:ln>
            <a:effectLst/>
          </c:spPr>
          <c:invertIfNegative val="0"/>
          <c:dLbls>
            <c:spPr>
              <a:noFill/>
              <a:ln>
                <a:noFill/>
              </a:ln>
              <a:effectLst/>
            </c:spPr>
            <c:txPr>
              <a:bodyPr rot="0" vert="horz"/>
              <a:lstStyle/>
              <a:p>
                <a:pPr>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'Health and Climate Benefits'!$K$32:$L$32</c:f>
              <c:strCache>
                <c:ptCount val="2"/>
                <c:pt idx="0">
                  <c:v>Cost</c:v>
                </c:pt>
                <c:pt idx="1">
                  <c:v>Value</c:v>
                </c:pt>
              </c:strCache>
            </c:strRef>
          </c:cat>
          <c:val>
            <c:numRef>
              <c:f>'Health and Climate Benefits'!$K$33:$L$33</c:f>
              <c:numCache>
                <c:formatCode>General</c:formatCode>
                <c:ptCount val="2"/>
                <c:pt idx="0" formatCode="0">
                  <c:v>48.542933088787564</c:v>
                </c:pt>
              </c:numCache>
            </c:numRef>
          </c:val>
          <c:extLst>
            <c:ext xmlns:c16="http://schemas.microsoft.com/office/drawing/2014/chart" uri="{C3380CC4-5D6E-409C-BE32-E72D297353CC}">
              <c16:uniqueId val="{00000000-EAE8-40B3-93D9-39307B42B703}"/>
            </c:ext>
          </c:extLst>
        </c:ser>
        <c:ser>
          <c:idx val="1"/>
          <c:order val="1"/>
          <c:tx>
            <c:strRef>
              <c:f>'Health and Climate Benefits'!$J$36</c:f>
              <c:strCache>
                <c:ptCount val="1"/>
                <c:pt idx="0">
                  <c:v>Grid</c:v>
                </c:pt>
              </c:strCache>
            </c:strRef>
          </c:tx>
          <c:spPr>
            <a:solidFill>
              <a:schemeClr val="bg1">
                <a:lumMod val="75000"/>
              </a:schemeClr>
            </a:solidFill>
            <a:ln>
              <a:noFill/>
            </a:ln>
            <a:effectLst/>
          </c:spPr>
          <c:invertIfNegative val="0"/>
          <c:dPt>
            <c:idx val="1"/>
            <c:invertIfNegative val="0"/>
            <c:bubble3D val="0"/>
            <c:extLst>
              <c:ext xmlns:c16="http://schemas.microsoft.com/office/drawing/2014/chart" uri="{C3380CC4-5D6E-409C-BE32-E72D297353CC}">
                <c16:uniqueId val="{00000001-EAE8-40B3-93D9-39307B42B703}"/>
              </c:ext>
            </c:extLst>
          </c:dPt>
          <c:dLbls>
            <c:spPr>
              <a:noFill/>
              <a:ln>
                <a:noFill/>
              </a:ln>
              <a:effectLst/>
            </c:spPr>
            <c:txPr>
              <a:bodyPr rot="0" vert="horz"/>
              <a:lstStyle/>
              <a:p>
                <a:pPr>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'Health and Climate Benefits'!$K$32:$L$32</c:f>
              <c:strCache>
                <c:ptCount val="2"/>
                <c:pt idx="0">
                  <c:v>Cost</c:v>
                </c:pt>
                <c:pt idx="1">
                  <c:v>Value</c:v>
                </c:pt>
              </c:strCache>
            </c:strRef>
          </c:cat>
          <c:val>
            <c:numRef>
              <c:f>'Health and Climate Benefits'!$K$36:$L$36</c:f>
              <c:numCache>
                <c:formatCode>0</c:formatCode>
                <c:ptCount val="2"/>
                <c:pt idx="1">
                  <c:v>20.9</c:v>
                </c:pt>
              </c:numCache>
            </c:numRef>
          </c:val>
          <c:extLst>
            <c:ext xmlns:c16="http://schemas.microsoft.com/office/drawing/2014/chart" uri="{C3380CC4-5D6E-409C-BE32-E72D297353CC}">
              <c16:uniqueId val="{00000002-EAE8-40B3-93D9-39307B42B703}"/>
            </c:ext>
          </c:extLst>
        </c:ser>
        <c:ser>
          <c:idx val="2"/>
          <c:order val="2"/>
          <c:tx>
            <c:strRef>
              <c:f>'Health and Climate Benefits'!$J$34</c:f>
              <c:strCache>
                <c:ptCount val="1"/>
                <c:pt idx="0">
                  <c:v>Health</c:v>
                </c:pt>
              </c:strCache>
            </c:strRef>
          </c:tx>
          <c:spPr>
            <a:solidFill>
              <a:schemeClr val="accent1">
                <a:lumMod val="40000"/>
                <a:lumOff val="60000"/>
              </a:schemeClr>
            </a:solidFill>
            <a:ln>
              <a:noFill/>
            </a:ln>
            <a:effectLst/>
          </c:spPr>
          <c:invertIfNegative val="0"/>
          <c:dLbls>
            <c:spPr>
              <a:noFill/>
              <a:ln>
                <a:noFill/>
              </a:ln>
              <a:effectLst/>
            </c:spPr>
            <c:txPr>
              <a:bodyPr rot="0" vert="horz"/>
              <a:lstStyle/>
              <a:p>
                <a:pPr>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'Health and Climate Benefits'!$K$32:$L$32</c:f>
              <c:strCache>
                <c:ptCount val="2"/>
                <c:pt idx="0">
                  <c:v>Cost</c:v>
                </c:pt>
                <c:pt idx="1">
                  <c:v>Value</c:v>
                </c:pt>
              </c:strCache>
            </c:strRef>
          </c:cat>
          <c:val>
            <c:numRef>
              <c:f>'Health and Climate Benefits'!$K$34:$L$34</c:f>
              <c:numCache>
                <c:formatCode>0</c:formatCode>
                <c:ptCount val="2"/>
                <c:pt idx="1">
                  <c:v>38.093277978905199</c:v>
                </c:pt>
              </c:numCache>
            </c:numRef>
          </c:val>
          <c:extLst>
            <c:ext xmlns:c16="http://schemas.microsoft.com/office/drawing/2014/chart" uri="{C3380CC4-5D6E-409C-BE32-E72D297353CC}">
              <c16:uniqueId val="{00000003-EAE8-40B3-93D9-39307B42B703}"/>
            </c:ext>
          </c:extLst>
        </c:ser>
        <c:ser>
          <c:idx val="3"/>
          <c:order val="3"/>
          <c:tx>
            <c:strRef>
              <c:f>'Health and Climate Benefits'!$J$35</c:f>
              <c:strCache>
                <c:ptCount val="1"/>
                <c:pt idx="0">
                  <c:v>Climate </c:v>
                </c:pt>
              </c:strCache>
            </c:strRef>
          </c:tx>
          <c:spPr>
            <a:solidFill>
              <a:schemeClr val="accent3">
                <a:lumMod val="40000"/>
                <a:lumOff val="60000"/>
              </a:schemeClr>
            </a:solidFill>
            <a:ln>
              <a:noFill/>
            </a:ln>
            <a:effectLst/>
          </c:spPr>
          <c:invertIfNegative val="0"/>
          <c:dLbls>
            <c:spPr>
              <a:noFill/>
              <a:ln>
                <a:noFill/>
              </a:ln>
              <a:effectLst/>
            </c:spPr>
            <c:txPr>
              <a:bodyPr rot="0" vert="horz"/>
              <a:lstStyle/>
              <a:p>
                <a:pPr>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'Health and Climate Benefits'!$K$32:$L$32</c:f>
              <c:strCache>
                <c:ptCount val="2"/>
                <c:pt idx="0">
                  <c:v>Cost</c:v>
                </c:pt>
                <c:pt idx="1">
                  <c:v>Value</c:v>
                </c:pt>
              </c:strCache>
            </c:strRef>
          </c:cat>
          <c:val>
            <c:numRef>
              <c:f>'Health and Climate Benefits'!$K$35:$L$35</c:f>
              <c:numCache>
                <c:formatCode>0</c:formatCode>
                <c:ptCount val="2"/>
                <c:pt idx="1">
                  <c:v>124.383558786425</c:v>
                </c:pt>
              </c:numCache>
            </c:numRef>
          </c:val>
          <c:extLst>
            <c:ext xmlns:c16="http://schemas.microsoft.com/office/drawing/2014/chart" uri="{C3380CC4-5D6E-409C-BE32-E72D297353CC}">
              <c16:uniqueId val="{00000004-EAE8-40B3-93D9-39307B42B703}"/>
            </c:ext>
          </c:extLst>
        </c:ser>
        <c:dLbls>
          <c:showLegendKey val="0"/>
          <c:showVal val="0"/>
          <c:showCatName val="0"/>
          <c:showSerName val="0"/>
          <c:showPercent val="0"/>
          <c:showBubbleSize val="0"/>
        </c:dLbls>
        <c:gapWidth val="100"/>
        <c:overlap val="100"/>
        <c:axId val="1537757232"/>
        <c:axId val="1628092256"/>
      </c:barChart>
      <c:catAx>
        <c:axId val="1537757232"/>
        <c:scaling>
          <c:orientation val="minMax"/>
        </c:scaling>
        <c:delete val="0"/>
        <c:axPos val="b"/>
        <c:numFmt formatCode="General" sourceLinked="1"/>
        <c:majorTickMark val="none"/>
        <c:minorTickMark val="none"/>
        <c:tickLblPos val="nextTo"/>
        <c:spPr>
          <a:noFill/>
          <a:ln w="3175" cap="flat" cmpd="sng" algn="ctr">
            <a:solidFill>
              <a:schemeClr val="bg1">
                <a:lumMod val="75000"/>
              </a:schemeClr>
            </a:solidFill>
            <a:round/>
          </a:ln>
          <a:effectLst/>
        </c:spPr>
        <c:txPr>
          <a:bodyPr rot="-60000000" vert="horz"/>
          <a:lstStyle/>
          <a:p>
            <a:pPr>
              <a:defRPr>
                <a:solidFill>
                  <a:sysClr val="windowText" lastClr="000000"/>
                </a:solidFill>
              </a:defRPr>
            </a:pPr>
            <a:endParaRPr lang="en-US"/>
          </a:p>
        </c:txPr>
        <c:crossAx val="1628092256"/>
        <c:crosses val="autoZero"/>
        <c:auto val="1"/>
        <c:lblAlgn val="ctr"/>
        <c:lblOffset val="100"/>
        <c:noMultiLvlLbl val="0"/>
      </c:catAx>
      <c:valAx>
        <c:axId val="1628092256"/>
        <c:scaling>
          <c:orientation val="minMax"/>
          <c:max val="190"/>
          <c:min val="0"/>
        </c:scaling>
        <c:delete val="0"/>
        <c:axPos val="l"/>
        <c:majorGridlines>
          <c:spPr>
            <a:ln w="3175">
              <a:solidFill>
                <a:schemeClr val="bg1">
                  <a:lumMod val="75000"/>
                </a:schemeClr>
              </a:solidFill>
            </a:ln>
          </c:spPr>
        </c:majorGridlines>
        <c:numFmt formatCode="0" sourceLinked="1"/>
        <c:majorTickMark val="none"/>
        <c:minorTickMark val="none"/>
        <c:tickLblPos val="nextTo"/>
        <c:spPr>
          <a:noFill/>
          <a:ln>
            <a:noFill/>
          </a:ln>
          <a:effectLst/>
        </c:spPr>
        <c:txPr>
          <a:bodyPr rot="-60000000" vert="horz"/>
          <a:lstStyle/>
          <a:p>
            <a:pPr>
              <a:defRPr>
                <a:solidFill>
                  <a:sysClr val="windowText" lastClr="000000"/>
                </a:solidFill>
              </a:defRPr>
            </a:pPr>
            <a:endParaRPr lang="en-US"/>
          </a:p>
        </c:txPr>
        <c:crossAx val="1537757232"/>
        <c:crosses val="autoZero"/>
        <c:crossBetween val="between"/>
        <c:majorUnit val="20"/>
      </c:valAx>
    </c:plotArea>
    <c:plotVisOnly val="1"/>
    <c:dispBlanksAs val="gap"/>
    <c:showDLblsOverMax val="0"/>
    <c:extLst/>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vert="horz"/>
          <a:lstStyle/>
          <a:p>
            <a:pPr>
              <a:defRPr sz="1000" b="0"/>
            </a:pPr>
            <a:r>
              <a:rPr lang="en-US" sz="1000" b="0"/>
              <a:t>Completed Transmission (miles/year)</a:t>
            </a:r>
          </a:p>
        </c:rich>
      </c:tx>
      <c:layout>
        <c:manualLayout>
          <c:xMode val="edge"/>
          <c:yMode val="edge"/>
          <c:x val="4.4871794871794899E-4"/>
          <c:y val="2.3809523809523801E-2"/>
        </c:manualLayout>
      </c:layout>
      <c:overlay val="1"/>
      <c:spPr>
        <a:noFill/>
        <a:ln>
          <a:noFill/>
        </a:ln>
        <a:effectLst/>
      </c:spPr>
    </c:title>
    <c:autoTitleDeleted val="0"/>
    <c:plotArea>
      <c:layout>
        <c:manualLayout>
          <c:layoutTarget val="inner"/>
          <c:xMode val="edge"/>
          <c:yMode val="edge"/>
          <c:x val="8.4304125445857706E-2"/>
          <c:y val="0.138143669541307"/>
          <c:w val="0.90352665051484005"/>
          <c:h val="0.76987251593550798"/>
        </c:manualLayout>
      </c:layout>
      <c:barChart>
        <c:barDir val="col"/>
        <c:grouping val="stacked"/>
        <c:varyColors val="0"/>
        <c:ser>
          <c:idx val="0"/>
          <c:order val="0"/>
          <c:tx>
            <c:strRef>
              <c:f>'Transmission Build'!$B$23</c:f>
              <c:strCache>
                <c:ptCount val="1"/>
                <c:pt idx="0">
                  <c:v> ≤ 230 kV</c:v>
                </c:pt>
              </c:strCache>
            </c:strRef>
          </c:tx>
          <c:spPr>
            <a:solidFill>
              <a:schemeClr val="accent1"/>
            </a:solidFill>
            <a:ln>
              <a:noFill/>
            </a:ln>
            <a:effectLst/>
          </c:spPr>
          <c:invertIfNegative val="0"/>
          <c:cat>
            <c:numRef>
              <c:f>'Transmission Build'!$A$28:$A$38</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'Transmission Build'!$B$28:$B$38</c:f>
              <c:numCache>
                <c:formatCode>0</c:formatCode>
                <c:ptCount val="11"/>
                <c:pt idx="0">
                  <c:v>543.29999999999995</c:v>
                </c:pt>
                <c:pt idx="1">
                  <c:v>1202.5</c:v>
                </c:pt>
                <c:pt idx="2">
                  <c:v>700.3</c:v>
                </c:pt>
                <c:pt idx="3">
                  <c:v>830.8</c:v>
                </c:pt>
                <c:pt idx="4">
                  <c:v>329.3</c:v>
                </c:pt>
                <c:pt idx="5">
                  <c:v>392.3</c:v>
                </c:pt>
                <c:pt idx="6">
                  <c:v>303.39999999999998</c:v>
                </c:pt>
                <c:pt idx="7">
                  <c:v>229.1</c:v>
                </c:pt>
                <c:pt idx="8">
                  <c:v>801</c:v>
                </c:pt>
                <c:pt idx="9">
                  <c:v>476.6</c:v>
                </c:pt>
                <c:pt idx="10">
                  <c:v>196.4</c:v>
                </c:pt>
              </c:numCache>
            </c:numRef>
          </c:val>
          <c:extLst>
            <c:ext xmlns:c16="http://schemas.microsoft.com/office/drawing/2014/chart" uri="{C3380CC4-5D6E-409C-BE32-E72D297353CC}">
              <c16:uniqueId val="{00000000-0AD6-4D06-A48A-ADEBB640FFD5}"/>
            </c:ext>
          </c:extLst>
        </c:ser>
        <c:ser>
          <c:idx val="1"/>
          <c:order val="1"/>
          <c:tx>
            <c:strRef>
              <c:f>'Transmission Build'!$C$23</c:f>
              <c:strCache>
                <c:ptCount val="1"/>
                <c:pt idx="0">
                  <c:v> 345 kV</c:v>
                </c:pt>
              </c:strCache>
            </c:strRef>
          </c:tx>
          <c:spPr>
            <a:solidFill>
              <a:schemeClr val="accent2"/>
            </a:solidFill>
            <a:ln>
              <a:noFill/>
            </a:ln>
            <a:effectLst/>
          </c:spPr>
          <c:invertIfNegative val="0"/>
          <c:cat>
            <c:numRef>
              <c:f>'Transmission Build'!$A$28:$A$38</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'Transmission Build'!$C$28:$C$38</c:f>
              <c:numCache>
                <c:formatCode>0</c:formatCode>
                <c:ptCount val="11"/>
                <c:pt idx="0">
                  <c:v>3631.5</c:v>
                </c:pt>
                <c:pt idx="1">
                  <c:v>1659.8</c:v>
                </c:pt>
                <c:pt idx="2">
                  <c:v>1230.5</c:v>
                </c:pt>
                <c:pt idx="3">
                  <c:v>965.9</c:v>
                </c:pt>
                <c:pt idx="4">
                  <c:v>363.1</c:v>
                </c:pt>
                <c:pt idx="5">
                  <c:v>819.3</c:v>
                </c:pt>
                <c:pt idx="6">
                  <c:v>604.5</c:v>
                </c:pt>
                <c:pt idx="7">
                  <c:v>652.79999999999995</c:v>
                </c:pt>
                <c:pt idx="8">
                  <c:v>566.6</c:v>
                </c:pt>
                <c:pt idx="9">
                  <c:v>197.7</c:v>
                </c:pt>
                <c:pt idx="10">
                  <c:v>55.5</c:v>
                </c:pt>
              </c:numCache>
            </c:numRef>
          </c:val>
          <c:extLst>
            <c:ext xmlns:c16="http://schemas.microsoft.com/office/drawing/2014/chart" uri="{C3380CC4-5D6E-409C-BE32-E72D297353CC}">
              <c16:uniqueId val="{00000001-0AD6-4D06-A48A-ADEBB640FFD5}"/>
            </c:ext>
          </c:extLst>
        </c:ser>
        <c:ser>
          <c:idx val="2"/>
          <c:order val="2"/>
          <c:tx>
            <c:strRef>
              <c:f>'Transmission Build'!$D$23</c:f>
              <c:strCache>
                <c:ptCount val="1"/>
                <c:pt idx="0">
                  <c:v> 500 kV</c:v>
                </c:pt>
              </c:strCache>
            </c:strRef>
          </c:tx>
          <c:spPr>
            <a:solidFill>
              <a:schemeClr val="accent3"/>
            </a:solidFill>
            <a:ln>
              <a:noFill/>
            </a:ln>
            <a:effectLst/>
          </c:spPr>
          <c:invertIfNegative val="0"/>
          <c:cat>
            <c:numRef>
              <c:f>'Transmission Build'!$A$28:$A$38</c:f>
              <c:numCache>
                <c:formatCode>General</c:formatCode>
                <c:ptCount val="11"/>
                <c:pt idx="0">
                  <c:v>2013</c:v>
                </c:pt>
                <c:pt idx="1">
                  <c:v>2014</c:v>
                </c:pt>
                <c:pt idx="2">
                  <c:v>2015</c:v>
                </c:pt>
                <c:pt idx="3">
                  <c:v>2016</c:v>
                </c:pt>
                <c:pt idx="4">
                  <c:v>2017</c:v>
                </c:pt>
                <c:pt idx="5">
                  <c:v>2018</c:v>
                </c:pt>
                <c:pt idx="6">
                  <c:v>2019</c:v>
                </c:pt>
                <c:pt idx="7">
                  <c:v>2020</c:v>
                </c:pt>
                <c:pt idx="8">
                  <c:v>2021</c:v>
                </c:pt>
                <c:pt idx="9">
                  <c:v>2022</c:v>
                </c:pt>
                <c:pt idx="10">
                  <c:v>2023</c:v>
                </c:pt>
              </c:numCache>
            </c:numRef>
          </c:cat>
          <c:val>
            <c:numRef>
              <c:f>'Transmission Build'!$D$28:$D$38</c:f>
              <c:numCache>
                <c:formatCode>0</c:formatCode>
                <c:ptCount val="11"/>
                <c:pt idx="0">
                  <c:v>466</c:v>
                </c:pt>
                <c:pt idx="1">
                  <c:v>70</c:v>
                </c:pt>
                <c:pt idx="2">
                  <c:v>355</c:v>
                </c:pt>
                <c:pt idx="3">
                  <c:v>85</c:v>
                </c:pt>
                <c:pt idx="4">
                  <c:v>0</c:v>
                </c:pt>
                <c:pt idx="5">
                  <c:v>69.400000000000006</c:v>
                </c:pt>
                <c:pt idx="6">
                  <c:v>7.7</c:v>
                </c:pt>
                <c:pt idx="7">
                  <c:v>251.4</c:v>
                </c:pt>
                <c:pt idx="8">
                  <c:v>0</c:v>
                </c:pt>
                <c:pt idx="9">
                  <c:v>0.3</c:v>
                </c:pt>
                <c:pt idx="10">
                  <c:v>0</c:v>
                </c:pt>
              </c:numCache>
            </c:numRef>
          </c:val>
          <c:extLst>
            <c:ext xmlns:c16="http://schemas.microsoft.com/office/drawing/2014/chart" uri="{C3380CC4-5D6E-409C-BE32-E72D297353CC}">
              <c16:uniqueId val="{00000002-0AD6-4D06-A48A-ADEBB640FFD5}"/>
            </c:ext>
          </c:extLst>
        </c:ser>
        <c:dLbls>
          <c:showLegendKey val="0"/>
          <c:showVal val="0"/>
          <c:showCatName val="0"/>
          <c:showSerName val="0"/>
          <c:showPercent val="0"/>
          <c:showBubbleSize val="0"/>
        </c:dLbls>
        <c:gapWidth val="50"/>
        <c:overlap val="100"/>
        <c:axId val="2112896680"/>
        <c:axId val="2112900152"/>
      </c:barChart>
      <c:catAx>
        <c:axId val="2112896680"/>
        <c:scaling>
          <c:orientation val="minMax"/>
        </c:scaling>
        <c:delete val="0"/>
        <c:axPos val="b"/>
        <c:numFmt formatCode="General" sourceLinked="1"/>
        <c:majorTickMark val="out"/>
        <c:minorTickMark val="none"/>
        <c:tickLblPos val="nextTo"/>
        <c:spPr>
          <a:noFill/>
          <a:ln w="3175" cap="flat" cmpd="sng" algn="ctr">
            <a:noFill/>
            <a:round/>
          </a:ln>
          <a:effectLst/>
        </c:spPr>
        <c:txPr>
          <a:bodyPr rot="-60000000" vert="horz"/>
          <a:lstStyle/>
          <a:p>
            <a:pPr>
              <a:defRPr/>
            </a:pPr>
            <a:endParaRPr lang="en-US"/>
          </a:p>
        </c:txPr>
        <c:crossAx val="2112900152"/>
        <c:crosses val="autoZero"/>
        <c:auto val="1"/>
        <c:lblAlgn val="ctr"/>
        <c:lblOffset val="100"/>
        <c:noMultiLvlLbl val="0"/>
      </c:catAx>
      <c:valAx>
        <c:axId val="2112900152"/>
        <c:scaling>
          <c:orientation val="minMax"/>
        </c:scaling>
        <c:delete val="0"/>
        <c:axPos val="l"/>
        <c:majorGridlines>
          <c:spPr>
            <a:ln w="3175" cap="flat" cmpd="sng" algn="ctr">
              <a:solidFill>
                <a:schemeClr val="bg1">
                  <a:lumMod val="75000"/>
                </a:schemeClr>
              </a:solidFill>
              <a:round/>
            </a:ln>
            <a:effectLst/>
          </c:spPr>
        </c:majorGridlines>
        <c:numFmt formatCode="#,##0" sourceLinked="0"/>
        <c:majorTickMark val="out"/>
        <c:minorTickMark val="none"/>
        <c:tickLblPos val="nextTo"/>
        <c:spPr>
          <a:noFill/>
          <a:ln w="3175">
            <a:noFill/>
          </a:ln>
          <a:effectLst/>
        </c:spPr>
        <c:txPr>
          <a:bodyPr rot="-60000000" vert="horz"/>
          <a:lstStyle/>
          <a:p>
            <a:pPr>
              <a:defRPr>
                <a:solidFill>
                  <a:sysClr val="windowText" lastClr="000000"/>
                </a:solidFill>
              </a:defRPr>
            </a:pPr>
            <a:endParaRPr lang="en-US"/>
          </a:p>
        </c:txPr>
        <c:crossAx val="2112896680"/>
        <c:crosses val="autoZero"/>
        <c:crossBetween val="between"/>
        <c:majorUnit val="1000"/>
      </c:valAx>
      <c:spPr>
        <a:noFill/>
        <a:ln>
          <a:noFill/>
        </a:ln>
        <a:effectLst/>
      </c:spPr>
    </c:plotArea>
    <c:legend>
      <c:legendPos val="r"/>
      <c:layout>
        <c:manualLayout>
          <c:xMode val="edge"/>
          <c:yMode val="edge"/>
          <c:x val="0.82389393633488095"/>
          <c:y val="0.181574803149606"/>
          <c:w val="0.16066592637458799"/>
          <c:h val="0.171801962254718"/>
        </c:manualLayout>
      </c:layout>
      <c:overlay val="0"/>
      <c:spPr>
        <a:solidFill>
          <a:schemeClr val="bg1"/>
        </a:solidFill>
        <a:ln w="3175">
          <a:solidFill>
            <a:schemeClr val="bg1">
              <a:lumMod val="75000"/>
            </a:schemeClr>
          </a:solidFill>
        </a:ln>
        <a:effectLst/>
      </c:spPr>
      <c:txPr>
        <a:bodyPr rot="0" vert="horz"/>
        <a:lstStyle/>
        <a:p>
          <a:pPr>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4510365049703302E-2"/>
          <c:y val="0.118361076398578"/>
          <c:w val="0.92843670425304203"/>
          <c:h val="0.753318647669041"/>
        </c:manualLayout>
      </c:layout>
      <c:barChart>
        <c:barDir val="col"/>
        <c:grouping val="stacked"/>
        <c:varyColors val="0"/>
        <c:ser>
          <c:idx val="1"/>
          <c:order val="0"/>
          <c:spPr>
            <a:solidFill>
              <a:schemeClr val="accent1"/>
            </a:solidFill>
            <a:ln w="12700">
              <a:solidFill>
                <a:schemeClr val="accent1"/>
              </a:solidFill>
              <a:prstDash val="solid"/>
            </a:ln>
          </c:spPr>
          <c:invertIfNegative val="0"/>
          <c:dPt>
            <c:idx val="0"/>
            <c:invertIfNegative val="0"/>
            <c:bubble3D val="0"/>
            <c:extLst>
              <c:ext xmlns:c16="http://schemas.microsoft.com/office/drawing/2014/chart" uri="{C3380CC4-5D6E-409C-BE32-E72D297353CC}">
                <c16:uniqueId val="{00000000-170C-4816-82A7-B397E67D3D8F}"/>
              </c:ext>
            </c:extLst>
          </c:dPt>
          <c:dPt>
            <c:idx val="1"/>
            <c:invertIfNegative val="0"/>
            <c:bubble3D val="0"/>
            <c:extLst>
              <c:ext xmlns:c16="http://schemas.microsoft.com/office/drawing/2014/chart" uri="{C3380CC4-5D6E-409C-BE32-E72D297353CC}">
                <c16:uniqueId val="{00000001-170C-4816-82A7-B397E67D3D8F}"/>
              </c:ext>
            </c:extLst>
          </c:dPt>
          <c:dPt>
            <c:idx val="2"/>
            <c:invertIfNegative val="0"/>
            <c:bubble3D val="0"/>
            <c:extLst>
              <c:ext xmlns:c16="http://schemas.microsoft.com/office/drawing/2014/chart" uri="{C3380CC4-5D6E-409C-BE32-E72D297353CC}">
                <c16:uniqueId val="{00000002-170C-4816-82A7-B397E67D3D8F}"/>
              </c:ext>
            </c:extLst>
          </c:dPt>
          <c:dPt>
            <c:idx val="3"/>
            <c:invertIfNegative val="0"/>
            <c:bubble3D val="0"/>
            <c:extLst>
              <c:ext xmlns:c16="http://schemas.microsoft.com/office/drawing/2014/chart" uri="{C3380CC4-5D6E-409C-BE32-E72D297353CC}">
                <c16:uniqueId val="{00000003-170C-4816-82A7-B397E67D3D8F}"/>
              </c:ext>
            </c:extLst>
          </c:dPt>
          <c:dPt>
            <c:idx val="4"/>
            <c:invertIfNegative val="0"/>
            <c:bubble3D val="0"/>
            <c:extLst>
              <c:ext xmlns:c16="http://schemas.microsoft.com/office/drawing/2014/chart" uri="{C3380CC4-5D6E-409C-BE32-E72D297353CC}">
                <c16:uniqueId val="{00000004-170C-4816-82A7-B397E67D3D8F}"/>
              </c:ext>
            </c:extLst>
          </c:dPt>
          <c:dPt>
            <c:idx val="5"/>
            <c:invertIfNegative val="0"/>
            <c:bubble3D val="0"/>
            <c:extLst>
              <c:ext xmlns:c16="http://schemas.microsoft.com/office/drawing/2014/chart" uri="{C3380CC4-5D6E-409C-BE32-E72D297353CC}">
                <c16:uniqueId val="{00000005-170C-4816-82A7-B397E67D3D8F}"/>
              </c:ext>
            </c:extLst>
          </c:dPt>
          <c:dPt>
            <c:idx val="6"/>
            <c:invertIfNegative val="0"/>
            <c:bubble3D val="0"/>
            <c:extLst>
              <c:ext xmlns:c16="http://schemas.microsoft.com/office/drawing/2014/chart" uri="{C3380CC4-5D6E-409C-BE32-E72D297353CC}">
                <c16:uniqueId val="{00000006-170C-4816-82A7-B397E67D3D8F}"/>
              </c:ext>
            </c:extLst>
          </c:dPt>
          <c:dPt>
            <c:idx val="7"/>
            <c:invertIfNegative val="0"/>
            <c:bubble3D val="0"/>
            <c:extLst>
              <c:ext xmlns:c16="http://schemas.microsoft.com/office/drawing/2014/chart" uri="{C3380CC4-5D6E-409C-BE32-E72D297353CC}">
                <c16:uniqueId val="{00000007-170C-4816-82A7-B397E67D3D8F}"/>
              </c:ext>
            </c:extLst>
          </c:dPt>
          <c:dPt>
            <c:idx val="8"/>
            <c:invertIfNegative val="0"/>
            <c:bubble3D val="0"/>
            <c:extLst>
              <c:ext xmlns:c16="http://schemas.microsoft.com/office/drawing/2014/chart" uri="{C3380CC4-5D6E-409C-BE32-E72D297353CC}">
                <c16:uniqueId val="{00000008-170C-4816-82A7-B397E67D3D8F}"/>
              </c:ext>
            </c:extLst>
          </c:dPt>
          <c:dPt>
            <c:idx val="9"/>
            <c:invertIfNegative val="0"/>
            <c:bubble3D val="0"/>
            <c:extLst>
              <c:ext xmlns:c16="http://schemas.microsoft.com/office/drawing/2014/chart" uri="{C3380CC4-5D6E-409C-BE32-E72D297353CC}">
                <c16:uniqueId val="{00000009-170C-4816-82A7-B397E67D3D8F}"/>
              </c:ext>
            </c:extLst>
          </c:dPt>
          <c:dPt>
            <c:idx val="10"/>
            <c:invertIfNegative val="0"/>
            <c:bubble3D val="0"/>
            <c:extLst>
              <c:ext xmlns:c16="http://schemas.microsoft.com/office/drawing/2014/chart" uri="{C3380CC4-5D6E-409C-BE32-E72D297353CC}">
                <c16:uniqueId val="{0000000A-170C-4816-82A7-B397E67D3D8F}"/>
              </c:ext>
            </c:extLst>
          </c:dPt>
          <c:dPt>
            <c:idx val="11"/>
            <c:invertIfNegative val="0"/>
            <c:bubble3D val="0"/>
            <c:extLst>
              <c:ext xmlns:c16="http://schemas.microsoft.com/office/drawing/2014/chart" uri="{C3380CC4-5D6E-409C-BE32-E72D297353CC}">
                <c16:uniqueId val="{0000000B-170C-4816-82A7-B397E67D3D8F}"/>
              </c:ext>
            </c:extLst>
          </c:dPt>
          <c:dPt>
            <c:idx val="12"/>
            <c:invertIfNegative val="0"/>
            <c:bubble3D val="0"/>
            <c:extLst>
              <c:ext xmlns:c16="http://schemas.microsoft.com/office/drawing/2014/chart" uri="{C3380CC4-5D6E-409C-BE32-E72D297353CC}">
                <c16:uniqueId val="{0000000C-170C-4816-82A7-B397E67D3D8F}"/>
              </c:ext>
            </c:extLst>
          </c:dPt>
          <c:dPt>
            <c:idx val="13"/>
            <c:invertIfNegative val="0"/>
            <c:bubble3D val="0"/>
            <c:extLst>
              <c:ext xmlns:c16="http://schemas.microsoft.com/office/drawing/2014/chart" uri="{C3380CC4-5D6E-409C-BE32-E72D297353CC}">
                <c16:uniqueId val="{0000000D-170C-4816-82A7-B397E67D3D8F}"/>
              </c:ext>
            </c:extLst>
          </c:dPt>
          <c:dPt>
            <c:idx val="14"/>
            <c:invertIfNegative val="0"/>
            <c:bubble3D val="0"/>
            <c:extLst>
              <c:ext xmlns:c16="http://schemas.microsoft.com/office/drawing/2014/chart" uri="{C3380CC4-5D6E-409C-BE32-E72D297353CC}">
                <c16:uniqueId val="{0000000E-170C-4816-82A7-B397E67D3D8F}"/>
              </c:ext>
            </c:extLst>
          </c:dPt>
          <c:dPt>
            <c:idx val="15"/>
            <c:invertIfNegative val="0"/>
            <c:bubble3D val="0"/>
            <c:extLst>
              <c:ext xmlns:c16="http://schemas.microsoft.com/office/drawing/2014/chart" uri="{C3380CC4-5D6E-409C-BE32-E72D297353CC}">
                <c16:uniqueId val="{0000000F-170C-4816-82A7-B397E67D3D8F}"/>
              </c:ext>
            </c:extLst>
          </c:dPt>
          <c:dPt>
            <c:idx val="16"/>
            <c:invertIfNegative val="0"/>
            <c:bubble3D val="0"/>
            <c:extLst>
              <c:ext xmlns:c16="http://schemas.microsoft.com/office/drawing/2014/chart" uri="{C3380CC4-5D6E-409C-BE32-E72D297353CC}">
                <c16:uniqueId val="{00000010-170C-4816-82A7-B397E67D3D8F}"/>
              </c:ext>
            </c:extLst>
          </c:dPt>
          <c:dPt>
            <c:idx val="17"/>
            <c:invertIfNegative val="0"/>
            <c:bubble3D val="0"/>
            <c:extLst>
              <c:ext xmlns:c16="http://schemas.microsoft.com/office/drawing/2014/chart" uri="{C3380CC4-5D6E-409C-BE32-E72D297353CC}">
                <c16:uniqueId val="{00000011-170C-4816-82A7-B397E67D3D8F}"/>
              </c:ext>
            </c:extLst>
          </c:dPt>
          <c:dPt>
            <c:idx val="18"/>
            <c:invertIfNegative val="0"/>
            <c:bubble3D val="0"/>
            <c:extLst>
              <c:ext xmlns:c16="http://schemas.microsoft.com/office/drawing/2014/chart" uri="{C3380CC4-5D6E-409C-BE32-E72D297353CC}">
                <c16:uniqueId val="{00000012-170C-4816-82A7-B397E67D3D8F}"/>
              </c:ext>
            </c:extLst>
          </c:dPt>
          <c:dPt>
            <c:idx val="19"/>
            <c:invertIfNegative val="0"/>
            <c:bubble3D val="0"/>
            <c:extLst>
              <c:ext xmlns:c16="http://schemas.microsoft.com/office/drawing/2014/chart" uri="{C3380CC4-5D6E-409C-BE32-E72D297353CC}">
                <c16:uniqueId val="{00000013-170C-4816-82A7-B397E67D3D8F}"/>
              </c:ext>
            </c:extLst>
          </c:dPt>
          <c:dPt>
            <c:idx val="20"/>
            <c:invertIfNegative val="0"/>
            <c:bubble3D val="0"/>
            <c:extLst>
              <c:ext xmlns:c16="http://schemas.microsoft.com/office/drawing/2014/chart" uri="{C3380CC4-5D6E-409C-BE32-E72D297353CC}">
                <c16:uniqueId val="{00000014-170C-4816-82A7-B397E67D3D8F}"/>
              </c:ext>
            </c:extLst>
          </c:dPt>
          <c:dPt>
            <c:idx val="21"/>
            <c:invertIfNegative val="0"/>
            <c:bubble3D val="0"/>
            <c:extLst>
              <c:ext xmlns:c16="http://schemas.microsoft.com/office/drawing/2014/chart" uri="{C3380CC4-5D6E-409C-BE32-E72D297353CC}">
                <c16:uniqueId val="{00000015-170C-4816-82A7-B397E67D3D8F}"/>
              </c:ext>
            </c:extLst>
          </c:dPt>
          <c:dPt>
            <c:idx val="22"/>
            <c:invertIfNegative val="0"/>
            <c:bubble3D val="0"/>
            <c:extLst>
              <c:ext xmlns:c16="http://schemas.microsoft.com/office/drawing/2014/chart" uri="{C3380CC4-5D6E-409C-BE32-E72D297353CC}">
                <c16:uniqueId val="{00000016-170C-4816-82A7-B397E67D3D8F}"/>
              </c:ext>
            </c:extLst>
          </c:dPt>
          <c:dPt>
            <c:idx val="23"/>
            <c:invertIfNegative val="0"/>
            <c:bubble3D val="0"/>
            <c:extLst>
              <c:ext xmlns:c16="http://schemas.microsoft.com/office/drawing/2014/chart" uri="{C3380CC4-5D6E-409C-BE32-E72D297353CC}">
                <c16:uniqueId val="{00000017-170C-4816-82A7-B397E67D3D8F}"/>
              </c:ext>
            </c:extLst>
          </c:dPt>
          <c:dPt>
            <c:idx val="24"/>
            <c:invertIfNegative val="0"/>
            <c:bubble3D val="0"/>
            <c:extLst>
              <c:ext xmlns:c16="http://schemas.microsoft.com/office/drawing/2014/chart" uri="{C3380CC4-5D6E-409C-BE32-E72D297353CC}">
                <c16:uniqueId val="{00000018-170C-4816-82A7-B397E67D3D8F}"/>
              </c:ext>
            </c:extLst>
          </c:dPt>
          <c:dPt>
            <c:idx val="25"/>
            <c:invertIfNegative val="0"/>
            <c:bubble3D val="0"/>
            <c:extLst>
              <c:ext xmlns:c16="http://schemas.microsoft.com/office/drawing/2014/chart" uri="{C3380CC4-5D6E-409C-BE32-E72D297353CC}">
                <c16:uniqueId val="{00000019-170C-4816-82A7-B397E67D3D8F}"/>
              </c:ext>
            </c:extLst>
          </c:dPt>
          <c:dPt>
            <c:idx val="26"/>
            <c:invertIfNegative val="0"/>
            <c:bubble3D val="0"/>
            <c:extLst>
              <c:ext xmlns:c16="http://schemas.microsoft.com/office/drawing/2014/chart" uri="{C3380CC4-5D6E-409C-BE32-E72D297353CC}">
                <c16:uniqueId val="{0000001A-170C-4816-82A7-B397E67D3D8F}"/>
              </c:ext>
            </c:extLst>
          </c:dPt>
          <c:dPt>
            <c:idx val="27"/>
            <c:invertIfNegative val="0"/>
            <c:bubble3D val="0"/>
            <c:extLst>
              <c:ext xmlns:c16="http://schemas.microsoft.com/office/drawing/2014/chart" uri="{C3380CC4-5D6E-409C-BE32-E72D297353CC}">
                <c16:uniqueId val="{0000001B-170C-4816-82A7-B397E67D3D8F}"/>
              </c:ext>
            </c:extLst>
          </c:dPt>
          <c:dPt>
            <c:idx val="28"/>
            <c:invertIfNegative val="0"/>
            <c:bubble3D val="0"/>
            <c:extLst>
              <c:ext xmlns:c16="http://schemas.microsoft.com/office/drawing/2014/chart" uri="{C3380CC4-5D6E-409C-BE32-E72D297353CC}">
                <c16:uniqueId val="{0000001C-170C-4816-82A7-B397E67D3D8F}"/>
              </c:ext>
            </c:extLst>
          </c:dPt>
          <c:dPt>
            <c:idx val="29"/>
            <c:invertIfNegative val="0"/>
            <c:bubble3D val="0"/>
            <c:extLst>
              <c:ext xmlns:c16="http://schemas.microsoft.com/office/drawing/2014/chart" uri="{C3380CC4-5D6E-409C-BE32-E72D297353CC}">
                <c16:uniqueId val="{0000001D-170C-4816-82A7-B397E67D3D8F}"/>
              </c:ext>
            </c:extLst>
          </c:dPt>
          <c:dPt>
            <c:idx val="30"/>
            <c:invertIfNegative val="0"/>
            <c:bubble3D val="0"/>
            <c:extLst>
              <c:ext xmlns:c16="http://schemas.microsoft.com/office/drawing/2014/chart" uri="{C3380CC4-5D6E-409C-BE32-E72D297353CC}">
                <c16:uniqueId val="{0000001E-170C-4816-82A7-B397E67D3D8F}"/>
              </c:ext>
            </c:extLst>
          </c:dPt>
          <c:cat>
            <c:strRef>
              <c:f>'Wind Capacity Forecasts'!$A$28:$A$58</c:f>
              <c:strCache>
                <c:ptCount val="31"/>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pt idx="26">
                  <c:v>2024e</c:v>
                </c:pt>
                <c:pt idx="27">
                  <c:v>2025e</c:v>
                </c:pt>
                <c:pt idx="28">
                  <c:v>2026e</c:v>
                </c:pt>
                <c:pt idx="29">
                  <c:v>2027e</c:v>
                </c:pt>
                <c:pt idx="30">
                  <c:v>2028e</c:v>
                </c:pt>
              </c:strCache>
            </c:strRef>
          </c:cat>
          <c:val>
            <c:numRef>
              <c:f>'Wind Capacity Forecasts'!$C$28:$C$58</c:f>
              <c:numCache>
                <c:formatCode>0.0</c:formatCode>
                <c:ptCount val="31"/>
                <c:pt idx="0">
                  <c:v>0.14232</c:v>
                </c:pt>
                <c:pt idx="1">
                  <c:v>0.89246999999999999</c:v>
                </c:pt>
                <c:pt idx="2">
                  <c:v>7.0955000000000004E-2</c:v>
                </c:pt>
                <c:pt idx="3">
                  <c:v>1.6919999999999999</c:v>
                </c:pt>
                <c:pt idx="4">
                  <c:v>0.40899999999999997</c:v>
                </c:pt>
                <c:pt idx="5">
                  <c:v>1.665</c:v>
                </c:pt>
                <c:pt idx="6">
                  <c:v>0.39600000000000002</c:v>
                </c:pt>
                <c:pt idx="7">
                  <c:v>2.3820000000000001</c:v>
                </c:pt>
                <c:pt idx="8">
                  <c:v>2.4660000000000002</c:v>
                </c:pt>
                <c:pt idx="9">
                  <c:v>5.2530000000000001</c:v>
                </c:pt>
                <c:pt idx="10">
                  <c:v>8.3699999999999992</c:v>
                </c:pt>
                <c:pt idx="11">
                  <c:v>9.9969999999999999</c:v>
                </c:pt>
                <c:pt idx="12">
                  <c:v>5.218</c:v>
                </c:pt>
                <c:pt idx="13">
                  <c:v>6.6040000000000001</c:v>
                </c:pt>
                <c:pt idx="14">
                  <c:v>13.34</c:v>
                </c:pt>
                <c:pt idx="15">
                  <c:v>1.087</c:v>
                </c:pt>
                <c:pt idx="16">
                  <c:v>4.8570000000000002</c:v>
                </c:pt>
                <c:pt idx="17">
                  <c:v>8.5990000000000002</c:v>
                </c:pt>
                <c:pt idx="18">
                  <c:v>8.2029999999999994</c:v>
                </c:pt>
                <c:pt idx="19">
                  <c:v>7.0170000000000003</c:v>
                </c:pt>
                <c:pt idx="20">
                  <c:v>7.5880000000000001</c:v>
                </c:pt>
                <c:pt idx="21">
                  <c:v>9.1319999999999997</c:v>
                </c:pt>
                <c:pt idx="22">
                  <c:v>17.201000000000001</c:v>
                </c:pt>
                <c:pt idx="23">
                  <c:v>13.413</c:v>
                </c:pt>
                <c:pt idx="24">
                  <c:v>8.5110819999999983</c:v>
                </c:pt>
                <c:pt idx="25">
                  <c:v>6.4740000000000002</c:v>
                </c:pt>
              </c:numCache>
            </c:numRef>
          </c:val>
          <c:extLst>
            <c:ext xmlns:c16="http://schemas.microsoft.com/office/drawing/2014/chart" uri="{C3380CC4-5D6E-409C-BE32-E72D297353CC}">
              <c16:uniqueId val="{0000001F-170C-4816-82A7-B397E67D3D8F}"/>
            </c:ext>
          </c:extLst>
        </c:ser>
        <c:ser>
          <c:idx val="6"/>
          <c:order val="4"/>
          <c:spPr>
            <a:solidFill>
              <a:schemeClr val="accent3">
                <a:lumMod val="75000"/>
              </a:schemeClr>
            </a:solidFill>
            <a:ln w="12700">
              <a:solidFill>
                <a:schemeClr val="accent3">
                  <a:lumMod val="75000"/>
                </a:schemeClr>
              </a:solidFill>
            </a:ln>
          </c:spPr>
          <c:invertIfNegative val="0"/>
          <c:cat>
            <c:strRef>
              <c:f>'Wind Capacity Forecasts'!$A$28:$A$58</c:f>
              <c:strCache>
                <c:ptCount val="31"/>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pt idx="26">
                  <c:v>2024e</c:v>
                </c:pt>
                <c:pt idx="27">
                  <c:v>2025e</c:v>
                </c:pt>
                <c:pt idx="28">
                  <c:v>2026e</c:v>
                </c:pt>
                <c:pt idx="29">
                  <c:v>2027e</c:v>
                </c:pt>
                <c:pt idx="30">
                  <c:v>2028e</c:v>
                </c:pt>
              </c:strCache>
            </c:strRef>
          </c:cat>
          <c:val>
            <c:numRef>
              <c:f>'Wind Capacity Forecasts'!$F$28:$F$58</c:f>
              <c:numCache>
                <c:formatCode>0.00</c:formatCode>
                <c:ptCount val="31"/>
                <c:pt idx="26" formatCode="0.0">
                  <c:v>7.5246000000000013</c:v>
                </c:pt>
                <c:pt idx="27" formatCode="0.0">
                  <c:v>9.8147500000000019</c:v>
                </c:pt>
                <c:pt idx="28" formatCode="0.0">
                  <c:v>13.112500000000001</c:v>
                </c:pt>
                <c:pt idx="29" formatCode="0.0">
                  <c:v>15.388500000000004</c:v>
                </c:pt>
                <c:pt idx="30" formatCode="0.0">
                  <c:v>16.427999999999997</c:v>
                </c:pt>
              </c:numCache>
            </c:numRef>
          </c:val>
          <c:extLst>
            <c:ext xmlns:c16="http://schemas.microsoft.com/office/drawing/2014/chart" uri="{C3380CC4-5D6E-409C-BE32-E72D297353CC}">
              <c16:uniqueId val="{00000020-170C-4816-82A7-B397E67D3D8F}"/>
            </c:ext>
          </c:extLst>
        </c:ser>
        <c:ser>
          <c:idx val="3"/>
          <c:order val="7"/>
          <c:spPr>
            <a:pattFill prst="narHorz">
              <a:fgClr>
                <a:schemeClr val="accent1"/>
              </a:fgClr>
              <a:bgClr>
                <a:schemeClr val="bg1"/>
              </a:bgClr>
            </a:pattFill>
            <a:ln w="12700">
              <a:solidFill>
                <a:schemeClr val="accent1"/>
              </a:solidFill>
            </a:ln>
          </c:spPr>
          <c:invertIfNegative val="0"/>
          <c:cat>
            <c:strRef>
              <c:f>'Wind Capacity Forecasts'!$A$28:$A$58</c:f>
              <c:strCache>
                <c:ptCount val="31"/>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pt idx="26">
                  <c:v>2024e</c:v>
                </c:pt>
                <c:pt idx="27">
                  <c:v>2025e</c:v>
                </c:pt>
                <c:pt idx="28">
                  <c:v>2026e</c:v>
                </c:pt>
                <c:pt idx="29">
                  <c:v>2027e</c:v>
                </c:pt>
                <c:pt idx="30">
                  <c:v>2028e</c:v>
                </c:pt>
              </c:strCache>
            </c:strRef>
          </c:cat>
          <c:val>
            <c:numRef>
              <c:f>'Wind Capacity Forecasts'!$D$28:$D$58</c:f>
              <c:numCache>
                <c:formatCode>0.00</c:formatCode>
                <c:ptCount val="31"/>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0.03</c:v>
                </c:pt>
                <c:pt idx="19">
                  <c:v>0</c:v>
                </c:pt>
                <c:pt idx="20">
                  <c:v>0</c:v>
                </c:pt>
                <c:pt idx="21">
                  <c:v>0</c:v>
                </c:pt>
                <c:pt idx="22">
                  <c:v>1.2E-2</c:v>
                </c:pt>
                <c:pt idx="23">
                  <c:v>0</c:v>
                </c:pt>
                <c:pt idx="24">
                  <c:v>0</c:v>
                </c:pt>
                <c:pt idx="25">
                  <c:v>0</c:v>
                </c:pt>
              </c:numCache>
            </c:numRef>
          </c:val>
          <c:extLst>
            <c:ext xmlns:c16="http://schemas.microsoft.com/office/drawing/2014/chart" uri="{C3380CC4-5D6E-409C-BE32-E72D297353CC}">
              <c16:uniqueId val="{00000026-170C-4816-82A7-B397E67D3D8F}"/>
            </c:ext>
          </c:extLst>
        </c:ser>
        <c:ser>
          <c:idx val="8"/>
          <c:order val="8"/>
          <c:spPr>
            <a:pattFill prst="dkHorz">
              <a:fgClr>
                <a:schemeClr val="accent3">
                  <a:lumMod val="75000"/>
                </a:schemeClr>
              </a:fgClr>
              <a:bgClr>
                <a:schemeClr val="bg1"/>
              </a:bgClr>
            </a:pattFill>
            <a:ln w="12700">
              <a:solidFill>
                <a:schemeClr val="accent3">
                  <a:lumMod val="75000"/>
                </a:schemeClr>
              </a:solidFill>
            </a:ln>
          </c:spPr>
          <c:invertIfNegative val="0"/>
          <c:cat>
            <c:strRef>
              <c:f>'Wind Capacity Forecasts'!$A$28:$A$58</c:f>
              <c:strCache>
                <c:ptCount val="31"/>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pt idx="26">
                  <c:v>2024e</c:v>
                </c:pt>
                <c:pt idx="27">
                  <c:v>2025e</c:v>
                </c:pt>
                <c:pt idx="28">
                  <c:v>2026e</c:v>
                </c:pt>
                <c:pt idx="29">
                  <c:v>2027e</c:v>
                </c:pt>
                <c:pt idx="30">
                  <c:v>2028e</c:v>
                </c:pt>
              </c:strCache>
            </c:strRef>
          </c:cat>
          <c:val>
            <c:numRef>
              <c:f>'Wind Capacity Forecasts'!$G$28:$G$58</c:f>
              <c:numCache>
                <c:formatCode>0.00</c:formatCode>
                <c:ptCount val="31"/>
                <c:pt idx="26" formatCode="0.0">
                  <c:v>0.86899999999999999</c:v>
                </c:pt>
                <c:pt idx="27" formatCode="0.0">
                  <c:v>0.64624999999999999</c:v>
                </c:pt>
                <c:pt idx="28" formatCode="0.0">
                  <c:v>2.085</c:v>
                </c:pt>
                <c:pt idx="29" formatCode="0.0">
                  <c:v>2.1864999999999997</c:v>
                </c:pt>
                <c:pt idx="30" formatCode="0.0">
                  <c:v>2.222</c:v>
                </c:pt>
              </c:numCache>
            </c:numRef>
          </c:val>
          <c:extLst>
            <c:ext xmlns:c16="http://schemas.microsoft.com/office/drawing/2014/chart" uri="{C3380CC4-5D6E-409C-BE32-E72D297353CC}">
              <c16:uniqueId val="{00000027-170C-4816-82A7-B397E67D3D8F}"/>
            </c:ext>
          </c:extLst>
        </c:ser>
        <c:dLbls>
          <c:showLegendKey val="0"/>
          <c:showVal val="0"/>
          <c:showCatName val="0"/>
          <c:showSerName val="0"/>
          <c:showPercent val="0"/>
          <c:showBubbleSize val="0"/>
        </c:dLbls>
        <c:gapWidth val="87"/>
        <c:overlap val="100"/>
        <c:axId val="2113239160"/>
        <c:axId val="2113244648"/>
      </c:barChart>
      <c:scatterChart>
        <c:scatterStyle val="lineMarker"/>
        <c:varyColors val="0"/>
        <c:ser>
          <c:idx val="4"/>
          <c:order val="1"/>
          <c:spPr>
            <a:ln w="28575">
              <a:noFill/>
            </a:ln>
          </c:spPr>
          <c:marker>
            <c:symbol val="circle"/>
            <c:size val="5"/>
            <c:spPr>
              <a:solidFill>
                <a:schemeClr val="tx2"/>
              </a:solidFill>
              <a:ln>
                <a:noFill/>
              </a:ln>
            </c:spPr>
          </c:marker>
          <c:xVal>
            <c:strRef>
              <c:f>'Wind Capacity Forecasts'!$A$28:$A$58</c:f>
              <c:strCache>
                <c:ptCount val="31"/>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pt idx="26">
                  <c:v>2024e</c:v>
                </c:pt>
                <c:pt idx="27">
                  <c:v>2025e</c:v>
                </c:pt>
                <c:pt idx="28">
                  <c:v>2026e</c:v>
                </c:pt>
                <c:pt idx="29">
                  <c:v>2027e</c:v>
                </c:pt>
                <c:pt idx="30">
                  <c:v>2028e</c:v>
                </c:pt>
              </c:strCache>
            </c:strRef>
          </c:xVal>
          <c:yVal>
            <c:numRef>
              <c:f>'Wind Capacity Forecasts'!$H$28:$H$58</c:f>
              <c:numCache>
                <c:formatCode>0.00</c:formatCode>
                <c:ptCount val="31"/>
                <c:pt idx="26" formatCode="0.0">
                  <c:v>8.1300000000000008</c:v>
                </c:pt>
                <c:pt idx="27" formatCode="0.0">
                  <c:v>8.6199999999999992</c:v>
                </c:pt>
                <c:pt idx="28" formatCode="0.0">
                  <c:v>15.16</c:v>
                </c:pt>
                <c:pt idx="29" formatCode="0.0">
                  <c:v>16.55</c:v>
                </c:pt>
                <c:pt idx="30" formatCode="0.0">
                  <c:v>14.45</c:v>
                </c:pt>
              </c:numCache>
            </c:numRef>
          </c:yVal>
          <c:smooth val="0"/>
          <c:extLst>
            <c:ext xmlns:c16="http://schemas.microsoft.com/office/drawing/2014/chart" uri="{C3380CC4-5D6E-409C-BE32-E72D297353CC}">
              <c16:uniqueId val="{00000021-170C-4816-82A7-B397E67D3D8F}"/>
            </c:ext>
          </c:extLst>
        </c:ser>
        <c:ser>
          <c:idx val="5"/>
          <c:order val="2"/>
          <c:spPr>
            <a:ln>
              <a:noFill/>
            </a:ln>
          </c:spPr>
          <c:marker>
            <c:symbol val="circle"/>
            <c:size val="5"/>
            <c:spPr>
              <a:solidFill>
                <a:schemeClr val="tx2"/>
              </a:solidFill>
              <a:ln w="3175">
                <a:noFill/>
              </a:ln>
            </c:spPr>
          </c:marker>
          <c:xVal>
            <c:strRef>
              <c:f>'Wind Capacity Forecasts'!$A$28:$A$58</c:f>
              <c:strCache>
                <c:ptCount val="31"/>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pt idx="26">
                  <c:v>2024e</c:v>
                </c:pt>
                <c:pt idx="27">
                  <c:v>2025e</c:v>
                </c:pt>
                <c:pt idx="28">
                  <c:v>2026e</c:v>
                </c:pt>
                <c:pt idx="29">
                  <c:v>2027e</c:v>
                </c:pt>
                <c:pt idx="30">
                  <c:v>2028e</c:v>
                </c:pt>
              </c:strCache>
            </c:strRef>
          </c:xVal>
          <c:yVal>
            <c:numRef>
              <c:f>'Wind Capacity Forecasts'!$K$28:$K$58</c:f>
              <c:numCache>
                <c:formatCode>General</c:formatCode>
                <c:ptCount val="31"/>
                <c:pt idx="26" formatCode="0.0">
                  <c:v>7.7</c:v>
                </c:pt>
                <c:pt idx="27" formatCode="0.0">
                  <c:v>12.7</c:v>
                </c:pt>
                <c:pt idx="28" formatCode="0.0">
                  <c:v>14</c:v>
                </c:pt>
                <c:pt idx="29" formatCode="0.0">
                  <c:v>17.100000000000001</c:v>
                </c:pt>
                <c:pt idx="30" formatCode="0.0">
                  <c:v>16.600000000000001</c:v>
                </c:pt>
              </c:numCache>
            </c:numRef>
          </c:yVal>
          <c:smooth val="0"/>
          <c:extLst>
            <c:ext xmlns:c16="http://schemas.microsoft.com/office/drawing/2014/chart" uri="{C3380CC4-5D6E-409C-BE32-E72D297353CC}">
              <c16:uniqueId val="{00000022-170C-4816-82A7-B397E67D3D8F}"/>
            </c:ext>
          </c:extLst>
        </c:ser>
        <c:ser>
          <c:idx val="2"/>
          <c:order val="3"/>
          <c:spPr>
            <a:ln w="28575">
              <a:noFill/>
            </a:ln>
          </c:spPr>
          <c:marker>
            <c:symbol val="circle"/>
            <c:size val="5"/>
            <c:spPr>
              <a:solidFill>
                <a:schemeClr val="tx2"/>
              </a:solidFill>
              <a:ln>
                <a:noFill/>
              </a:ln>
            </c:spPr>
          </c:marker>
          <c:xVal>
            <c:strRef>
              <c:f>'Wind Capacity Forecasts'!$A$28:$A$58</c:f>
              <c:strCache>
                <c:ptCount val="31"/>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pt idx="26">
                  <c:v>2024e</c:v>
                </c:pt>
                <c:pt idx="27">
                  <c:v>2025e</c:v>
                </c:pt>
                <c:pt idx="28">
                  <c:v>2026e</c:v>
                </c:pt>
                <c:pt idx="29">
                  <c:v>2027e</c:v>
                </c:pt>
                <c:pt idx="30">
                  <c:v>2028e</c:v>
                </c:pt>
              </c:strCache>
            </c:strRef>
          </c:xVal>
          <c:yVal>
            <c:numRef>
              <c:f>'Wind Capacity Forecasts'!$N$28:$N$58</c:f>
              <c:numCache>
                <c:formatCode>General</c:formatCode>
                <c:ptCount val="31"/>
                <c:pt idx="26" formatCode="0.0">
                  <c:v>9.9</c:v>
                </c:pt>
                <c:pt idx="27" formatCode="0.0">
                  <c:v>12.3</c:v>
                </c:pt>
                <c:pt idx="28" formatCode="0.0">
                  <c:v>15.2</c:v>
                </c:pt>
                <c:pt idx="29" formatCode="0.0">
                  <c:v>19.100000000000001</c:v>
                </c:pt>
                <c:pt idx="30" formatCode="0.0">
                  <c:v>24.8</c:v>
                </c:pt>
              </c:numCache>
            </c:numRef>
          </c:yVal>
          <c:smooth val="0"/>
          <c:extLst>
            <c:ext xmlns:c16="http://schemas.microsoft.com/office/drawing/2014/chart" uri="{C3380CC4-5D6E-409C-BE32-E72D297353CC}">
              <c16:uniqueId val="{00000023-170C-4816-82A7-B397E67D3D8F}"/>
            </c:ext>
          </c:extLst>
        </c:ser>
        <c:ser>
          <c:idx val="7"/>
          <c:order val="5"/>
          <c:spPr>
            <a:ln w="28575">
              <a:noFill/>
            </a:ln>
          </c:spPr>
          <c:marker>
            <c:symbol val="circle"/>
            <c:size val="5"/>
            <c:spPr>
              <a:solidFill>
                <a:schemeClr val="tx2"/>
              </a:solidFill>
              <a:ln>
                <a:noFill/>
              </a:ln>
            </c:spPr>
          </c:marker>
          <c:xVal>
            <c:strRef>
              <c:f>'Wind Capacity Forecasts'!$A$28:$A$58</c:f>
              <c:strCache>
                <c:ptCount val="31"/>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pt idx="26">
                  <c:v>2024e</c:v>
                </c:pt>
                <c:pt idx="27">
                  <c:v>2025e</c:v>
                </c:pt>
                <c:pt idx="28">
                  <c:v>2026e</c:v>
                </c:pt>
                <c:pt idx="29">
                  <c:v>2027e</c:v>
                </c:pt>
                <c:pt idx="30">
                  <c:v>2028e</c:v>
                </c:pt>
              </c:strCache>
            </c:strRef>
          </c:xVal>
          <c:yVal>
            <c:numRef>
              <c:f>'Wind Capacity Forecasts'!$Q$28:$Q$58</c:f>
              <c:numCache>
                <c:formatCode>General</c:formatCode>
                <c:ptCount val="31"/>
                <c:pt idx="26" formatCode="0.0">
                  <c:v>7.3</c:v>
                </c:pt>
                <c:pt idx="27" formatCode="0.0">
                  <c:v>5.0999999999999996</c:v>
                </c:pt>
              </c:numCache>
            </c:numRef>
          </c:yVal>
          <c:smooth val="0"/>
          <c:extLst>
            <c:ext xmlns:c16="http://schemas.microsoft.com/office/drawing/2014/chart" uri="{C3380CC4-5D6E-409C-BE32-E72D297353CC}">
              <c16:uniqueId val="{00000024-170C-4816-82A7-B397E67D3D8F}"/>
            </c:ext>
          </c:extLst>
        </c:ser>
        <c:ser>
          <c:idx val="0"/>
          <c:order val="6"/>
          <c:spPr>
            <a:ln w="28575">
              <a:noFill/>
            </a:ln>
          </c:spPr>
          <c:marker>
            <c:symbol val="circle"/>
            <c:size val="5"/>
            <c:spPr>
              <a:solidFill>
                <a:schemeClr val="tx2"/>
              </a:solidFill>
              <a:ln>
                <a:noFill/>
              </a:ln>
            </c:spPr>
          </c:marker>
          <c:xVal>
            <c:strRef>
              <c:f>'Wind Capacity Forecasts'!$A$28:$A$58</c:f>
              <c:strCache>
                <c:ptCount val="31"/>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c:v>
                </c:pt>
                <c:pt idx="26">
                  <c:v>2024e</c:v>
                </c:pt>
                <c:pt idx="27">
                  <c:v>2025e</c:v>
                </c:pt>
                <c:pt idx="28">
                  <c:v>2026e</c:v>
                </c:pt>
                <c:pt idx="29">
                  <c:v>2027e</c:v>
                </c:pt>
                <c:pt idx="30">
                  <c:v>2028e</c:v>
                </c:pt>
              </c:strCache>
            </c:strRef>
          </c:xVal>
          <c:yVal>
            <c:numRef>
              <c:f>'Wind Capacity Forecasts'!$R$28:$R$58</c:f>
              <c:numCache>
                <c:formatCode>General</c:formatCode>
                <c:ptCount val="31"/>
                <c:pt idx="26" formatCode="0.0">
                  <c:v>8.9380000000000006</c:v>
                </c:pt>
                <c:pt idx="27" formatCode="0.0">
                  <c:v>13.585000000000001</c:v>
                </c:pt>
                <c:pt idx="28" formatCode="0.0">
                  <c:v>16.43</c:v>
                </c:pt>
                <c:pt idx="29" formatCode="0.0">
                  <c:v>17.55</c:v>
                </c:pt>
                <c:pt idx="30" formatCode="0.0">
                  <c:v>18.75</c:v>
                </c:pt>
              </c:numCache>
            </c:numRef>
          </c:yVal>
          <c:smooth val="0"/>
          <c:extLst>
            <c:ext xmlns:c16="http://schemas.microsoft.com/office/drawing/2014/chart" uri="{C3380CC4-5D6E-409C-BE32-E72D297353CC}">
              <c16:uniqueId val="{00000025-170C-4816-82A7-B397E67D3D8F}"/>
            </c:ext>
          </c:extLst>
        </c:ser>
        <c:dLbls>
          <c:showLegendKey val="0"/>
          <c:showVal val="0"/>
          <c:showCatName val="0"/>
          <c:showSerName val="0"/>
          <c:showPercent val="0"/>
          <c:showBubbleSize val="0"/>
        </c:dLbls>
        <c:axId val="2113239160"/>
        <c:axId val="2113244648"/>
      </c:scatterChart>
      <c:catAx>
        <c:axId val="2113239160"/>
        <c:scaling>
          <c:orientation val="minMax"/>
        </c:scaling>
        <c:delete val="0"/>
        <c:axPos val="b"/>
        <c:numFmt formatCode="General" sourceLinked="1"/>
        <c:majorTickMark val="out"/>
        <c:minorTickMark val="none"/>
        <c:tickLblPos val="nextTo"/>
        <c:spPr>
          <a:ln w="6350">
            <a:noFill/>
            <a:prstDash val="solid"/>
          </a:ln>
        </c:spPr>
        <c:txPr>
          <a:bodyPr rot="-5400000" vert="horz"/>
          <a:lstStyle/>
          <a:p>
            <a:pPr>
              <a:defRPr sz="1000" b="0">
                <a:solidFill>
                  <a:sysClr val="windowText" lastClr="000000"/>
                </a:solidFill>
                <a:latin typeface="Arial" panose="020B0604020202020204" pitchFamily="34" charset="0"/>
                <a:cs typeface="Arial" panose="020B0604020202020204" pitchFamily="34" charset="0"/>
              </a:defRPr>
            </a:pPr>
            <a:endParaRPr lang="en-US"/>
          </a:p>
        </c:txPr>
        <c:crossAx val="2113244648"/>
        <c:crosses val="autoZero"/>
        <c:auto val="1"/>
        <c:lblAlgn val="ctr"/>
        <c:lblOffset val="0"/>
        <c:tickMarkSkip val="1"/>
        <c:noMultiLvlLbl val="0"/>
      </c:catAx>
      <c:valAx>
        <c:axId val="2113244648"/>
        <c:scaling>
          <c:orientation val="minMax"/>
          <c:max val="25"/>
          <c:min val="0"/>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6350">
            <a:noFill/>
            <a:prstDash val="solid"/>
          </a:ln>
        </c:spPr>
        <c:txPr>
          <a:bodyPr rot="0" vert="horz"/>
          <a:lstStyle/>
          <a:p>
            <a:pPr>
              <a:defRPr sz="1000" b="0">
                <a:solidFill>
                  <a:sysClr val="windowText" lastClr="000000"/>
                </a:solidFill>
                <a:latin typeface="Arial" panose="020B0604020202020204" pitchFamily="34" charset="0"/>
                <a:cs typeface="Arial" panose="020B0604020202020204" pitchFamily="34" charset="0"/>
              </a:defRPr>
            </a:pPr>
            <a:endParaRPr lang="en-US"/>
          </a:p>
        </c:txPr>
        <c:crossAx val="2113239160"/>
        <c:crosses val="autoZero"/>
        <c:crossBetween val="between"/>
        <c:majorUnit val="5"/>
      </c:valAx>
      <c:spPr>
        <a:noFill/>
        <a:ln w="25400">
          <a:noFill/>
        </a:ln>
      </c:spPr>
    </c:plotArea>
    <c:plotVisOnly val="1"/>
    <c:dispBlanksAs val="gap"/>
    <c:showDLblsOverMax val="0"/>
  </c:chart>
  <c:spPr>
    <a:solidFill>
      <a:schemeClr val="bg1"/>
    </a:solidFill>
    <a:ln w="9525">
      <a:noFill/>
    </a:ln>
  </c:spPr>
  <c:txPr>
    <a:bodyPr/>
    <a:lstStyle/>
    <a:p>
      <a:pPr>
        <a:defRPr sz="1100" b="1" i="0" u="none" strike="noStrike" baseline="0">
          <a:solidFill>
            <a:srgbClr val="000000"/>
          </a:solidFill>
          <a:latin typeface="+mn-lt"/>
          <a:ea typeface="Arial"/>
          <a:cs typeface="Arial"/>
        </a:defRPr>
      </a:pPr>
      <a:endParaRPr lang="en-US"/>
    </a:p>
  </c:txPr>
  <c:printSettings>
    <c:headerFooter alignWithMargins="0"/>
    <c:pageMargins b="1" l="0.75" r="0.75" t="1" header="0.5" footer="0.5"/>
    <c:pageSetup/>
  </c:printSettings>
  <c:userShapes r:id="rId1"/>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withinLinearReversed" id="21">
  <a:schemeClr val="accent1"/>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withinLinearReversed" id="21">
  <a:schemeClr val="accent1"/>
</cs:colorStyle>
</file>

<file path=xl/charts/colors18.xml><?xml version="1.0" encoding="utf-8"?>
<cs:colorStyle xmlns:cs="http://schemas.microsoft.com/office/drawing/2012/chartStyle" xmlns:a="http://schemas.openxmlformats.org/drawingml/2006/main" meth="withinLinearReversed" id="21">
  <a:schemeClr val="accent1"/>
</cs:colorStyle>
</file>

<file path=xl/charts/colors19.xml><?xml version="1.0" encoding="utf-8"?>
<cs:colorStyle xmlns:cs="http://schemas.microsoft.com/office/drawing/2012/chartStyle" xmlns:a="http://schemas.openxmlformats.org/drawingml/2006/main" meth="withinLinearReversed" id="22">
  <a:schemeClr val="accent2"/>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withinLinearReversed" id="23">
  <a:schemeClr val="accent3"/>
</cs:colorStyle>
</file>

<file path=xl/charts/colors31.xml><?xml version="1.0" encoding="utf-8"?>
<cs:colorStyle xmlns:cs="http://schemas.microsoft.com/office/drawing/2012/chartStyle" xmlns:a="http://schemas.openxmlformats.org/drawingml/2006/main" meth="withinLinearReversed" id="23">
  <a:schemeClr val="accent3"/>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18.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1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1" Type="http://schemas.openxmlformats.org/officeDocument/2006/relationships/chart" Target="../charts/chart2.xml"/></Relationships>
</file>

<file path=xl/drawings/_rels/drawing6.xml.rels><?xml version="1.0" encoding="UTF-8" standalone="yes"?>
<Relationships xmlns="http://schemas.openxmlformats.org/package/2006/relationships"><Relationship Id="rId1" Type="http://schemas.openxmlformats.org/officeDocument/2006/relationships/chart" Target="../charts/chart3.xml"/></Relationships>
</file>

<file path=xl/drawings/_rels/drawing7.xml.rels><?xml version="1.0" encoding="UTF-8" standalone="yes"?>
<Relationships xmlns="http://schemas.openxmlformats.org/package/2006/relationships"><Relationship Id="rId1" Type="http://schemas.openxmlformats.org/officeDocument/2006/relationships/chart" Target="../charts/chart4.xml"/></Relationships>
</file>

<file path=xl/drawings/_rels/drawing9.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jpeg"/></Relationships>
</file>

<file path=xl/drawings/_rels/drawing10.xml.rels><?xml version="1.0" encoding="UTF-8" standalone="yes"?>
<Relationships xmlns="http://schemas.openxmlformats.org/package/2006/relationships"><Relationship Id="rId2" Type="http://schemas.openxmlformats.org/officeDocument/2006/relationships/chart" Target="../charts/chart6.xml"/><Relationship Id="rId1" Type="http://schemas.openxmlformats.org/officeDocument/2006/relationships/chart" Target="../charts/chart5.xml"/></Relationships>
</file>

<file path=xl/drawings/_rels/drawing13.xml.rels><?xml version="1.0" encoding="UTF-8" standalone="yes"?>
<Relationships xmlns="http://schemas.openxmlformats.org/package/2006/relationships"><Relationship Id="rId3" Type="http://schemas.openxmlformats.org/officeDocument/2006/relationships/image" Target="../media/image7.jpeg"/><Relationship Id="rId2" Type="http://schemas.openxmlformats.org/officeDocument/2006/relationships/image" Target="../media/image6.jpeg"/><Relationship Id="rId1" Type="http://schemas.openxmlformats.org/officeDocument/2006/relationships/chart" Target="../charts/chart7.xml"/></Relationships>
</file>

<file path=xl/drawings/_rels/drawing15.xml.rels><?xml version="1.0" encoding="UTF-8" standalone="yes"?>
<Relationships xmlns="http://schemas.openxmlformats.org/package/2006/relationships"><Relationship Id="rId2" Type="http://schemas.openxmlformats.org/officeDocument/2006/relationships/chart" Target="../charts/chart9.xml"/><Relationship Id="rId1" Type="http://schemas.openxmlformats.org/officeDocument/2006/relationships/chart" Target="../charts/chart8.xml"/></Relationships>
</file>

<file path=xl/drawings/_rels/drawing16.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jpeg"/></Relationships>
</file>

<file path=xl/drawings/_rels/drawing17.xml.rels><?xml version="1.0" encoding="UTF-8" standalone="yes"?>
<Relationships xmlns="http://schemas.openxmlformats.org/package/2006/relationships"><Relationship Id="rId1" Type="http://schemas.openxmlformats.org/officeDocument/2006/relationships/image" Target="../media/image10.jpg"/></Relationships>
</file>

<file path=xl/drawings/_rels/drawing18.xml.rels><?xml version="1.0" encoding="UTF-8" standalone="yes"?>
<Relationships xmlns="http://schemas.openxmlformats.org/package/2006/relationships"><Relationship Id="rId1" Type="http://schemas.openxmlformats.org/officeDocument/2006/relationships/image" Target="../media/image11.jpg"/></Relationships>
</file>

<file path=xl/drawings/_rels/drawing19.xml.rels><?xml version="1.0" encoding="UTF-8" standalone="yes"?>
<Relationships xmlns="http://schemas.openxmlformats.org/package/2006/relationships"><Relationship Id="rId1" Type="http://schemas.openxmlformats.org/officeDocument/2006/relationships/image" Target="../media/image12.png"/></Relationships>
</file>

<file path=xl/drawings/_rels/drawing20.xml.rels><?xml version="1.0" encoding="UTF-8" standalone="yes"?>
<Relationships xmlns="http://schemas.openxmlformats.org/package/2006/relationships"><Relationship Id="rId3" Type="http://schemas.openxmlformats.org/officeDocument/2006/relationships/image" Target="../media/image15.jpeg"/><Relationship Id="rId2" Type="http://schemas.openxmlformats.org/officeDocument/2006/relationships/image" Target="../media/image14.jpg"/><Relationship Id="rId1" Type="http://schemas.openxmlformats.org/officeDocument/2006/relationships/image" Target="../media/image13.jpg"/></Relationships>
</file>

<file path=xl/drawings/_rels/drawing21.xml.rels><?xml version="1.0" encoding="UTF-8" standalone="yes"?>
<Relationships xmlns="http://schemas.openxmlformats.org/package/2006/relationships"><Relationship Id="rId1" Type="http://schemas.openxmlformats.org/officeDocument/2006/relationships/chart" Target="../charts/chart10.xml"/></Relationships>
</file>

<file path=xl/drawings/_rels/drawing2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4.xml.rels><?xml version="1.0" encoding="UTF-8" standalone="yes"?>
<Relationships xmlns="http://schemas.openxmlformats.org/package/2006/relationships"><Relationship Id="rId1" Type="http://schemas.openxmlformats.org/officeDocument/2006/relationships/chart" Target="../charts/chart11.xml"/></Relationships>
</file>

<file path=xl/drawings/_rels/drawing26.xml.rels><?xml version="1.0" encoding="UTF-8" standalone="yes"?>
<Relationships xmlns="http://schemas.openxmlformats.org/package/2006/relationships"><Relationship Id="rId2" Type="http://schemas.openxmlformats.org/officeDocument/2006/relationships/chart" Target="../charts/chart13.xml"/><Relationship Id="rId1" Type="http://schemas.openxmlformats.org/officeDocument/2006/relationships/chart" Target="../charts/chart12.xml"/></Relationships>
</file>

<file path=xl/drawings/_rels/drawing29.xml.rels><?xml version="1.0" encoding="UTF-8" standalone="yes"?>
<Relationships xmlns="http://schemas.openxmlformats.org/package/2006/relationships"><Relationship Id="rId1" Type="http://schemas.openxmlformats.org/officeDocument/2006/relationships/chart" Target="../charts/chart14.xml"/></Relationships>
</file>

<file path=xl/drawings/_rels/drawing30.xml.rels><?xml version="1.0" encoding="UTF-8" standalone="yes"?>
<Relationships xmlns="http://schemas.openxmlformats.org/package/2006/relationships"><Relationship Id="rId1" Type="http://schemas.openxmlformats.org/officeDocument/2006/relationships/image" Target="../media/image17.png"/></Relationships>
</file>

<file path=xl/drawings/_rels/drawing31.xml.rels><?xml version="1.0" encoding="UTF-8" standalone="yes"?>
<Relationships xmlns="http://schemas.openxmlformats.org/package/2006/relationships"><Relationship Id="rId1" Type="http://schemas.openxmlformats.org/officeDocument/2006/relationships/chart" Target="../charts/chart15.xml"/></Relationships>
</file>

<file path=xl/drawings/_rels/drawing32.xml.rels><?xml version="1.0" encoding="UTF-8" standalone="yes"?>
<Relationships xmlns="http://schemas.openxmlformats.org/package/2006/relationships"><Relationship Id="rId3" Type="http://schemas.openxmlformats.org/officeDocument/2006/relationships/chart" Target="../charts/chart18.xml"/><Relationship Id="rId2" Type="http://schemas.openxmlformats.org/officeDocument/2006/relationships/chart" Target="../charts/chart17.xml"/><Relationship Id="rId1" Type="http://schemas.openxmlformats.org/officeDocument/2006/relationships/chart" Target="../charts/chart16.xml"/><Relationship Id="rId5" Type="http://schemas.openxmlformats.org/officeDocument/2006/relationships/chart" Target="../charts/chart20.xml"/><Relationship Id="rId4" Type="http://schemas.openxmlformats.org/officeDocument/2006/relationships/chart" Target="../charts/chart19.xml"/></Relationships>
</file>

<file path=xl/drawings/_rels/drawing34.xml.rels><?xml version="1.0" encoding="UTF-8" standalone="yes"?>
<Relationships xmlns="http://schemas.openxmlformats.org/package/2006/relationships"><Relationship Id="rId2" Type="http://schemas.openxmlformats.org/officeDocument/2006/relationships/chart" Target="../charts/chart22.xml"/><Relationship Id="rId1" Type="http://schemas.openxmlformats.org/officeDocument/2006/relationships/chart" Target="../charts/chart21.xml"/></Relationships>
</file>

<file path=xl/drawings/_rels/drawing37.xml.rels><?xml version="1.0" encoding="UTF-8" standalone="yes"?>
<Relationships xmlns="http://schemas.openxmlformats.org/package/2006/relationships"><Relationship Id="rId2" Type="http://schemas.openxmlformats.org/officeDocument/2006/relationships/chart" Target="../charts/chart24.xml"/><Relationship Id="rId1" Type="http://schemas.openxmlformats.org/officeDocument/2006/relationships/chart" Target="../charts/chart23.xml"/></Relationships>
</file>

<file path=xl/drawings/_rels/drawing40.xml.rels><?xml version="1.0" encoding="UTF-8" standalone="yes"?>
<Relationships xmlns="http://schemas.openxmlformats.org/package/2006/relationships"><Relationship Id="rId1" Type="http://schemas.openxmlformats.org/officeDocument/2006/relationships/chart" Target="../charts/chart25.xml"/></Relationships>
</file>

<file path=xl/drawings/_rels/drawing42.xml.rels><?xml version="1.0" encoding="UTF-8" standalone="yes"?>
<Relationships xmlns="http://schemas.openxmlformats.org/package/2006/relationships"><Relationship Id="rId3" Type="http://schemas.openxmlformats.org/officeDocument/2006/relationships/chart" Target="../charts/chart28.xml"/><Relationship Id="rId2" Type="http://schemas.openxmlformats.org/officeDocument/2006/relationships/chart" Target="../charts/chart27.xml"/><Relationship Id="rId1" Type="http://schemas.openxmlformats.org/officeDocument/2006/relationships/chart" Target="../charts/chart26.xml"/></Relationships>
</file>

<file path=xl/drawings/_rels/drawing46.xml.rels><?xml version="1.0" encoding="UTF-8" standalone="yes"?>
<Relationships xmlns="http://schemas.openxmlformats.org/package/2006/relationships"><Relationship Id="rId1" Type="http://schemas.openxmlformats.org/officeDocument/2006/relationships/chart" Target="../charts/chart29.xml"/></Relationships>
</file>

<file path=xl/drawings/_rels/drawing48.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49.xml.rels><?xml version="1.0" encoding="UTF-8" standalone="yes"?>
<Relationships xmlns="http://schemas.openxmlformats.org/package/2006/relationships"><Relationship Id="rId1" Type="http://schemas.openxmlformats.org/officeDocument/2006/relationships/chart" Target="../charts/chart30.xml"/></Relationships>
</file>

<file path=xl/drawings/_rels/drawing51.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chart" Target="../charts/chart31.xml"/></Relationships>
</file>

<file path=xl/drawings/_rels/drawing53.xml.rels><?xml version="1.0" encoding="UTF-8" standalone="yes"?>
<Relationships xmlns="http://schemas.openxmlformats.org/package/2006/relationships"><Relationship Id="rId1" Type="http://schemas.openxmlformats.org/officeDocument/2006/relationships/chart" Target="../charts/chart32.xml"/></Relationships>
</file>

<file path=xl/drawings/_rels/drawing55.xml.rels><?xml version="1.0" encoding="UTF-8" standalone="yes"?>
<Relationships xmlns="http://schemas.openxmlformats.org/package/2006/relationships"><Relationship Id="rId2" Type="http://schemas.openxmlformats.org/officeDocument/2006/relationships/chart" Target="../charts/chart34.xml"/><Relationship Id="rId1" Type="http://schemas.openxmlformats.org/officeDocument/2006/relationships/chart" Target="../charts/chart33.xml"/></Relationships>
</file>

<file path=xl/drawings/_rels/drawing58.xml.rels><?xml version="1.0" encoding="UTF-8" standalone="yes"?>
<Relationships xmlns="http://schemas.openxmlformats.org/package/2006/relationships"><Relationship Id="rId1" Type="http://schemas.openxmlformats.org/officeDocument/2006/relationships/chart" Target="../charts/chart35.xml"/></Relationships>
</file>

<file path=xl/drawings/_rels/drawing60.xml.rels><?xml version="1.0" encoding="UTF-8" standalone="yes"?>
<Relationships xmlns="http://schemas.openxmlformats.org/package/2006/relationships"><Relationship Id="rId1" Type="http://schemas.openxmlformats.org/officeDocument/2006/relationships/image" Target="../media/image21.png"/></Relationships>
</file>

<file path=xl/drawings/_rels/drawing61.xml.rels><?xml version="1.0" encoding="UTF-8" standalone="yes"?>
<Relationships xmlns="http://schemas.openxmlformats.org/package/2006/relationships"><Relationship Id="rId1" Type="http://schemas.openxmlformats.org/officeDocument/2006/relationships/chart" Target="../charts/chart36.xml"/></Relationships>
</file>

<file path=xl/drawings/_rels/drawing63.xml.rels><?xml version="1.0" encoding="UTF-8" standalone="yes"?>
<Relationships xmlns="http://schemas.openxmlformats.org/package/2006/relationships"><Relationship Id="rId2" Type="http://schemas.openxmlformats.org/officeDocument/2006/relationships/chart" Target="../charts/chart38.xml"/><Relationship Id="rId1" Type="http://schemas.openxmlformats.org/officeDocument/2006/relationships/chart" Target="../charts/chart37.xml"/></Relationships>
</file>

<file path=xl/drawings/_rels/drawing66.xml.rels><?xml version="1.0" encoding="UTF-8" standalone="yes"?>
<Relationships xmlns="http://schemas.openxmlformats.org/package/2006/relationships"><Relationship Id="rId3" Type="http://schemas.openxmlformats.org/officeDocument/2006/relationships/chart" Target="../charts/chart41.xml"/><Relationship Id="rId2" Type="http://schemas.openxmlformats.org/officeDocument/2006/relationships/chart" Target="../charts/chart40.xml"/><Relationship Id="rId1" Type="http://schemas.openxmlformats.org/officeDocument/2006/relationships/chart" Target="../charts/chart39.xml"/></Relationships>
</file>

<file path=xl/drawings/_rels/drawing68.xml.rels><?xml version="1.0" encoding="UTF-8" standalone="yes"?>
<Relationships xmlns="http://schemas.openxmlformats.org/package/2006/relationships"><Relationship Id="rId1" Type="http://schemas.openxmlformats.org/officeDocument/2006/relationships/chart" Target="../charts/chart42.xml"/></Relationships>
</file>

<file path=xl/drawings/_rels/drawing70.xml.rels><?xml version="1.0" encoding="UTF-8" standalone="yes"?>
<Relationships xmlns="http://schemas.openxmlformats.org/package/2006/relationships"><Relationship Id="rId1" Type="http://schemas.openxmlformats.org/officeDocument/2006/relationships/chart" Target="../charts/chart43.xml"/></Relationships>
</file>

<file path=xl/drawings/_rels/drawing72.xml.rels><?xml version="1.0" encoding="UTF-8" standalone="yes"?>
<Relationships xmlns="http://schemas.openxmlformats.org/package/2006/relationships"><Relationship Id="rId1" Type="http://schemas.openxmlformats.org/officeDocument/2006/relationships/image" Target="../media/image22.png"/></Relationships>
</file>

<file path=xl/drawings/_rels/drawing73.xml.rels><?xml version="1.0" encoding="UTF-8" standalone="yes"?>
<Relationships xmlns="http://schemas.openxmlformats.org/package/2006/relationships"><Relationship Id="rId1" Type="http://schemas.openxmlformats.org/officeDocument/2006/relationships/image" Target="../media/image23.png"/></Relationships>
</file>

<file path=xl/drawings/_rels/drawing74.xml.rels><?xml version="1.0" encoding="UTF-8" standalone="yes"?>
<Relationships xmlns="http://schemas.openxmlformats.org/package/2006/relationships"><Relationship Id="rId1" Type="http://schemas.openxmlformats.org/officeDocument/2006/relationships/image" Target="../media/image24.png"/></Relationships>
</file>

<file path=xl/drawings/_rels/drawing75.xml.rels><?xml version="1.0" encoding="UTF-8" standalone="yes"?>
<Relationships xmlns="http://schemas.openxmlformats.org/package/2006/relationships"><Relationship Id="rId1" Type="http://schemas.openxmlformats.org/officeDocument/2006/relationships/image" Target="../media/image25.png"/></Relationships>
</file>

<file path=xl/drawings/_rels/drawing76.xml.rels><?xml version="1.0" encoding="UTF-8" standalone="yes"?>
<Relationships xmlns="http://schemas.openxmlformats.org/package/2006/relationships"><Relationship Id="rId1" Type="http://schemas.openxmlformats.org/officeDocument/2006/relationships/chart" Target="../charts/chart44.xml"/></Relationships>
</file>

<file path=xl/drawings/_rels/drawing78.xml.rels><?xml version="1.0" encoding="UTF-8" standalone="yes"?>
<Relationships xmlns="http://schemas.openxmlformats.org/package/2006/relationships"><Relationship Id="rId1" Type="http://schemas.openxmlformats.org/officeDocument/2006/relationships/chart" Target="../charts/chart45.xml"/></Relationships>
</file>

<file path=xl/drawings/_rels/drawing80.xml.rels><?xml version="1.0" encoding="UTF-8" standalone="yes"?>
<Relationships xmlns="http://schemas.openxmlformats.org/package/2006/relationships"><Relationship Id="rId8" Type="http://schemas.openxmlformats.org/officeDocument/2006/relationships/chart" Target="../charts/chart53.xml"/><Relationship Id="rId3" Type="http://schemas.openxmlformats.org/officeDocument/2006/relationships/chart" Target="../charts/chart48.xml"/><Relationship Id="rId7" Type="http://schemas.openxmlformats.org/officeDocument/2006/relationships/chart" Target="../charts/chart52.xml"/><Relationship Id="rId2" Type="http://schemas.openxmlformats.org/officeDocument/2006/relationships/chart" Target="../charts/chart47.xml"/><Relationship Id="rId1" Type="http://schemas.openxmlformats.org/officeDocument/2006/relationships/chart" Target="../charts/chart46.xml"/><Relationship Id="rId6" Type="http://schemas.openxmlformats.org/officeDocument/2006/relationships/chart" Target="../charts/chart51.xml"/><Relationship Id="rId5" Type="http://schemas.openxmlformats.org/officeDocument/2006/relationships/chart" Target="../charts/chart50.xml"/><Relationship Id="rId4" Type="http://schemas.openxmlformats.org/officeDocument/2006/relationships/chart" Target="../charts/chart49.xml"/></Relationships>
</file>

<file path=xl/drawings/_rels/drawing89.xml.rels><?xml version="1.0" encoding="UTF-8" standalone="yes"?>
<Relationships xmlns="http://schemas.openxmlformats.org/package/2006/relationships"><Relationship Id="rId8" Type="http://schemas.openxmlformats.org/officeDocument/2006/relationships/chart" Target="../charts/chart61.xml"/><Relationship Id="rId3" Type="http://schemas.openxmlformats.org/officeDocument/2006/relationships/chart" Target="../charts/chart56.xml"/><Relationship Id="rId7" Type="http://schemas.openxmlformats.org/officeDocument/2006/relationships/chart" Target="../charts/chart60.xml"/><Relationship Id="rId2" Type="http://schemas.openxmlformats.org/officeDocument/2006/relationships/chart" Target="../charts/chart55.xml"/><Relationship Id="rId1" Type="http://schemas.openxmlformats.org/officeDocument/2006/relationships/chart" Target="../charts/chart54.xml"/><Relationship Id="rId6" Type="http://schemas.openxmlformats.org/officeDocument/2006/relationships/chart" Target="../charts/chart59.xml"/><Relationship Id="rId5" Type="http://schemas.openxmlformats.org/officeDocument/2006/relationships/chart" Target="../charts/chart58.xml"/><Relationship Id="rId4" Type="http://schemas.openxmlformats.org/officeDocument/2006/relationships/chart" Target="../charts/chart57.xml"/></Relationships>
</file>

<file path=xl/drawings/_rels/drawing98.xml.rels><?xml version="1.0" encoding="UTF-8" standalone="yes"?>
<Relationships xmlns="http://schemas.openxmlformats.org/package/2006/relationships"><Relationship Id="rId1" Type="http://schemas.openxmlformats.org/officeDocument/2006/relationships/chart" Target="../charts/chart62.xml"/></Relationships>
</file>

<file path=xl/drawings/_rels/drawing100.xml.rels><?xml version="1.0" encoding="UTF-8" standalone="yes"?>
<Relationships xmlns="http://schemas.openxmlformats.org/package/2006/relationships"><Relationship Id="rId2" Type="http://schemas.openxmlformats.org/officeDocument/2006/relationships/chart" Target="../charts/chart64.xml"/><Relationship Id="rId1" Type="http://schemas.openxmlformats.org/officeDocument/2006/relationships/chart" Target="../charts/chart63.xml"/></Relationships>
</file>

<file path=xl/drawings/_rels/drawing103.xml.rels><?xml version="1.0" encoding="UTF-8" standalone="yes"?>
<Relationships xmlns="http://schemas.openxmlformats.org/package/2006/relationships"><Relationship Id="rId1" Type="http://schemas.openxmlformats.org/officeDocument/2006/relationships/image" Target="../media/image26.png"/></Relationships>
</file>

<file path=xl/drawings/_rels/drawing104.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05.xml.rels><?xml version="1.0" encoding="UTF-8" standalone="yes"?>
<Relationships xmlns="http://schemas.openxmlformats.org/package/2006/relationships"><Relationship Id="rId1" Type="http://schemas.openxmlformats.org/officeDocument/2006/relationships/image" Target="../media/image28.png"/></Relationships>
</file>

<file path=xl/drawings/_rels/drawing106.xml.rels><?xml version="1.0" encoding="UTF-8" standalone="yes"?>
<Relationships xmlns="http://schemas.openxmlformats.org/package/2006/relationships"><Relationship Id="rId3" Type="http://schemas.openxmlformats.org/officeDocument/2006/relationships/chart" Target="../charts/chart67.xml"/><Relationship Id="rId2" Type="http://schemas.openxmlformats.org/officeDocument/2006/relationships/chart" Target="../charts/chart66.xml"/><Relationship Id="rId1" Type="http://schemas.openxmlformats.org/officeDocument/2006/relationships/chart" Target="../charts/chart65.xml"/><Relationship Id="rId4" Type="http://schemas.openxmlformats.org/officeDocument/2006/relationships/chart" Target="../charts/chart68.xml"/></Relationships>
</file>

<file path=xl/drawings/_rels/drawing111.xml.rels><?xml version="1.0" encoding="UTF-8" standalone="yes"?>
<Relationships xmlns="http://schemas.openxmlformats.org/package/2006/relationships"><Relationship Id="rId1" Type="http://schemas.openxmlformats.org/officeDocument/2006/relationships/chart" Target="../charts/chart69.xml"/></Relationships>
</file>

<file path=xl/drawings/_rels/drawing113.xml.rels><?xml version="1.0" encoding="UTF-8" standalone="yes"?>
<Relationships xmlns="http://schemas.openxmlformats.org/package/2006/relationships"><Relationship Id="rId1" Type="http://schemas.openxmlformats.org/officeDocument/2006/relationships/image" Target="../media/image29.png"/></Relationships>
</file>

<file path=xl/drawings/_rels/drawing114.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s>
</file>

<file path=xl/drawings/_rels/drawing115.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image" Target="../media/image33.png"/><Relationship Id="rId4" Type="http://schemas.openxmlformats.org/officeDocument/2006/relationships/image" Target="../media/image36.png"/></Relationships>
</file>

<file path=xl/drawings/_rels/drawing116.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chart" Target="../charts/chart70.xml"/></Relationships>
</file>

<file path=xl/drawings/_rels/drawing118.xml.rels><?xml version="1.0" encoding="UTF-8" standalone="yes"?>
<Relationships xmlns="http://schemas.openxmlformats.org/package/2006/relationships"><Relationship Id="rId1" Type="http://schemas.openxmlformats.org/officeDocument/2006/relationships/chart" Target="../charts/chart71.xml"/></Relationships>
</file>

<file path=xl/drawings/_rels/drawing119.xml.rels><?xml version="1.0" encoding="UTF-8" standalone="yes"?>
<Relationships xmlns="http://schemas.openxmlformats.org/package/2006/relationships"><Relationship Id="rId1" Type="http://schemas.openxmlformats.org/officeDocument/2006/relationships/chart" Target="../charts/chart72.xml"/></Relationships>
</file>

<file path=xl/drawings/drawing1.xml><?xml version="1.0" encoding="utf-8"?>
<xdr:wsDr xmlns:xdr="http://schemas.openxmlformats.org/drawingml/2006/spreadsheetDrawing" xmlns:a="http://schemas.openxmlformats.org/drawingml/2006/main">
  <xdr:twoCellAnchor editAs="oneCell">
    <xdr:from>
      <xdr:col>0</xdr:col>
      <xdr:colOff>88900</xdr:colOff>
      <xdr:row>0</xdr:row>
      <xdr:rowOff>101601</xdr:rowOff>
    </xdr:from>
    <xdr:to>
      <xdr:col>8</xdr:col>
      <xdr:colOff>203200</xdr:colOff>
      <xdr:row>8</xdr:row>
      <xdr:rowOff>90035</xdr:rowOff>
    </xdr:to>
    <xdr:pic>
      <xdr:nvPicPr>
        <xdr:cNvPr id="6" name="Picture 5">
          <a:extLst>
            <a:ext uri="{FF2B5EF4-FFF2-40B4-BE49-F238E27FC236}">
              <a16:creationId xmlns:a16="http://schemas.microsoft.com/office/drawing/2014/main" id="{3CFA19E5-58A2-61B6-AFD5-28A3A8C792A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8900" y="101601"/>
          <a:ext cx="6032500" cy="13092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11</xdr:row>
      <xdr:rowOff>279400</xdr:rowOff>
    </xdr:from>
    <xdr:to>
      <xdr:col>4</xdr:col>
      <xdr:colOff>1371600</xdr:colOff>
      <xdr:row>28</xdr:row>
      <xdr:rowOff>204990</xdr:rowOff>
    </xdr:to>
    <xdr:pic>
      <xdr:nvPicPr>
        <xdr:cNvPr id="2" name="Picture 1">
          <a:extLst>
            <a:ext uri="{FF2B5EF4-FFF2-40B4-BE49-F238E27FC236}">
              <a16:creationId xmlns:a16="http://schemas.microsoft.com/office/drawing/2014/main" id="{9DADD1FE-7636-52F3-2460-07FF67ED7619}"/>
            </a:ext>
          </a:extLst>
        </xdr:cNvPr>
        <xdr:cNvPicPr>
          <a:picLocks noChangeAspect="1"/>
        </xdr:cNvPicPr>
      </xdr:nvPicPr>
      <xdr:blipFill>
        <a:blip xmlns:r="http://schemas.openxmlformats.org/officeDocument/2006/relationships" r:embed="rId2"/>
        <a:stretch>
          <a:fillRect/>
        </a:stretch>
      </xdr:blipFill>
      <xdr:spPr>
        <a:xfrm>
          <a:off x="76200" y="2095500"/>
          <a:ext cx="3632200" cy="472619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30481</xdr:colOff>
      <xdr:row>1</xdr:row>
      <xdr:rowOff>125791</xdr:rowOff>
    </xdr:from>
    <xdr:to>
      <xdr:col>10</xdr:col>
      <xdr:colOff>172721</xdr:colOff>
      <xdr:row>22</xdr:row>
      <xdr:rowOff>150749</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1"/>
        <a:stretch>
          <a:fillRect/>
        </a:stretch>
      </xdr:blipFill>
      <xdr:spPr>
        <a:xfrm>
          <a:off x="30481" y="308671"/>
          <a:ext cx="6136640" cy="366223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32037</xdr:colOff>
      <xdr:row>1</xdr:row>
      <xdr:rowOff>120361</xdr:rowOff>
    </xdr:from>
    <xdr:to>
      <xdr:col>10</xdr:col>
      <xdr:colOff>12987</xdr:colOff>
      <xdr:row>20</xdr:row>
      <xdr:rowOff>72736</xdr:rowOff>
    </xdr:to>
    <xdr:graphicFrame macro="">
      <xdr:nvGraphicFramePr>
        <xdr:cNvPr id="2" name="Chart 8">
          <a:extLst>
            <a:ext uri="{FF2B5EF4-FFF2-40B4-BE49-F238E27FC236}">
              <a16:creationId xmlns:a16="http://schemas.microsoft.com/office/drawing/2014/main" id="{86B8EC48-474F-438A-ADD1-DA375B72346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c:userShapes xmlns:c="http://schemas.openxmlformats.org/drawingml/2006/chart">
  <cdr:relSizeAnchor xmlns:cdr="http://schemas.openxmlformats.org/drawingml/2006/chartDrawing">
    <cdr:from>
      <cdr:x>0.67476</cdr:x>
      <cdr:y>0</cdr:y>
    </cdr:from>
    <cdr:to>
      <cdr:x>1</cdr:x>
      <cdr:y>0.06548</cdr:y>
    </cdr:to>
    <cdr:sp macro="" textlink="">
      <cdr:nvSpPr>
        <cdr:cNvPr id="32771" name="Text Box 1027"/>
        <cdr:cNvSpPr txBox="1">
          <a:spLocks xmlns:a="http://schemas.openxmlformats.org/drawingml/2006/main" noChangeArrowheads="1"/>
        </cdr:cNvSpPr>
      </cdr:nvSpPr>
      <cdr:spPr bwMode="auto">
        <a:xfrm xmlns:a="http://schemas.openxmlformats.org/drawingml/2006/main">
          <a:off x="3971925" y="0"/>
          <a:ext cx="1914525" cy="20955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Overflow="clip" vert="horz" wrap="square" lIns="18288" tIns="18288" rIns="18288" bIns="18288" anchor="b" upright="1"/>
        <a:lstStyle xmlns:a="http://schemas.openxmlformats.org/drawingml/2006/main"/>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Cumulative Total Capacity (GW)</a:t>
          </a:r>
        </a:p>
      </cdr:txBody>
    </cdr:sp>
  </cdr:relSizeAnchor>
  <cdr:relSizeAnchor xmlns:cdr="http://schemas.openxmlformats.org/drawingml/2006/chartDrawing">
    <cdr:from>
      <cdr:x>0.00475</cdr:x>
      <cdr:y>3.12461E-7</cdr:y>
    </cdr:from>
    <cdr:to>
      <cdr:x>0.32848</cdr:x>
      <cdr:y>0.05952</cdr:y>
    </cdr:to>
    <cdr:sp macro="" textlink="">
      <cdr:nvSpPr>
        <cdr:cNvPr id="32772" name="Text Box 1028"/>
        <cdr:cNvSpPr txBox="1">
          <a:spLocks xmlns:a="http://schemas.openxmlformats.org/drawingml/2006/main" noChangeArrowheads="1"/>
        </cdr:cNvSpPr>
      </cdr:nvSpPr>
      <cdr:spPr bwMode="auto">
        <a:xfrm xmlns:a="http://schemas.openxmlformats.org/drawingml/2006/main">
          <a:off x="27945" y="1"/>
          <a:ext cx="1905629" cy="19050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Overflow="clip" vert="horz" wrap="square" lIns="18288" tIns="18288" rIns="18288" bIns="18288" anchor="t" upright="1"/>
        <a:lstStyle xmlns:a="http://schemas.openxmlformats.org/drawingml/2006/main"/>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Annual Regional Capacity (GW)</a:t>
          </a:r>
        </a:p>
      </cdr:txBody>
    </cdr:sp>
  </cdr:relSizeAnchor>
  <cdr:relSizeAnchor xmlns:cdr="http://schemas.openxmlformats.org/drawingml/2006/chartDrawing">
    <cdr:from>
      <cdr:x>0.58739</cdr:x>
      <cdr:y>0.33224</cdr:y>
    </cdr:from>
    <cdr:to>
      <cdr:x>0.7585</cdr:x>
      <cdr:y>0.39305</cdr:y>
    </cdr:to>
    <cdr:sp macro="" textlink="">
      <cdr:nvSpPr>
        <cdr:cNvPr id="7" name="Text Box 1027"/>
        <cdr:cNvSpPr txBox="1">
          <a:spLocks xmlns:a="http://schemas.openxmlformats.org/drawingml/2006/main" noChangeArrowheads="1"/>
        </cdr:cNvSpPr>
      </cdr:nvSpPr>
      <cdr:spPr bwMode="auto">
        <a:xfrm xmlns:a="http://schemas.openxmlformats.org/drawingml/2006/main">
          <a:off x="3491214" y="976908"/>
          <a:ext cx="1017009" cy="178804"/>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horz" wrap="square" lIns="18288" tIns="18288" rIns="18288" bIns="18288" anchor="b"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Cumulative Total</a:t>
          </a:r>
        </a:p>
      </cdr:txBody>
    </cdr:sp>
  </cdr:relSizeAnchor>
  <cdr:relSizeAnchor xmlns:cdr="http://schemas.openxmlformats.org/drawingml/2006/chartDrawing">
    <cdr:from>
      <cdr:x>0.69237</cdr:x>
      <cdr:y>0.39749</cdr:y>
    </cdr:from>
    <cdr:to>
      <cdr:x>0.72399</cdr:x>
      <cdr:y>0.42527</cdr:y>
    </cdr:to>
    <cdr:cxnSp macro="">
      <cdr:nvCxnSpPr>
        <cdr:cNvPr id="19" name="Straight Connector 18">
          <a:extLst xmlns:a="http://schemas.openxmlformats.org/drawingml/2006/main">
            <a:ext uri="{FF2B5EF4-FFF2-40B4-BE49-F238E27FC236}">
              <a16:creationId xmlns:a16="http://schemas.microsoft.com/office/drawing/2014/main" id="{17C3D113-0617-47AF-8167-59AC6AC85942}"/>
            </a:ext>
          </a:extLst>
        </cdr:cNvPr>
        <cdr:cNvCxnSpPr/>
      </cdr:nvCxnSpPr>
      <cdr:spPr>
        <a:xfrm xmlns:a="http://schemas.openxmlformats.org/drawingml/2006/main">
          <a:off x="4115151" y="1168767"/>
          <a:ext cx="187936" cy="81683"/>
        </a:xfrm>
        <a:prstGeom xmlns:a="http://schemas.openxmlformats.org/drawingml/2006/main" prst="line">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5.xml><?xml version="1.0" encoding="utf-8"?>
<xdr:wsDr xmlns:xdr="http://schemas.openxmlformats.org/drawingml/2006/spreadsheetDrawing" xmlns:a="http://schemas.openxmlformats.org/drawingml/2006/main">
  <xdr:oneCellAnchor>
    <xdr:from>
      <xdr:col>0</xdr:col>
      <xdr:colOff>27940</xdr:colOff>
      <xdr:row>1</xdr:row>
      <xdr:rowOff>101600</xdr:rowOff>
    </xdr:from>
    <xdr:ext cx="6322060" cy="3370580"/>
    <xdr:graphicFrame macro="">
      <xdr:nvGraphicFramePr>
        <xdr:cNvPr id="2" name="Chart 1">
          <a:extLst>
            <a:ext uri="{FF2B5EF4-FFF2-40B4-BE49-F238E27FC236}">
              <a16:creationId xmlns:a16="http://schemas.microsoft.com/office/drawing/2014/main" id="{9693B54C-AC80-45F4-87E3-5AA43AECC7E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oneCellAnchor>
</xdr:wsDr>
</file>

<file path=xl/drawings/drawing6.xml><?xml version="1.0" encoding="utf-8"?>
<xdr:wsDr xmlns:xdr="http://schemas.openxmlformats.org/drawingml/2006/spreadsheetDrawing" xmlns:a="http://schemas.openxmlformats.org/drawingml/2006/main">
  <xdr:oneCellAnchor>
    <xdr:from>
      <xdr:col>0</xdr:col>
      <xdr:colOff>15240</xdr:colOff>
      <xdr:row>2</xdr:row>
      <xdr:rowOff>182880</xdr:rowOff>
    </xdr:from>
    <xdr:ext cx="6400800" cy="3200400"/>
    <xdr:graphicFrame macro="">
      <xdr:nvGraphicFramePr>
        <xdr:cNvPr id="2" name="Chart 1">
          <a:extLst>
            <a:ext uri="{FF2B5EF4-FFF2-40B4-BE49-F238E27FC236}">
              <a16:creationId xmlns:a16="http://schemas.microsoft.com/office/drawing/2014/main" id="{2ECDD831-10F0-41B6-B556-9E1CA1737E1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oneCellAnchor>
</xdr:wsDr>
</file>

<file path=xl/drawings/drawing7.xml><?xml version="1.0" encoding="utf-8"?>
<xdr:wsDr xmlns:xdr="http://schemas.openxmlformats.org/drawingml/2006/spreadsheetDrawing" xmlns:a="http://schemas.openxmlformats.org/drawingml/2006/main">
  <xdr:twoCellAnchor>
    <xdr:from>
      <xdr:col>0</xdr:col>
      <xdr:colOff>0</xdr:colOff>
      <xdr:row>1</xdr:row>
      <xdr:rowOff>127001</xdr:rowOff>
    </xdr:from>
    <xdr:to>
      <xdr:col>7</xdr:col>
      <xdr:colOff>243840</xdr:colOff>
      <xdr:row>19</xdr:row>
      <xdr:rowOff>152400</xdr:rowOff>
    </xdr:to>
    <xdr:graphicFrame macro="">
      <xdr:nvGraphicFramePr>
        <xdr:cNvPr id="2" name="Chart 1040">
          <a:extLst>
            <a:ext uri="{FF2B5EF4-FFF2-40B4-BE49-F238E27FC236}">
              <a16:creationId xmlns:a16="http://schemas.microsoft.com/office/drawing/2014/main" id="{00000000-0008-0000-0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xml><?xml version="1.0" encoding="utf-8"?>
<c:userShapes xmlns:c="http://schemas.openxmlformats.org/drawingml/2006/chart">
  <cdr:relSizeAnchor xmlns:cdr="http://schemas.openxmlformats.org/drawingml/2006/chartDrawing">
    <cdr:from>
      <cdr:x>0</cdr:x>
      <cdr:y>0.00635</cdr:y>
    </cdr:from>
    <cdr:to>
      <cdr:x>0.51965</cdr:x>
      <cdr:y>0.07302</cdr:y>
    </cdr:to>
    <cdr:sp macro="" textlink="">
      <cdr:nvSpPr>
        <cdr:cNvPr id="2" name="TextBox 1"/>
        <cdr:cNvSpPr txBox="1"/>
      </cdr:nvSpPr>
      <cdr:spPr>
        <a:xfrm xmlns:a="http://schemas.openxmlformats.org/drawingml/2006/main">
          <a:off x="0" y="20308"/>
          <a:ext cx="3088617" cy="213372"/>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marL="0" marR="0" lvl="0" indent="0" defTabSz="914400" rtl="0" eaLnBrk="1" fontAlgn="auto" latinLnBrk="0" hangingPunct="1">
            <a:lnSpc>
              <a:spcPct val="100000"/>
            </a:lnSpc>
            <a:spcBef>
              <a:spcPts val="0"/>
            </a:spcBef>
            <a:spcAft>
              <a:spcPts val="0"/>
            </a:spcAft>
            <a:buClrTx/>
            <a:buSzTx/>
            <a:buFontTx/>
            <a:buNone/>
            <a:tabLst/>
            <a:defRPr/>
          </a:pPr>
          <a:r>
            <a:rPr lang="en-US" sz="1000" b="0" i="0" baseline="0">
              <a:effectLst/>
              <a:latin typeface="Arial" panose="020B0604020202020204" pitchFamily="34" charset="0"/>
              <a:ea typeface="+mn-ea"/>
              <a:cs typeface="Arial" panose="020B0604020202020204" pitchFamily="34" charset="0"/>
            </a:rPr>
            <a:t>Wind as Percentage of Total Generation in 2023</a:t>
          </a:r>
          <a:endParaRPr lang="en-US" sz="1000">
            <a:effectLst/>
            <a:latin typeface="Arial" panose="020B0604020202020204" pitchFamily="34" charset="0"/>
            <a:cs typeface="Arial" panose="020B0604020202020204" pitchFamily="34" charset="0"/>
          </a:endParaRPr>
        </a:p>
        <a:p xmlns:a="http://schemas.openxmlformats.org/drawingml/2006/main">
          <a:endParaRPr lang="en-US" sz="1000">
            <a:latin typeface="Arial" panose="020B0604020202020204" pitchFamily="34" charset="0"/>
            <a:cs typeface="Arial" panose="020B0604020202020204" pitchFamily="34" charset="0"/>
          </a:endParaRPr>
        </a:p>
      </cdr:txBody>
    </cdr:sp>
  </cdr:relSizeAnchor>
</c:userShapes>
</file>

<file path=xl/drawings/drawing9.xml><?xml version="1.0" encoding="utf-8"?>
<xdr:wsDr xmlns:xdr="http://schemas.openxmlformats.org/drawingml/2006/spreadsheetDrawing" xmlns:a="http://schemas.openxmlformats.org/drawingml/2006/main">
  <xdr:twoCellAnchor editAs="oneCell">
    <xdr:from>
      <xdr:col>0</xdr:col>
      <xdr:colOff>50801</xdr:colOff>
      <xdr:row>35</xdr:row>
      <xdr:rowOff>76200</xdr:rowOff>
    </xdr:from>
    <xdr:to>
      <xdr:col>10</xdr:col>
      <xdr:colOff>114300</xdr:colOff>
      <xdr:row>60</xdr:row>
      <xdr:rowOff>78176</xdr:rowOff>
    </xdr:to>
    <xdr:pic>
      <xdr:nvPicPr>
        <xdr:cNvPr id="5" name="Picture 4">
          <a:extLst>
            <a:ext uri="{FF2B5EF4-FFF2-40B4-BE49-F238E27FC236}">
              <a16:creationId xmlns:a16="http://schemas.microsoft.com/office/drawing/2014/main" id="{23CA6C97-8AC0-F84C-8924-9B3BAC33C78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0801" y="5880100"/>
          <a:ext cx="6083299" cy="4129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63501</xdr:colOff>
      <xdr:row>63</xdr:row>
      <xdr:rowOff>12701</xdr:rowOff>
    </xdr:from>
    <xdr:to>
      <xdr:col>10</xdr:col>
      <xdr:colOff>177800</xdr:colOff>
      <xdr:row>88</xdr:row>
      <xdr:rowOff>64618</xdr:rowOff>
    </xdr:to>
    <xdr:pic>
      <xdr:nvPicPr>
        <xdr:cNvPr id="6" name="Picture 5">
          <a:extLst>
            <a:ext uri="{FF2B5EF4-FFF2-40B4-BE49-F238E27FC236}">
              <a16:creationId xmlns:a16="http://schemas.microsoft.com/office/drawing/2014/main" id="{C91BC763-106B-1E26-9B23-6713F22E6A59}"/>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3501" y="10439401"/>
          <a:ext cx="6134099" cy="4179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57150</xdr:colOff>
      <xdr:row>1</xdr:row>
      <xdr:rowOff>66675</xdr:rowOff>
    </xdr:from>
    <xdr:to>
      <xdr:col>7</xdr:col>
      <xdr:colOff>133350</xdr:colOff>
      <xdr:row>18</xdr:row>
      <xdr:rowOff>170815</xdr:rowOff>
    </xdr:to>
    <xdr:grpSp>
      <xdr:nvGrpSpPr>
        <xdr:cNvPr id="2" name="Group 1">
          <a:extLst>
            <a:ext uri="{FF2B5EF4-FFF2-40B4-BE49-F238E27FC236}">
              <a16:creationId xmlns:a16="http://schemas.microsoft.com/office/drawing/2014/main" id="{49811D93-1861-4926-B98B-52488D684D01}"/>
            </a:ext>
          </a:extLst>
        </xdr:cNvPr>
        <xdr:cNvGrpSpPr/>
      </xdr:nvGrpSpPr>
      <xdr:grpSpPr>
        <a:xfrm>
          <a:off x="57150" y="252942"/>
          <a:ext cx="6019800" cy="3270673"/>
          <a:chOff x="14391640" y="360680"/>
          <a:chExt cx="5943600" cy="3205480"/>
        </a:xfrm>
      </xdr:grpSpPr>
      <xdr:graphicFrame macro="">
        <xdr:nvGraphicFramePr>
          <xdr:cNvPr id="3" name="Chart 2">
            <a:extLst>
              <a:ext uri="{FF2B5EF4-FFF2-40B4-BE49-F238E27FC236}">
                <a16:creationId xmlns:a16="http://schemas.microsoft.com/office/drawing/2014/main" id="{C9FF9085-7105-4F6B-8655-8525AD13EAA5}"/>
              </a:ext>
            </a:extLst>
          </xdr:cNvPr>
          <xdr:cNvGraphicFramePr>
            <a:graphicFrameLocks/>
          </xdr:cNvGraphicFramePr>
        </xdr:nvGraphicFramePr>
        <xdr:xfrm>
          <a:off x="14391640" y="365760"/>
          <a:ext cx="2926079" cy="320040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3">
            <a:extLst>
              <a:ext uri="{FF2B5EF4-FFF2-40B4-BE49-F238E27FC236}">
                <a16:creationId xmlns:a16="http://schemas.microsoft.com/office/drawing/2014/main" id="{6FE397FC-F597-4344-F1BA-1809B204244C}"/>
              </a:ext>
            </a:extLst>
          </xdr:cNvPr>
          <xdr:cNvGraphicFramePr>
            <a:graphicFrameLocks/>
          </xdr:cNvGraphicFramePr>
        </xdr:nvGraphicFramePr>
        <xdr:xfrm>
          <a:off x="17409160" y="360680"/>
          <a:ext cx="2926080" cy="3200400"/>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11.xml><?xml version="1.0" encoding="utf-8"?>
<c:userShapes xmlns:c="http://schemas.openxmlformats.org/drawingml/2006/chart">
  <cdr:relSizeAnchor xmlns:cdr="http://schemas.openxmlformats.org/drawingml/2006/chartDrawing">
    <cdr:from>
      <cdr:x>0</cdr:x>
      <cdr:y>3.12461E-7</cdr:y>
    </cdr:from>
    <cdr:to>
      <cdr:x>0.48958</cdr:x>
      <cdr:y>0.06667</cdr:y>
    </cdr:to>
    <cdr:sp macro="" textlink="">
      <cdr:nvSpPr>
        <cdr:cNvPr id="2" name="TextBox 1">
          <a:extLst xmlns:a="http://schemas.openxmlformats.org/drawingml/2006/main">
            <a:ext uri="{FF2B5EF4-FFF2-40B4-BE49-F238E27FC236}">
              <a16:creationId xmlns:a16="http://schemas.microsoft.com/office/drawing/2014/main" id="{3544C303-BBE5-1C92-418C-F6C86AC714CE}"/>
            </a:ext>
          </a:extLst>
        </cdr:cNvPr>
        <cdr:cNvSpPr txBox="1"/>
      </cdr:nvSpPr>
      <cdr:spPr>
        <a:xfrm xmlns:a="http://schemas.openxmlformats.org/drawingml/2006/main">
          <a:off x="0" y="1"/>
          <a:ext cx="1432560" cy="213359"/>
        </a:xfrm>
        <a:prstGeom xmlns:a="http://schemas.openxmlformats.org/drawingml/2006/main" prst="rect">
          <a:avLst/>
        </a:prstGeom>
      </cdr:spPr>
      <cdr:txBody>
        <a:bodyPr xmlns:a="http://schemas.openxmlformats.org/drawingml/2006/main" vertOverflow="clip" wrap="square" lIns="18288" tIns="18288" rIns="18288" bIns="18288" rtlCol="0" anchor="t" anchorCtr="0"/>
        <a:lstStyle xmlns:a="http://schemas.openxmlformats.org/drawingml/2006/main"/>
        <a:p xmlns:a="http://schemas.openxmlformats.org/drawingml/2006/main">
          <a:r>
            <a:rPr lang="en-US" sz="1000">
              <a:solidFill>
                <a:schemeClr val="tx1"/>
              </a:solidFill>
              <a:latin typeface="Arial" panose="020B0604020202020204" pitchFamily="34" charset="0"/>
              <a:cs typeface="Arial" panose="020B0604020202020204" pitchFamily="34" charset="0"/>
            </a:rPr>
            <a:t>Wind Market Share</a:t>
          </a:r>
          <a:r>
            <a:rPr lang="en-US" sz="1000" baseline="0">
              <a:solidFill>
                <a:schemeClr val="tx1"/>
              </a:solidFill>
              <a:latin typeface="Arial" panose="020B0604020202020204" pitchFamily="34" charset="0"/>
              <a:cs typeface="Arial" panose="020B0604020202020204" pitchFamily="34" charset="0"/>
            </a:rPr>
            <a:t> </a:t>
          </a:r>
          <a:r>
            <a:rPr lang="en-US" sz="1000">
              <a:solidFill>
                <a:schemeClr val="tx1"/>
              </a:solidFill>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0.69762</cdr:x>
      <cdr:y>0.13301</cdr:y>
    </cdr:from>
    <cdr:to>
      <cdr:x>0.84246</cdr:x>
      <cdr:y>0.19332</cdr:y>
    </cdr:to>
    <cdr:sp macro="" textlink="">
      <cdr:nvSpPr>
        <cdr:cNvPr id="3" name="TextBox 1">
          <a:extLst xmlns:a="http://schemas.openxmlformats.org/drawingml/2006/main">
            <a:ext uri="{FF2B5EF4-FFF2-40B4-BE49-F238E27FC236}">
              <a16:creationId xmlns:a16="http://schemas.microsoft.com/office/drawing/2014/main" id="{903EE3CF-AB35-D365-76C9-2F219196C68E}"/>
            </a:ext>
          </a:extLst>
        </cdr:cNvPr>
        <cdr:cNvSpPr txBox="1"/>
      </cdr:nvSpPr>
      <cdr:spPr>
        <a:xfrm xmlns:a="http://schemas.openxmlformats.org/drawingml/2006/main">
          <a:off x="1962785" y="443904"/>
          <a:ext cx="407513" cy="201276"/>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bg2">
                  <a:lumMod val="50000"/>
                </a:schemeClr>
              </a:solidFill>
              <a:latin typeface="Arial" panose="020B0604020202020204" pitchFamily="34" charset="0"/>
              <a:cs typeface="Arial" panose="020B0604020202020204" pitchFamily="34" charset="0"/>
            </a:rPr>
            <a:t>SPP</a:t>
          </a:r>
        </a:p>
      </cdr:txBody>
    </cdr:sp>
  </cdr:relSizeAnchor>
  <cdr:relSizeAnchor xmlns:cdr="http://schemas.openxmlformats.org/drawingml/2006/chartDrawing">
    <cdr:from>
      <cdr:x>0.76554</cdr:x>
      <cdr:y>0.34348</cdr:y>
    </cdr:from>
    <cdr:to>
      <cdr:x>0.95779</cdr:x>
      <cdr:y>0.40221</cdr:y>
    </cdr:to>
    <cdr:sp macro="" textlink="">
      <cdr:nvSpPr>
        <cdr:cNvPr id="4"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153863" y="1146318"/>
          <a:ext cx="540903" cy="196002"/>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tx1">
                  <a:lumMod val="65000"/>
                  <a:lumOff val="35000"/>
                </a:schemeClr>
              </a:solidFill>
              <a:latin typeface="Arial" panose="020B0604020202020204" pitchFamily="34" charset="0"/>
              <a:cs typeface="Arial" panose="020B0604020202020204" pitchFamily="34" charset="0"/>
            </a:rPr>
            <a:t>ERCOT</a:t>
          </a:r>
        </a:p>
      </cdr:txBody>
    </cdr:sp>
  </cdr:relSizeAnchor>
  <cdr:relSizeAnchor xmlns:cdr="http://schemas.openxmlformats.org/drawingml/2006/chartDrawing">
    <cdr:from>
      <cdr:x>0.80191</cdr:x>
      <cdr:y>0.55396</cdr:y>
    </cdr:from>
    <cdr:to>
      <cdr:x>0.97969</cdr:x>
      <cdr:y>0.60952</cdr:y>
    </cdr:to>
    <cdr:sp macro="" textlink="">
      <cdr:nvSpPr>
        <cdr:cNvPr id="5"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256197" y="1848755"/>
          <a:ext cx="500191" cy="185422"/>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accent3"/>
              </a:solidFill>
              <a:latin typeface="Arial" panose="020B0604020202020204" pitchFamily="34" charset="0"/>
              <a:cs typeface="Arial" panose="020B0604020202020204" pitchFamily="34" charset="0"/>
            </a:rPr>
            <a:t>MISO</a:t>
          </a:r>
        </a:p>
      </cdr:txBody>
    </cdr:sp>
  </cdr:relSizeAnchor>
  <cdr:relSizeAnchor xmlns:cdr="http://schemas.openxmlformats.org/drawingml/2006/chartDrawing">
    <cdr:from>
      <cdr:x>0.78799</cdr:x>
      <cdr:y>0.73581</cdr:y>
    </cdr:from>
    <cdr:to>
      <cdr:x>0.94571</cdr:x>
      <cdr:y>0.80565</cdr:y>
    </cdr:to>
    <cdr:sp macro="" textlink="">
      <cdr:nvSpPr>
        <cdr:cNvPr id="6"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217028" y="2455661"/>
          <a:ext cx="443751" cy="233080"/>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accent4">
                  <a:lumMod val="75000"/>
                </a:schemeClr>
              </a:solidFill>
              <a:latin typeface="Arial" panose="020B0604020202020204" pitchFamily="34" charset="0"/>
              <a:cs typeface="Arial" panose="020B0604020202020204" pitchFamily="34" charset="0"/>
            </a:rPr>
            <a:t>CAISO</a:t>
          </a:r>
        </a:p>
      </cdr:txBody>
    </cdr:sp>
  </cdr:relSizeAnchor>
  <cdr:relSizeAnchor xmlns:cdr="http://schemas.openxmlformats.org/drawingml/2006/chartDrawing">
    <cdr:from>
      <cdr:x>0.67366</cdr:x>
      <cdr:y>0.78345</cdr:y>
    </cdr:from>
    <cdr:to>
      <cdr:x>0.80187</cdr:x>
      <cdr:y>0.85489</cdr:y>
    </cdr:to>
    <cdr:sp macro="" textlink="">
      <cdr:nvSpPr>
        <cdr:cNvPr id="7"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1895376" y="2614642"/>
          <a:ext cx="360724" cy="238420"/>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accent6">
                  <a:lumMod val="60000"/>
                  <a:lumOff val="40000"/>
                </a:schemeClr>
              </a:solidFill>
              <a:latin typeface="Arial" panose="020B0604020202020204" pitchFamily="34" charset="0"/>
              <a:cs typeface="Arial" panose="020B0604020202020204" pitchFamily="34" charset="0"/>
            </a:rPr>
            <a:t>PJM</a:t>
          </a:r>
        </a:p>
      </cdr:txBody>
    </cdr:sp>
  </cdr:relSizeAnchor>
  <cdr:relSizeAnchor xmlns:cdr="http://schemas.openxmlformats.org/drawingml/2006/chartDrawing">
    <cdr:from>
      <cdr:x>0.77249</cdr:x>
      <cdr:y>0.86158</cdr:y>
    </cdr:from>
    <cdr:to>
      <cdr:x>0.93518</cdr:x>
      <cdr:y>0.9346</cdr:y>
    </cdr:to>
    <cdr:sp macro="" textlink="">
      <cdr:nvSpPr>
        <cdr:cNvPr id="8"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173422" y="2875402"/>
          <a:ext cx="457734" cy="243692"/>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accent1">
                  <a:lumMod val="60000"/>
                  <a:lumOff val="40000"/>
                </a:schemeClr>
              </a:solidFill>
              <a:latin typeface="Arial" panose="020B0604020202020204" pitchFamily="34" charset="0"/>
              <a:cs typeface="Arial" panose="020B0604020202020204" pitchFamily="34" charset="0"/>
            </a:rPr>
            <a:t>ISO-NE</a:t>
          </a:r>
        </a:p>
      </cdr:txBody>
    </cdr:sp>
  </cdr:relSizeAnchor>
  <cdr:relSizeAnchor xmlns:cdr="http://schemas.openxmlformats.org/drawingml/2006/chartDrawing">
    <cdr:from>
      <cdr:x>0.54931</cdr:x>
      <cdr:y>0.85746</cdr:y>
    </cdr:from>
    <cdr:to>
      <cdr:x>0.74375</cdr:x>
      <cdr:y>0.93842</cdr:y>
    </cdr:to>
    <cdr:sp macro="" textlink="">
      <cdr:nvSpPr>
        <cdr:cNvPr id="9"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1545500" y="2861625"/>
          <a:ext cx="547064" cy="270191"/>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accent5"/>
              </a:solidFill>
              <a:latin typeface="Arial" panose="020B0604020202020204" pitchFamily="34" charset="0"/>
              <a:cs typeface="Arial" panose="020B0604020202020204" pitchFamily="34" charset="0"/>
            </a:rPr>
            <a:t>NYISO</a:t>
          </a:r>
        </a:p>
      </cdr:txBody>
    </cdr:sp>
  </cdr:relSizeAnchor>
</c:userShapes>
</file>

<file path=xl/drawings/drawing12.xml><?xml version="1.0" encoding="utf-8"?>
<c:userShapes xmlns:c="http://schemas.openxmlformats.org/drawingml/2006/chart">
  <cdr:relSizeAnchor xmlns:cdr="http://schemas.openxmlformats.org/drawingml/2006/chartDrawing">
    <cdr:from>
      <cdr:x>0</cdr:x>
      <cdr:y>0</cdr:y>
    </cdr:from>
    <cdr:to>
      <cdr:x>0.64115</cdr:x>
      <cdr:y>0.04852</cdr:y>
    </cdr:to>
    <cdr:sp macro="" textlink="">
      <cdr:nvSpPr>
        <cdr:cNvPr id="2" name="TextBox 1">
          <a:extLst xmlns:a="http://schemas.openxmlformats.org/drawingml/2006/main">
            <a:ext uri="{FF2B5EF4-FFF2-40B4-BE49-F238E27FC236}">
              <a16:creationId xmlns:a16="http://schemas.microsoft.com/office/drawing/2014/main" id="{3544C303-BBE5-1C92-418C-F6C86AC714CE}"/>
            </a:ext>
          </a:extLst>
        </cdr:cNvPr>
        <cdr:cNvSpPr txBox="1"/>
      </cdr:nvSpPr>
      <cdr:spPr>
        <a:xfrm xmlns:a="http://schemas.openxmlformats.org/drawingml/2006/main">
          <a:off x="0" y="0"/>
          <a:ext cx="1803888" cy="161925"/>
        </a:xfrm>
        <a:prstGeom xmlns:a="http://schemas.openxmlformats.org/drawingml/2006/main" prst="rect">
          <a:avLst/>
        </a:prstGeom>
      </cdr:spPr>
      <cdr:txBody>
        <a:bodyPr xmlns:a="http://schemas.openxmlformats.org/drawingml/2006/main" vertOverflow="clip" wrap="square" lIns="18288" tIns="18288" rIns="18288" bIns="18288" rtlCol="0" anchor="t" anchorCtr="0"/>
        <a:lstStyle xmlns:a="http://schemas.openxmlformats.org/drawingml/2006/main"/>
        <a:p xmlns:a="http://schemas.openxmlformats.org/drawingml/2006/main">
          <a:r>
            <a:rPr lang="en-US" sz="1000">
              <a:solidFill>
                <a:schemeClr val="tx1"/>
              </a:solidFill>
              <a:latin typeface="Arial" panose="020B0604020202020204" pitchFamily="34" charset="0"/>
              <a:cs typeface="Arial" panose="020B0604020202020204" pitchFamily="34" charset="0"/>
            </a:rPr>
            <a:t>Wind + Solar Market Share</a:t>
          </a:r>
          <a:r>
            <a:rPr lang="en-US" sz="1000" baseline="0">
              <a:solidFill>
                <a:schemeClr val="tx1"/>
              </a:solidFill>
              <a:latin typeface="Arial" panose="020B0604020202020204" pitchFamily="34" charset="0"/>
              <a:cs typeface="Arial" panose="020B0604020202020204" pitchFamily="34" charset="0"/>
            </a:rPr>
            <a:t> </a:t>
          </a:r>
          <a:r>
            <a:rPr lang="en-US" sz="1000">
              <a:solidFill>
                <a:schemeClr val="tx1"/>
              </a:solidFill>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0.79964</cdr:x>
      <cdr:y>0.0499</cdr:y>
    </cdr:from>
    <cdr:to>
      <cdr:x>0.97224</cdr:x>
      <cdr:y>0.11974</cdr:y>
    </cdr:to>
    <cdr:sp macro="" textlink="">
      <cdr:nvSpPr>
        <cdr:cNvPr id="3" name="TextBox 1">
          <a:extLst xmlns:a="http://schemas.openxmlformats.org/drawingml/2006/main">
            <a:ext uri="{FF2B5EF4-FFF2-40B4-BE49-F238E27FC236}">
              <a16:creationId xmlns:a16="http://schemas.microsoft.com/office/drawing/2014/main" id="{903EE3CF-AB35-D365-76C9-2F219196C68E}"/>
            </a:ext>
          </a:extLst>
        </cdr:cNvPr>
        <cdr:cNvSpPr txBox="1"/>
      </cdr:nvSpPr>
      <cdr:spPr>
        <a:xfrm xmlns:a="http://schemas.openxmlformats.org/drawingml/2006/main">
          <a:off x="2249820" y="166547"/>
          <a:ext cx="485617" cy="233080"/>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bg2">
                  <a:lumMod val="50000"/>
                </a:schemeClr>
              </a:solidFill>
              <a:latin typeface="Arial" panose="020B0604020202020204" pitchFamily="34" charset="0"/>
              <a:cs typeface="Arial" panose="020B0604020202020204" pitchFamily="34" charset="0"/>
            </a:rPr>
            <a:t>SPP</a:t>
          </a:r>
        </a:p>
      </cdr:txBody>
    </cdr:sp>
  </cdr:relSizeAnchor>
  <cdr:relSizeAnchor xmlns:cdr="http://schemas.openxmlformats.org/drawingml/2006/chartDrawing">
    <cdr:from>
      <cdr:x>0.79907</cdr:x>
      <cdr:y>0.31211</cdr:y>
    </cdr:from>
    <cdr:to>
      <cdr:x>1</cdr:x>
      <cdr:y>0.37401</cdr:y>
    </cdr:to>
    <cdr:sp macro="" textlink="">
      <cdr:nvSpPr>
        <cdr:cNvPr id="4"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567960" y="1041619"/>
          <a:ext cx="645726" cy="206582"/>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tx1">
                  <a:lumMod val="65000"/>
                  <a:lumOff val="35000"/>
                </a:schemeClr>
              </a:solidFill>
              <a:latin typeface="Arial" panose="020B0604020202020204" pitchFamily="34" charset="0"/>
              <a:cs typeface="Arial" panose="020B0604020202020204" pitchFamily="34" charset="0"/>
            </a:rPr>
            <a:t>ERCOT</a:t>
          </a:r>
        </a:p>
      </cdr:txBody>
    </cdr:sp>
  </cdr:relSizeAnchor>
  <cdr:relSizeAnchor xmlns:cdr="http://schemas.openxmlformats.org/drawingml/2006/chartDrawing">
    <cdr:from>
      <cdr:x>0.82628</cdr:x>
      <cdr:y>0.53904</cdr:y>
    </cdr:from>
    <cdr:to>
      <cdr:x>1</cdr:x>
      <cdr:y>0.61206</cdr:y>
    </cdr:to>
    <cdr:sp macro="" textlink="">
      <cdr:nvSpPr>
        <cdr:cNvPr id="5"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324770" y="1798955"/>
          <a:ext cx="488768" cy="243693"/>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accent3"/>
              </a:solidFill>
              <a:latin typeface="Arial" panose="020B0604020202020204" pitchFamily="34" charset="0"/>
              <a:cs typeface="Arial" panose="020B0604020202020204" pitchFamily="34" charset="0"/>
            </a:rPr>
            <a:t>MISO</a:t>
          </a:r>
        </a:p>
      </cdr:txBody>
    </cdr:sp>
  </cdr:relSizeAnchor>
  <cdr:relSizeAnchor xmlns:cdr="http://schemas.openxmlformats.org/drawingml/2006/chartDrawing">
    <cdr:from>
      <cdr:x>0.84036</cdr:x>
      <cdr:y>0.21869</cdr:y>
    </cdr:from>
    <cdr:to>
      <cdr:x>0.99661</cdr:x>
      <cdr:y>0.29488</cdr:y>
    </cdr:to>
    <cdr:sp macro="" textlink="">
      <cdr:nvSpPr>
        <cdr:cNvPr id="6"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364398" y="729831"/>
          <a:ext cx="439615" cy="254272"/>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accent4">
                  <a:lumMod val="75000"/>
                </a:schemeClr>
              </a:solidFill>
              <a:latin typeface="Arial" panose="020B0604020202020204" pitchFamily="34" charset="0"/>
              <a:cs typeface="Arial" panose="020B0604020202020204" pitchFamily="34" charset="0"/>
            </a:rPr>
            <a:t>CAISO</a:t>
          </a:r>
        </a:p>
      </cdr:txBody>
    </cdr:sp>
  </cdr:relSizeAnchor>
  <cdr:relSizeAnchor xmlns:cdr="http://schemas.openxmlformats.org/drawingml/2006/chartDrawing">
    <cdr:from>
      <cdr:x>0.47751</cdr:x>
      <cdr:y>0.85192</cdr:y>
    </cdr:from>
    <cdr:to>
      <cdr:x>0.64679</cdr:x>
      <cdr:y>0.91806</cdr:y>
    </cdr:to>
    <cdr:sp macro="" textlink="">
      <cdr:nvSpPr>
        <cdr:cNvPr id="7"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1343485" y="2843149"/>
          <a:ext cx="476276" cy="220731"/>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accent6">
                  <a:lumMod val="60000"/>
                  <a:lumOff val="40000"/>
                </a:schemeClr>
              </a:solidFill>
              <a:latin typeface="Arial" panose="020B0604020202020204" pitchFamily="34" charset="0"/>
              <a:cs typeface="Arial" panose="020B0604020202020204" pitchFamily="34" charset="0"/>
            </a:rPr>
            <a:t>PJM</a:t>
          </a:r>
        </a:p>
      </cdr:txBody>
    </cdr:sp>
  </cdr:relSizeAnchor>
  <cdr:relSizeAnchor xmlns:cdr="http://schemas.openxmlformats.org/drawingml/2006/chartDrawing">
    <cdr:from>
      <cdr:x>0.78652</cdr:x>
      <cdr:y>0.6251</cdr:y>
    </cdr:from>
    <cdr:to>
      <cdr:x>0.9763</cdr:x>
      <cdr:y>0.69494</cdr:y>
    </cdr:to>
    <cdr:sp macro="" textlink="">
      <cdr:nvSpPr>
        <cdr:cNvPr id="8"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212912" y="2086167"/>
          <a:ext cx="533953" cy="233080"/>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accent1">
                  <a:lumMod val="60000"/>
                  <a:lumOff val="40000"/>
                </a:schemeClr>
              </a:solidFill>
              <a:latin typeface="Arial" panose="020B0604020202020204" pitchFamily="34" charset="0"/>
              <a:cs typeface="Arial" panose="020B0604020202020204" pitchFamily="34" charset="0"/>
            </a:rPr>
            <a:t>ISO-NE</a:t>
          </a:r>
        </a:p>
      </cdr:txBody>
    </cdr:sp>
  </cdr:relSizeAnchor>
  <cdr:relSizeAnchor xmlns:cdr="http://schemas.openxmlformats.org/drawingml/2006/chartDrawing">
    <cdr:from>
      <cdr:x>0.81072</cdr:x>
      <cdr:y>0.71092</cdr:y>
    </cdr:from>
    <cdr:to>
      <cdr:x>0.9763</cdr:x>
      <cdr:y>0.77759</cdr:y>
    </cdr:to>
    <cdr:sp macro="" textlink="">
      <cdr:nvSpPr>
        <cdr:cNvPr id="9"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280997" y="2372578"/>
          <a:ext cx="465866" cy="222500"/>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accent5"/>
              </a:solidFill>
              <a:latin typeface="Arial" panose="020B0604020202020204" pitchFamily="34" charset="0"/>
              <a:cs typeface="Arial" panose="020B0604020202020204" pitchFamily="34" charset="0"/>
            </a:rPr>
            <a:t>NYISO</a:t>
          </a:r>
        </a:p>
      </cdr:txBody>
    </cdr:sp>
  </cdr:relSizeAnchor>
</c:userShapes>
</file>

<file path=xl/drawings/drawing13.xml><?xml version="1.0" encoding="utf-8"?>
<xdr:wsDr xmlns:xdr="http://schemas.openxmlformats.org/drawingml/2006/spreadsheetDrawing" xmlns:a="http://schemas.openxmlformats.org/drawingml/2006/main">
  <xdr:twoCellAnchor>
    <xdr:from>
      <xdr:col>0</xdr:col>
      <xdr:colOff>1</xdr:colOff>
      <xdr:row>3</xdr:row>
      <xdr:rowOff>33019</xdr:rowOff>
    </xdr:from>
    <xdr:to>
      <xdr:col>3</xdr:col>
      <xdr:colOff>347383</xdr:colOff>
      <xdr:row>21</xdr:row>
      <xdr:rowOff>124459</xdr:rowOff>
    </xdr:to>
    <xdr:graphicFrame macro="">
      <xdr:nvGraphicFramePr>
        <xdr:cNvPr id="2" name="Chart 1">
          <a:extLst>
            <a:ext uri="{FF2B5EF4-FFF2-40B4-BE49-F238E27FC236}">
              <a16:creationId xmlns:a16="http://schemas.microsoft.com/office/drawing/2014/main" id="{69CA96F3-F9C2-4781-B2EA-BBC31705B0C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4</xdr:col>
      <xdr:colOff>16038</xdr:colOff>
      <xdr:row>3</xdr:row>
      <xdr:rowOff>53779</xdr:rowOff>
    </xdr:from>
    <xdr:to>
      <xdr:col>7</xdr:col>
      <xdr:colOff>694765</xdr:colOff>
      <xdr:row>24</xdr:row>
      <xdr:rowOff>63900</xdr:rowOff>
    </xdr:to>
    <xdr:pic>
      <xdr:nvPicPr>
        <xdr:cNvPr id="5" name="Picture 4">
          <a:extLst>
            <a:ext uri="{FF2B5EF4-FFF2-40B4-BE49-F238E27FC236}">
              <a16:creationId xmlns:a16="http://schemas.microsoft.com/office/drawing/2014/main" id="{89944D32-3FBB-EA81-AB0A-AD21EE6EC6D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246509" y="591661"/>
          <a:ext cx="4040491" cy="33046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48507</xdr:colOff>
      <xdr:row>3</xdr:row>
      <xdr:rowOff>11207</xdr:rowOff>
    </xdr:from>
    <xdr:to>
      <xdr:col>11</xdr:col>
      <xdr:colOff>347384</xdr:colOff>
      <xdr:row>24</xdr:row>
      <xdr:rowOff>82918</xdr:rowOff>
    </xdr:to>
    <xdr:pic>
      <xdr:nvPicPr>
        <xdr:cNvPr id="6" name="Picture 5">
          <a:extLst>
            <a:ext uri="{FF2B5EF4-FFF2-40B4-BE49-F238E27FC236}">
              <a16:creationId xmlns:a16="http://schemas.microsoft.com/office/drawing/2014/main" id="{289B608C-E09F-7803-752D-6E279121900E}"/>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1153536" y="549089"/>
          <a:ext cx="4019230" cy="33662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c:userShapes xmlns:c="http://schemas.openxmlformats.org/drawingml/2006/chart">
  <cdr:relSizeAnchor xmlns:cdr="http://schemas.openxmlformats.org/drawingml/2006/chartDrawing">
    <cdr:from>
      <cdr:x>0.8649</cdr:x>
      <cdr:y>0.21299</cdr:y>
    </cdr:from>
    <cdr:to>
      <cdr:x>0.94866</cdr:x>
      <cdr:y>0.28602</cdr:y>
    </cdr:to>
    <cdr:sp macro="" textlink="">
      <cdr:nvSpPr>
        <cdr:cNvPr id="2" name="TextBox 1"/>
        <cdr:cNvSpPr txBox="1"/>
      </cdr:nvSpPr>
      <cdr:spPr>
        <a:xfrm xmlns:a="http://schemas.openxmlformats.org/drawingml/2006/main">
          <a:off x="4983711" y="620927"/>
          <a:ext cx="482643" cy="212906"/>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a:solidFill>
                <a:schemeClr val="accent3">
                  <a:lumMod val="75000"/>
                </a:schemeClr>
              </a:solidFill>
              <a:latin typeface="Arial" panose="020B0604020202020204" pitchFamily="34" charset="0"/>
              <a:cs typeface="Arial" panose="020B0604020202020204" pitchFamily="34" charset="0"/>
            </a:rPr>
            <a:t>Wind</a:t>
          </a:r>
        </a:p>
      </cdr:txBody>
    </cdr:sp>
  </cdr:relSizeAnchor>
  <cdr:relSizeAnchor xmlns:cdr="http://schemas.openxmlformats.org/drawingml/2006/chartDrawing">
    <cdr:from>
      <cdr:x>0.45598</cdr:x>
      <cdr:y>0.74791</cdr:y>
    </cdr:from>
    <cdr:to>
      <cdr:x>0.63717</cdr:x>
      <cdr:y>0.81457</cdr:y>
    </cdr:to>
    <cdr:sp macro="" textlink="">
      <cdr:nvSpPr>
        <cdr:cNvPr id="3" name="TextBox 1"/>
        <cdr:cNvSpPr txBox="1"/>
      </cdr:nvSpPr>
      <cdr:spPr>
        <a:xfrm xmlns:a="http://schemas.openxmlformats.org/drawingml/2006/main">
          <a:off x="2627466" y="2180396"/>
          <a:ext cx="1044056" cy="194335"/>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2">
                  <a:lumMod val="40000"/>
                  <a:lumOff val="60000"/>
                </a:schemeClr>
              </a:solidFill>
              <a:latin typeface="Arial" panose="020B0604020202020204" pitchFamily="34" charset="0"/>
              <a:cs typeface="Arial" panose="020B0604020202020204" pitchFamily="34" charset="0"/>
            </a:rPr>
            <a:t>Fossil</a:t>
          </a:r>
        </a:p>
      </cdr:txBody>
    </cdr:sp>
  </cdr:relSizeAnchor>
  <cdr:relSizeAnchor xmlns:cdr="http://schemas.openxmlformats.org/drawingml/2006/chartDrawing">
    <cdr:from>
      <cdr:x>0.84545</cdr:x>
      <cdr:y>0.69004</cdr:y>
    </cdr:from>
    <cdr:to>
      <cdr:x>0.99417</cdr:x>
      <cdr:y>0.75116</cdr:y>
    </cdr:to>
    <cdr:sp macro="" textlink="">
      <cdr:nvSpPr>
        <cdr:cNvPr id="4" name="TextBox 1"/>
        <cdr:cNvSpPr txBox="1"/>
      </cdr:nvSpPr>
      <cdr:spPr>
        <a:xfrm xmlns:a="http://schemas.openxmlformats.org/drawingml/2006/main">
          <a:off x="4871640" y="2011683"/>
          <a:ext cx="856956" cy="178184"/>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bg2">
                  <a:lumMod val="50000"/>
                </a:schemeClr>
              </a:solidFill>
              <a:latin typeface="Arial" panose="020B0604020202020204" pitchFamily="34" charset="0"/>
              <a:cs typeface="Arial" panose="020B0604020202020204" pitchFamily="34" charset="0"/>
            </a:rPr>
            <a:t>Storage</a:t>
          </a:r>
        </a:p>
      </cdr:txBody>
    </cdr:sp>
  </cdr:relSizeAnchor>
  <cdr:relSizeAnchor xmlns:cdr="http://schemas.openxmlformats.org/drawingml/2006/chartDrawing">
    <cdr:from>
      <cdr:x>0.66345</cdr:x>
      <cdr:y>0.74156</cdr:y>
    </cdr:from>
    <cdr:to>
      <cdr:x>0.74721</cdr:x>
      <cdr:y>0.81458</cdr:y>
    </cdr:to>
    <cdr:sp macro="" textlink="">
      <cdr:nvSpPr>
        <cdr:cNvPr id="5" name="TextBox 1"/>
        <cdr:cNvSpPr txBox="1"/>
      </cdr:nvSpPr>
      <cdr:spPr>
        <a:xfrm xmlns:a="http://schemas.openxmlformats.org/drawingml/2006/main">
          <a:off x="3822940" y="2161888"/>
          <a:ext cx="482643" cy="212877"/>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6"/>
              </a:solidFill>
              <a:latin typeface="Arial" panose="020B0604020202020204" pitchFamily="34" charset="0"/>
              <a:cs typeface="Arial" panose="020B0604020202020204" pitchFamily="34" charset="0"/>
            </a:rPr>
            <a:t>PV</a:t>
          </a:r>
        </a:p>
      </cdr:txBody>
    </cdr:sp>
  </cdr:relSizeAnchor>
</c:userShapes>
</file>

<file path=xl/drawings/drawing15.xml><?xml version="1.0" encoding="utf-8"?>
<xdr:wsDr xmlns:xdr="http://schemas.openxmlformats.org/drawingml/2006/spreadsheetDrawing" xmlns:a="http://schemas.openxmlformats.org/drawingml/2006/main">
  <xdr:twoCellAnchor>
    <xdr:from>
      <xdr:col>2</xdr:col>
      <xdr:colOff>112419</xdr:colOff>
      <xdr:row>4</xdr:row>
      <xdr:rowOff>275756</xdr:rowOff>
    </xdr:from>
    <xdr:to>
      <xdr:col>10</xdr:col>
      <xdr:colOff>40970</xdr:colOff>
      <xdr:row>11</xdr:row>
      <xdr:rowOff>52236</xdr:rowOff>
    </xdr:to>
    <xdr:grpSp>
      <xdr:nvGrpSpPr>
        <xdr:cNvPr id="2" name="Group 1">
          <a:extLst>
            <a:ext uri="{FF2B5EF4-FFF2-40B4-BE49-F238E27FC236}">
              <a16:creationId xmlns:a16="http://schemas.microsoft.com/office/drawing/2014/main" id="{7652266D-E416-42A3-8CB9-085392AECB67}"/>
            </a:ext>
          </a:extLst>
        </xdr:cNvPr>
        <xdr:cNvGrpSpPr/>
      </xdr:nvGrpSpPr>
      <xdr:grpSpPr>
        <a:xfrm>
          <a:off x="2567752" y="1020823"/>
          <a:ext cx="5719751" cy="3467946"/>
          <a:chOff x="-908351" y="708186"/>
          <a:chExt cx="5037069" cy="3560028"/>
        </a:xfrm>
      </xdr:grpSpPr>
      <xdr:graphicFrame macro="">
        <xdr:nvGraphicFramePr>
          <xdr:cNvPr id="3" name="Chart 2">
            <a:extLst>
              <a:ext uri="{FF2B5EF4-FFF2-40B4-BE49-F238E27FC236}">
                <a16:creationId xmlns:a16="http://schemas.microsoft.com/office/drawing/2014/main" id="{87E03907-2FA5-7488-C0DA-7AB627FAC50A}"/>
              </a:ext>
            </a:extLst>
          </xdr:cNvPr>
          <xdr:cNvGraphicFramePr/>
        </xdr:nvGraphicFramePr>
        <xdr:xfrm>
          <a:off x="-908351" y="708186"/>
          <a:ext cx="5037069" cy="3560028"/>
        </xdr:xfrm>
        <a:graphic>
          <a:graphicData uri="http://schemas.openxmlformats.org/drawingml/2006/chart">
            <c:chart xmlns:c="http://schemas.openxmlformats.org/drawingml/2006/chart" xmlns:r="http://schemas.openxmlformats.org/officeDocument/2006/relationships" r:id="rId1"/>
          </a:graphicData>
        </a:graphic>
      </xdr:graphicFrame>
      <xdr:cxnSp macro="">
        <xdr:nvCxnSpPr>
          <xdr:cNvPr id="4" name="Straight Connector 3">
            <a:extLst>
              <a:ext uri="{FF2B5EF4-FFF2-40B4-BE49-F238E27FC236}">
                <a16:creationId xmlns:a16="http://schemas.microsoft.com/office/drawing/2014/main" id="{96F98451-84B2-BF7F-968C-6C42BB2CF451}"/>
              </a:ext>
            </a:extLst>
          </xdr:cNvPr>
          <xdr:cNvCxnSpPr/>
        </xdr:nvCxnSpPr>
        <xdr:spPr>
          <a:xfrm flipV="1">
            <a:off x="-730317" y="1179584"/>
            <a:ext cx="4655501" cy="446"/>
          </a:xfrm>
          <a:prstGeom prst="line">
            <a:avLst/>
          </a:prstGeom>
          <a:ln w="3175">
            <a:solidFill>
              <a:schemeClr val="bg1">
                <a:lumMod val="75000"/>
              </a:schemeClr>
            </a:solidFill>
          </a:ln>
        </xdr:spPr>
        <xdr:style>
          <a:lnRef idx="1">
            <a:schemeClr val="dk1"/>
          </a:lnRef>
          <a:fillRef idx="0">
            <a:schemeClr val="dk1"/>
          </a:fillRef>
          <a:effectRef idx="0">
            <a:schemeClr val="dk1"/>
          </a:effectRef>
          <a:fontRef idx="minor">
            <a:schemeClr val="tx1"/>
          </a:fontRef>
        </xdr:style>
      </xdr:cxnSp>
    </xdr:grpSp>
    <xdr:clientData/>
  </xdr:twoCellAnchor>
  <xdr:twoCellAnchor>
    <xdr:from>
      <xdr:col>2</xdr:col>
      <xdr:colOff>35694</xdr:colOff>
      <xdr:row>17</xdr:row>
      <xdr:rowOff>152401</xdr:rowOff>
    </xdr:from>
    <xdr:to>
      <xdr:col>9</xdr:col>
      <xdr:colOff>365155</xdr:colOff>
      <xdr:row>22</xdr:row>
      <xdr:rowOff>37442</xdr:rowOff>
    </xdr:to>
    <xdr:grpSp>
      <xdr:nvGrpSpPr>
        <xdr:cNvPr id="5" name="Group 4">
          <a:extLst>
            <a:ext uri="{FF2B5EF4-FFF2-40B4-BE49-F238E27FC236}">
              <a16:creationId xmlns:a16="http://schemas.microsoft.com/office/drawing/2014/main" id="{7883B5FB-22CF-4012-81F1-ED4BB49F0507}"/>
            </a:ext>
          </a:extLst>
        </xdr:cNvPr>
        <xdr:cNvGrpSpPr/>
      </xdr:nvGrpSpPr>
      <xdr:grpSpPr>
        <a:xfrm>
          <a:off x="2491027" y="5672668"/>
          <a:ext cx="5367128" cy="1392107"/>
          <a:chOff x="2586277" y="5998098"/>
          <a:chExt cx="4576482" cy="925681"/>
        </a:xfrm>
      </xdr:grpSpPr>
      <xdr:graphicFrame macro="">
        <xdr:nvGraphicFramePr>
          <xdr:cNvPr id="6" name="Chart 5">
            <a:extLst>
              <a:ext uri="{FF2B5EF4-FFF2-40B4-BE49-F238E27FC236}">
                <a16:creationId xmlns:a16="http://schemas.microsoft.com/office/drawing/2014/main" id="{457EAE34-23A7-D479-55D0-DCB61B41CEC5}"/>
              </a:ext>
            </a:extLst>
          </xdr:cNvPr>
          <xdr:cNvGraphicFramePr>
            <a:graphicFrameLocks/>
          </xdr:cNvGraphicFramePr>
        </xdr:nvGraphicFramePr>
        <xdr:xfrm>
          <a:off x="2586277" y="5998098"/>
          <a:ext cx="4576482" cy="925681"/>
        </xdr:xfrm>
        <a:graphic>
          <a:graphicData uri="http://schemas.openxmlformats.org/drawingml/2006/chart">
            <c:chart xmlns:c="http://schemas.openxmlformats.org/drawingml/2006/chart" xmlns:r="http://schemas.openxmlformats.org/officeDocument/2006/relationships" r:id="rId2"/>
          </a:graphicData>
        </a:graphic>
      </xdr:graphicFrame>
      <xdr:cxnSp macro="">
        <xdr:nvCxnSpPr>
          <xdr:cNvPr id="7" name="Straight Connector 6">
            <a:extLst>
              <a:ext uri="{FF2B5EF4-FFF2-40B4-BE49-F238E27FC236}">
                <a16:creationId xmlns:a16="http://schemas.microsoft.com/office/drawing/2014/main" id="{7D0A6C37-9DDB-F140-6D7F-6D7919607E8B}"/>
              </a:ext>
            </a:extLst>
          </xdr:cNvPr>
          <xdr:cNvCxnSpPr/>
        </xdr:nvCxnSpPr>
        <xdr:spPr>
          <a:xfrm>
            <a:off x="2820594" y="6209263"/>
            <a:ext cx="4305300" cy="9526"/>
          </a:xfrm>
          <a:prstGeom prst="line">
            <a:avLst/>
          </a:prstGeom>
          <a:ln w="3175">
            <a:solidFill>
              <a:schemeClr val="bg1">
                <a:lumMod val="75000"/>
              </a:schemeClr>
            </a:solidFill>
          </a:ln>
        </xdr:spPr>
        <xdr:style>
          <a:lnRef idx="1">
            <a:schemeClr val="dk1"/>
          </a:lnRef>
          <a:fillRef idx="0">
            <a:schemeClr val="dk1"/>
          </a:fillRef>
          <a:effectRef idx="0">
            <a:schemeClr val="dk1"/>
          </a:effectRef>
          <a:fontRef idx="minor">
            <a:schemeClr val="tx1"/>
          </a:fontRef>
        </xdr:style>
      </xdr:cxnSp>
    </xdr:grpSp>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44823</xdr:colOff>
      <xdr:row>2</xdr:row>
      <xdr:rowOff>67772</xdr:rowOff>
    </xdr:from>
    <xdr:to>
      <xdr:col>7</xdr:col>
      <xdr:colOff>806823</xdr:colOff>
      <xdr:row>17</xdr:row>
      <xdr:rowOff>89646</xdr:rowOff>
    </xdr:to>
    <xdr:pic>
      <xdr:nvPicPr>
        <xdr:cNvPr id="4" name="Picture 3">
          <a:extLst>
            <a:ext uri="{FF2B5EF4-FFF2-40B4-BE49-F238E27FC236}">
              <a16:creationId xmlns:a16="http://schemas.microsoft.com/office/drawing/2014/main" id="{F6F89B47-2CB0-647D-AC8B-3C1499080B6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823" y="415154"/>
          <a:ext cx="7922559" cy="2375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100853</xdr:colOff>
      <xdr:row>2</xdr:row>
      <xdr:rowOff>12906</xdr:rowOff>
    </xdr:from>
    <xdr:to>
      <xdr:col>17</xdr:col>
      <xdr:colOff>212912</xdr:colOff>
      <xdr:row>18</xdr:row>
      <xdr:rowOff>5222</xdr:rowOff>
    </xdr:to>
    <xdr:pic>
      <xdr:nvPicPr>
        <xdr:cNvPr id="5" name="Picture 4">
          <a:extLst>
            <a:ext uri="{FF2B5EF4-FFF2-40B4-BE49-F238E27FC236}">
              <a16:creationId xmlns:a16="http://schemas.microsoft.com/office/drawing/2014/main" id="{E4887720-8C34-F7ED-0614-6FDA44901990}"/>
            </a:ext>
          </a:extLst>
        </xdr:cNvPr>
        <xdr:cNvPicPr>
          <a:picLocks noChangeAspect="1"/>
        </xdr:cNvPicPr>
      </xdr:nvPicPr>
      <xdr:blipFill>
        <a:blip xmlns:r="http://schemas.openxmlformats.org/officeDocument/2006/relationships" r:embed="rId2"/>
        <a:stretch>
          <a:fillRect/>
        </a:stretch>
      </xdr:blipFill>
      <xdr:spPr>
        <a:xfrm>
          <a:off x="8157882" y="360288"/>
          <a:ext cx="8202706" cy="250243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1</xdr:row>
      <xdr:rowOff>26986</xdr:rowOff>
    </xdr:from>
    <xdr:to>
      <xdr:col>6</xdr:col>
      <xdr:colOff>408711</xdr:colOff>
      <xdr:row>21</xdr:row>
      <xdr:rowOff>82883</xdr:rowOff>
    </xdr:to>
    <xdr:pic>
      <xdr:nvPicPr>
        <xdr:cNvPr id="2" name="Picture 1">
          <a:extLst>
            <a:ext uri="{FF2B5EF4-FFF2-40B4-BE49-F238E27FC236}">
              <a16:creationId xmlns:a16="http://schemas.microsoft.com/office/drawing/2014/main" id="{7593E0BC-14AA-439C-A77D-9BCE29AB038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217486"/>
          <a:ext cx="5418861" cy="3294397"/>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12700</xdr:colOff>
      <xdr:row>1</xdr:row>
      <xdr:rowOff>114300</xdr:rowOff>
    </xdr:from>
    <xdr:to>
      <xdr:col>9</xdr:col>
      <xdr:colOff>361950</xdr:colOff>
      <xdr:row>22</xdr:row>
      <xdr:rowOff>72815</xdr:rowOff>
    </xdr:to>
    <xdr:pic>
      <xdr:nvPicPr>
        <xdr:cNvPr id="2" name="Picture 1">
          <a:extLst>
            <a:ext uri="{FF2B5EF4-FFF2-40B4-BE49-F238E27FC236}">
              <a16:creationId xmlns:a16="http://schemas.microsoft.com/office/drawing/2014/main" id="{FB8D1A97-939E-419F-8212-E43AA4BF62C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700" y="304800"/>
          <a:ext cx="7245350" cy="335894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38100</xdr:colOff>
      <xdr:row>1</xdr:row>
      <xdr:rowOff>88900</xdr:rowOff>
    </xdr:from>
    <xdr:to>
      <xdr:col>7</xdr:col>
      <xdr:colOff>449450</xdr:colOff>
      <xdr:row>17</xdr:row>
      <xdr:rowOff>114300</xdr:rowOff>
    </xdr:to>
    <xdr:pic>
      <xdr:nvPicPr>
        <xdr:cNvPr id="2" name="Picture 1">
          <a:extLst>
            <a:ext uri="{FF2B5EF4-FFF2-40B4-BE49-F238E27FC236}">
              <a16:creationId xmlns:a16="http://schemas.microsoft.com/office/drawing/2014/main" id="{CB10A7A8-830D-4F01-BA4B-EDFE061BC3BD}"/>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0347" b="10021"/>
        <a:stretch/>
      </xdr:blipFill>
      <xdr:spPr>
        <a:xfrm>
          <a:off x="38100" y="279400"/>
          <a:ext cx="6888350" cy="261620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4</xdr:col>
      <xdr:colOff>95250</xdr:colOff>
      <xdr:row>20</xdr:row>
      <xdr:rowOff>106723</xdr:rowOff>
    </xdr:to>
    <xdr:pic>
      <xdr:nvPicPr>
        <xdr:cNvPr id="3" name="Picture 2">
          <a:extLst>
            <a:ext uri="{FF2B5EF4-FFF2-40B4-BE49-F238E27FC236}">
              <a16:creationId xmlns:a16="http://schemas.microsoft.com/office/drawing/2014/main" id="{EF31BF55-4DA1-4699-985E-1D53262BD7B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90500"/>
          <a:ext cx="3067050" cy="3173773"/>
        </a:xfrm>
        <a:prstGeom prst="rect">
          <a:avLst/>
        </a:prstGeom>
      </xdr:spPr>
    </xdr:pic>
    <xdr:clientData/>
  </xdr:twoCellAnchor>
  <xdr:twoCellAnchor editAs="oneCell">
    <xdr:from>
      <xdr:col>5</xdr:col>
      <xdr:colOff>0</xdr:colOff>
      <xdr:row>1</xdr:row>
      <xdr:rowOff>0</xdr:rowOff>
    </xdr:from>
    <xdr:to>
      <xdr:col>10</xdr:col>
      <xdr:colOff>87213</xdr:colOff>
      <xdr:row>21</xdr:row>
      <xdr:rowOff>5952</xdr:rowOff>
    </xdr:to>
    <xdr:pic>
      <xdr:nvPicPr>
        <xdr:cNvPr id="4" name="Picture 3">
          <a:extLst>
            <a:ext uri="{FF2B5EF4-FFF2-40B4-BE49-F238E27FC236}">
              <a16:creationId xmlns:a16="http://schemas.microsoft.com/office/drawing/2014/main" id="{1272B1F0-DAD2-4B04-B846-FF36CD4CECF3}"/>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352800" y="190500"/>
          <a:ext cx="4744938" cy="3234927"/>
        </a:xfrm>
        <a:prstGeom prst="rect">
          <a:avLst/>
        </a:prstGeom>
      </xdr:spPr>
    </xdr:pic>
    <xdr:clientData/>
  </xdr:twoCellAnchor>
  <xdr:twoCellAnchor editAs="oneCell">
    <xdr:from>
      <xdr:col>17</xdr:col>
      <xdr:colOff>833436</xdr:colOff>
      <xdr:row>2</xdr:row>
      <xdr:rowOff>140595</xdr:rowOff>
    </xdr:from>
    <xdr:to>
      <xdr:col>23</xdr:col>
      <xdr:colOff>578642</xdr:colOff>
      <xdr:row>23</xdr:row>
      <xdr:rowOff>109536</xdr:rowOff>
    </xdr:to>
    <xdr:pic>
      <xdr:nvPicPr>
        <xdr:cNvPr id="5" name="Picture 4">
          <a:extLst>
            <a:ext uri="{FF2B5EF4-FFF2-40B4-BE49-F238E27FC236}">
              <a16:creationId xmlns:a16="http://schemas.microsoft.com/office/drawing/2014/main" id="{815B4453-52B0-B91D-FF18-B00B219CFB1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5025686" y="497783"/>
          <a:ext cx="4722019" cy="34574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3810</xdr:colOff>
      <xdr:row>1</xdr:row>
      <xdr:rowOff>68579</xdr:rowOff>
    </xdr:from>
    <xdr:to>
      <xdr:col>8</xdr:col>
      <xdr:colOff>483870</xdr:colOff>
      <xdr:row>20</xdr:row>
      <xdr:rowOff>11429</xdr:rowOff>
    </xdr:to>
    <xdr:graphicFrame macro="">
      <xdr:nvGraphicFramePr>
        <xdr:cNvPr id="2" name="Chart 27">
          <a:extLst>
            <a:ext uri="{FF2B5EF4-FFF2-40B4-BE49-F238E27FC236}">
              <a16:creationId xmlns:a16="http://schemas.microsoft.com/office/drawing/2014/main" id="{BEB9D904-7793-4E0A-96A8-DD4A402EE31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2.xml><?xml version="1.0" encoding="utf-8"?>
<c:userShapes xmlns:c="http://schemas.openxmlformats.org/drawingml/2006/chart">
  <cdr:relSizeAnchor xmlns:cdr="http://schemas.openxmlformats.org/drawingml/2006/chartDrawing">
    <cdr:from>
      <cdr:x>0.00025</cdr:x>
      <cdr:y>0.00145</cdr:y>
    </cdr:from>
    <cdr:to>
      <cdr:x>0.00025</cdr:x>
      <cdr:y>0.00145</cdr:y>
    </cdr:to>
    <cdr:sp macro="" textlink="">
      <cdr:nvSpPr>
        <cdr:cNvPr id="2041857" name="Text Box 1"/>
        <cdr:cNvSpPr txBox="1">
          <a:spLocks xmlns:a="http://schemas.openxmlformats.org/drawingml/2006/main" noChangeArrowheads="1"/>
        </cdr:cNvSpPr>
      </cdr:nvSpPr>
      <cdr:spPr bwMode="auto">
        <a:xfrm xmlns:a="http://schemas.openxmlformats.org/drawingml/2006/main">
          <a:off x="0" y="58120"/>
          <a:ext cx="261204" cy="2508145"/>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Overflow="clip" vert="vert270" wrap="square" lIns="18288" tIns="18288" rIns="18288" bIns="18288" anchor="ctr" upright="1"/>
        <a:lstStyle xmlns:a="http://schemas.openxmlformats.org/drawingml/2006/main"/>
        <a:p xmlns:a="http://schemas.openxmlformats.org/drawingml/2006/main">
          <a:pPr algn="ctr" rtl="0">
            <a:defRPr sz="1000"/>
          </a:pPr>
          <a:r>
            <a:rPr lang="en-US" sz="900" b="1" i="0" u="none" strike="noStrike" baseline="0">
              <a:solidFill>
                <a:srgbClr val="000000"/>
              </a:solidFill>
              <a:latin typeface="Arial"/>
              <a:cs typeface="Arial"/>
            </a:rPr>
            <a:t>Turbine Manufacturer U.S. Market Share</a:t>
          </a:r>
        </a:p>
      </cdr:txBody>
    </cdr:sp>
  </cdr:relSizeAnchor>
  <cdr:relSizeAnchor xmlns:cdr="http://schemas.openxmlformats.org/drawingml/2006/chartDrawing">
    <cdr:from>
      <cdr:x>0</cdr:x>
      <cdr:y>0</cdr:y>
    </cdr:from>
    <cdr:to>
      <cdr:x>0.2894</cdr:x>
      <cdr:y>0.06021</cdr:y>
    </cdr:to>
    <cdr:sp macro="" textlink="">
      <cdr:nvSpPr>
        <cdr:cNvPr id="3" name="TextBox 2"/>
        <cdr:cNvSpPr txBox="1"/>
      </cdr:nvSpPr>
      <cdr:spPr>
        <a:xfrm xmlns:a="http://schemas.openxmlformats.org/drawingml/2006/main">
          <a:off x="0" y="0"/>
          <a:ext cx="1609090" cy="185421"/>
        </a:xfrm>
        <a:prstGeom xmlns:a="http://schemas.openxmlformats.org/drawingml/2006/main" prst="rect">
          <a:avLst/>
        </a:prstGeom>
      </cdr:spPr>
      <cdr:txBody>
        <a:bodyPr xmlns:a="http://schemas.openxmlformats.org/drawingml/2006/main" vertOverflow="clip" wrap="square" lIns="45720" rIns="45720" rtlCol="0" anchor="ctr" anchorCtr="1"/>
        <a:lstStyle xmlns:a="http://schemas.openxmlformats.org/drawingml/2006/main"/>
        <a:p xmlns:a="http://schemas.openxmlformats.org/drawingml/2006/main">
          <a:pPr algn="l"/>
          <a:r>
            <a:rPr lang="en-US" sz="1000">
              <a:latin typeface="Arial" panose="020B0604020202020204" pitchFamily="34" charset="0"/>
              <a:cs typeface="Arial" panose="020B0604020202020204" pitchFamily="34" charset="0"/>
            </a:rPr>
            <a:t>U.S. Market Share by MW</a:t>
          </a:r>
        </a:p>
      </cdr:txBody>
    </cdr:sp>
  </cdr:relSizeAnchor>
</c:userShapes>
</file>

<file path=xl/drawings/drawing23.xml><?xml version="1.0" encoding="utf-8"?>
<xdr:wsDr xmlns:xdr="http://schemas.openxmlformats.org/drawingml/2006/spreadsheetDrawing" xmlns:a="http://schemas.openxmlformats.org/drawingml/2006/main">
  <xdr:twoCellAnchor editAs="oneCell">
    <xdr:from>
      <xdr:col>0</xdr:col>
      <xdr:colOff>25400</xdr:colOff>
      <xdr:row>1</xdr:row>
      <xdr:rowOff>50801</xdr:rowOff>
    </xdr:from>
    <xdr:to>
      <xdr:col>7</xdr:col>
      <xdr:colOff>569245</xdr:colOff>
      <xdr:row>24</xdr:row>
      <xdr:rowOff>139701</xdr:rowOff>
    </xdr:to>
    <xdr:pic>
      <xdr:nvPicPr>
        <xdr:cNvPr id="2" name="Picture 1">
          <a:extLst>
            <a:ext uri="{FF2B5EF4-FFF2-40B4-BE49-F238E27FC236}">
              <a16:creationId xmlns:a16="http://schemas.microsoft.com/office/drawing/2014/main" id="{66BC5B74-6810-8131-634C-3E9F4DE91C2E}"/>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935" t="9679"/>
        <a:stretch/>
      </xdr:blipFill>
      <xdr:spPr bwMode="auto">
        <a:xfrm>
          <a:off x="25400" y="241301"/>
          <a:ext cx="4633245" cy="3886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4.xml><?xml version="1.0" encoding="utf-8"?>
<xdr:wsDr xmlns:xdr="http://schemas.openxmlformats.org/drawingml/2006/spreadsheetDrawing" xmlns:a="http://schemas.openxmlformats.org/drawingml/2006/main">
  <xdr:twoCellAnchor>
    <xdr:from>
      <xdr:col>0</xdr:col>
      <xdr:colOff>0</xdr:colOff>
      <xdr:row>1</xdr:row>
      <xdr:rowOff>78740</xdr:rowOff>
    </xdr:from>
    <xdr:to>
      <xdr:col>5</xdr:col>
      <xdr:colOff>314960</xdr:colOff>
      <xdr:row>19</xdr:row>
      <xdr:rowOff>170180</xdr:rowOff>
    </xdr:to>
    <xdr:graphicFrame macro="">
      <xdr:nvGraphicFramePr>
        <xdr:cNvPr id="2" name="Chart 1">
          <a:extLst>
            <a:ext uri="{FF2B5EF4-FFF2-40B4-BE49-F238E27FC236}">
              <a16:creationId xmlns:a16="http://schemas.microsoft.com/office/drawing/2014/main" id="{00000000-0008-0000-1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5.xml><?xml version="1.0" encoding="utf-8"?>
<c:userShapes xmlns:c="http://schemas.openxmlformats.org/drawingml/2006/chart">
  <cdr:relSizeAnchor xmlns:cdr="http://schemas.openxmlformats.org/drawingml/2006/chartDrawing">
    <cdr:from>
      <cdr:x>0</cdr:x>
      <cdr:y>0</cdr:y>
    </cdr:from>
    <cdr:to>
      <cdr:x>0.25021</cdr:x>
      <cdr:y>0.09162</cdr:y>
    </cdr:to>
    <cdr:sp macro="" textlink="">
      <cdr:nvSpPr>
        <cdr:cNvPr id="2" name="TextBox 1">
          <a:extLst xmlns:a="http://schemas.openxmlformats.org/drawingml/2006/main">
            <a:ext uri="{FF2B5EF4-FFF2-40B4-BE49-F238E27FC236}">
              <a16:creationId xmlns:a16="http://schemas.microsoft.com/office/drawing/2014/main" id="{83C84A40-348C-CDF9-5ED9-3E18FA9432B6}"/>
            </a:ext>
          </a:extLst>
        </cdr:cNvPr>
        <cdr:cNvSpPr txBox="1"/>
      </cdr:nvSpPr>
      <cdr:spPr>
        <a:xfrm xmlns:a="http://schemas.openxmlformats.org/drawingml/2006/main">
          <a:off x="0" y="0"/>
          <a:ext cx="1488440" cy="266700"/>
        </a:xfrm>
        <a:prstGeom xmlns:a="http://schemas.openxmlformats.org/drawingml/2006/main" prst="rect">
          <a:avLst/>
        </a:prstGeom>
      </cdr:spPr>
      <cdr:txBody>
        <a:bodyPr xmlns:a="http://schemas.openxmlformats.org/drawingml/2006/main" vertOverflow="clip" wrap="square" lIns="18288" tIns="18288" rIns="18288" bIns="18288" rtlCol="0" anchor="t"/>
        <a:lstStyle xmlns:a="http://schemas.openxmlformats.org/drawingml/2006/main"/>
        <a:p xmlns:a="http://schemas.openxmlformats.org/drawingml/2006/main">
          <a:pPr algn="l"/>
          <a:r>
            <a:rPr lang="en-US" sz="1100"/>
            <a:t>Annual</a:t>
          </a:r>
          <a:r>
            <a:rPr lang="en-US" sz="1100" baseline="0"/>
            <a:t> Capacity (GW)</a:t>
          </a:r>
          <a:endParaRPr lang="en-US" sz="1100"/>
        </a:p>
      </cdr:txBody>
    </cdr:sp>
  </cdr:relSizeAnchor>
</c:userShapes>
</file>

<file path=xl/drawings/drawing26.xml><?xml version="1.0" encoding="utf-8"?>
<xdr:wsDr xmlns:xdr="http://schemas.openxmlformats.org/drawingml/2006/spreadsheetDrawing" xmlns:a="http://schemas.openxmlformats.org/drawingml/2006/main">
  <xdr:twoCellAnchor>
    <xdr:from>
      <xdr:col>0</xdr:col>
      <xdr:colOff>4762</xdr:colOff>
      <xdr:row>2</xdr:row>
      <xdr:rowOff>11905</xdr:rowOff>
    </xdr:from>
    <xdr:to>
      <xdr:col>9</xdr:col>
      <xdr:colOff>41909</xdr:colOff>
      <xdr:row>19</xdr:row>
      <xdr:rowOff>135730</xdr:rowOff>
    </xdr:to>
    <xdr:graphicFrame macro="">
      <xdr:nvGraphicFramePr>
        <xdr:cNvPr id="2" name="Chart 1">
          <a:extLst>
            <a:ext uri="{FF2B5EF4-FFF2-40B4-BE49-F238E27FC236}">
              <a16:creationId xmlns:a16="http://schemas.microsoft.com/office/drawing/2014/main" id="{9B85941B-8625-469E-BCAD-412B1395696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14287</xdr:colOff>
      <xdr:row>2</xdr:row>
      <xdr:rowOff>19050</xdr:rowOff>
    </xdr:from>
    <xdr:to>
      <xdr:col>19</xdr:col>
      <xdr:colOff>512064</xdr:colOff>
      <xdr:row>19</xdr:row>
      <xdr:rowOff>142875</xdr:rowOff>
    </xdr:to>
    <xdr:graphicFrame macro="">
      <xdr:nvGraphicFramePr>
        <xdr:cNvPr id="3" name="Chart 2">
          <a:extLst>
            <a:ext uri="{FF2B5EF4-FFF2-40B4-BE49-F238E27FC236}">
              <a16:creationId xmlns:a16="http://schemas.microsoft.com/office/drawing/2014/main" id="{0C644D0C-DBE4-47A8-B8D9-6B36AA4DE98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7.xml><?xml version="1.0" encoding="utf-8"?>
<c:userShapes xmlns:c="http://schemas.openxmlformats.org/drawingml/2006/chart">
  <cdr:relSizeAnchor xmlns:cdr="http://schemas.openxmlformats.org/drawingml/2006/chartDrawing">
    <cdr:from>
      <cdr:x>0.21905</cdr:x>
      <cdr:y>0.13965</cdr:y>
    </cdr:from>
    <cdr:to>
      <cdr:x>0.34485</cdr:x>
      <cdr:y>0.21126</cdr:y>
    </cdr:to>
    <cdr:sp macro="" textlink="">
      <cdr:nvSpPr>
        <cdr:cNvPr id="2" name="TextBox 1"/>
        <cdr:cNvSpPr txBox="1"/>
      </cdr:nvSpPr>
      <cdr:spPr>
        <a:xfrm xmlns:a="http://schemas.openxmlformats.org/drawingml/2006/main">
          <a:off x="1264154" y="446928"/>
          <a:ext cx="726017" cy="229180"/>
        </a:xfrm>
        <a:prstGeom xmlns:a="http://schemas.openxmlformats.org/drawingml/2006/main" prst="rect">
          <a:avLst/>
        </a:prstGeom>
      </cdr:spPr>
      <cdr:txBody>
        <a:bodyPr xmlns:a="http://schemas.openxmlformats.org/drawingml/2006/main" vertOverflow="clip" wrap="square" lIns="27432" tIns="27432" rIns="27432" bIns="27432" rtlCol="0" anchor="ctr" anchorCtr="1"/>
        <a:lstStyle xmlns:a="http://schemas.openxmlformats.org/drawingml/2006/main"/>
        <a:p xmlns:a="http://schemas.openxmlformats.org/drawingml/2006/main">
          <a:r>
            <a:rPr lang="en-US" sz="1000">
              <a:solidFill>
                <a:schemeClr val="accent4"/>
              </a:solidFill>
              <a:latin typeface="Arial" panose="020B0604020202020204" pitchFamily="34" charset="0"/>
              <a:cs typeface="Arial" panose="020B0604020202020204" pitchFamily="34" charset="0"/>
            </a:rPr>
            <a:t>Goldwind</a:t>
          </a:r>
        </a:p>
      </cdr:txBody>
    </cdr:sp>
  </cdr:relSizeAnchor>
  <cdr:relSizeAnchor xmlns:cdr="http://schemas.openxmlformats.org/drawingml/2006/chartDrawing">
    <cdr:from>
      <cdr:x>0.72203</cdr:x>
      <cdr:y>0.14935</cdr:y>
    </cdr:from>
    <cdr:to>
      <cdr:x>0.82246</cdr:x>
      <cdr:y>0.21798</cdr:y>
    </cdr:to>
    <cdr:sp macro="" textlink="">
      <cdr:nvSpPr>
        <cdr:cNvPr id="3" name="TextBox 1"/>
        <cdr:cNvSpPr txBox="1"/>
      </cdr:nvSpPr>
      <cdr:spPr>
        <a:xfrm xmlns:a="http://schemas.openxmlformats.org/drawingml/2006/main">
          <a:off x="4067229" y="502168"/>
          <a:ext cx="565731" cy="230756"/>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2">
                  <a:lumMod val="75000"/>
                </a:schemeClr>
              </a:solidFill>
              <a:latin typeface="Arial" panose="020B0604020202020204" pitchFamily="34" charset="0"/>
              <a:cs typeface="Arial" panose="020B0604020202020204" pitchFamily="34" charset="0"/>
            </a:rPr>
            <a:t>Vestas</a:t>
          </a:r>
        </a:p>
      </cdr:txBody>
    </cdr:sp>
  </cdr:relSizeAnchor>
  <cdr:relSizeAnchor xmlns:cdr="http://schemas.openxmlformats.org/drawingml/2006/chartDrawing">
    <cdr:from>
      <cdr:x>0.76258</cdr:x>
      <cdr:y>0.61035</cdr:y>
    </cdr:from>
    <cdr:to>
      <cdr:x>0.93272</cdr:x>
      <cdr:y>0.68495</cdr:y>
    </cdr:to>
    <cdr:sp macro="" textlink="">
      <cdr:nvSpPr>
        <cdr:cNvPr id="4" name="TextBox 1"/>
        <cdr:cNvSpPr txBox="1"/>
      </cdr:nvSpPr>
      <cdr:spPr>
        <a:xfrm xmlns:a="http://schemas.openxmlformats.org/drawingml/2006/main">
          <a:off x="4295657" y="2052210"/>
          <a:ext cx="958413" cy="250829"/>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2">
                  <a:lumMod val="60000"/>
                  <a:lumOff val="40000"/>
                </a:schemeClr>
              </a:solidFill>
              <a:latin typeface="Arial" panose="020B0604020202020204" pitchFamily="34" charset="0"/>
              <a:cs typeface="Arial" panose="020B0604020202020204" pitchFamily="34" charset="0"/>
            </a:rPr>
            <a:t>Gamesa/SGRE</a:t>
          </a:r>
        </a:p>
      </cdr:txBody>
    </cdr:sp>
  </cdr:relSizeAnchor>
  <cdr:relSizeAnchor xmlns:cdr="http://schemas.openxmlformats.org/drawingml/2006/chartDrawing">
    <cdr:from>
      <cdr:x>0.48766</cdr:x>
      <cdr:y>0.27423</cdr:y>
    </cdr:from>
    <cdr:to>
      <cdr:x>0.61346</cdr:x>
      <cdr:y>0.34585</cdr:y>
    </cdr:to>
    <cdr:sp macro="" textlink="">
      <cdr:nvSpPr>
        <cdr:cNvPr id="5" name="TextBox 1"/>
        <cdr:cNvSpPr txBox="1"/>
      </cdr:nvSpPr>
      <cdr:spPr>
        <a:xfrm xmlns:a="http://schemas.openxmlformats.org/drawingml/2006/main">
          <a:off x="2814393" y="877642"/>
          <a:ext cx="726016" cy="229212"/>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75000"/>
                </a:schemeClr>
              </a:solidFill>
              <a:latin typeface="Arial" panose="020B0604020202020204" pitchFamily="34" charset="0"/>
              <a:cs typeface="Arial" panose="020B0604020202020204" pitchFamily="34" charset="0"/>
            </a:rPr>
            <a:t>Nordex</a:t>
          </a:r>
        </a:p>
      </cdr:txBody>
    </cdr:sp>
  </cdr:relSizeAnchor>
  <cdr:relSizeAnchor xmlns:cdr="http://schemas.openxmlformats.org/drawingml/2006/chartDrawing">
    <cdr:from>
      <cdr:x>0</cdr:x>
      <cdr:y>0</cdr:y>
    </cdr:from>
    <cdr:to>
      <cdr:x>0.25499</cdr:x>
      <cdr:y>0.05666</cdr:y>
    </cdr:to>
    <cdr:sp macro="" textlink="">
      <cdr:nvSpPr>
        <cdr:cNvPr id="6" name="TextBox 1"/>
        <cdr:cNvSpPr txBox="1"/>
      </cdr:nvSpPr>
      <cdr:spPr>
        <a:xfrm xmlns:a="http://schemas.openxmlformats.org/drawingml/2006/main">
          <a:off x="0" y="0"/>
          <a:ext cx="1412082" cy="190501"/>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a:solidFill>
                <a:sysClr val="windowText" lastClr="000000"/>
              </a:solidFill>
              <a:latin typeface="Arial" panose="020B0604020202020204" pitchFamily="34" charset="0"/>
              <a:cs typeface="Arial" panose="020B0604020202020204" pitchFamily="34" charset="0"/>
            </a:rPr>
            <a:t>Profit</a:t>
          </a:r>
          <a:r>
            <a:rPr lang="en-US" sz="1000" baseline="0">
              <a:solidFill>
                <a:sysClr val="windowText" lastClr="000000"/>
              </a:solidFill>
              <a:latin typeface="Arial" panose="020B0604020202020204" pitchFamily="34" charset="0"/>
              <a:cs typeface="Arial" panose="020B0604020202020204" pitchFamily="34" charset="0"/>
            </a:rPr>
            <a:t> Margin (EBITDA)</a:t>
          </a:r>
          <a:endParaRPr lang="en-US" sz="100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0.72131</cdr:x>
      <cdr:y>0.46483</cdr:y>
    </cdr:from>
    <cdr:to>
      <cdr:x>0.89145</cdr:x>
      <cdr:y>0.53943</cdr:y>
    </cdr:to>
    <cdr:sp macro="" textlink="">
      <cdr:nvSpPr>
        <cdr:cNvPr id="7" name="TextBox 1">
          <a:extLst xmlns:a="http://schemas.openxmlformats.org/drawingml/2006/main">
            <a:ext uri="{FF2B5EF4-FFF2-40B4-BE49-F238E27FC236}">
              <a16:creationId xmlns:a16="http://schemas.microsoft.com/office/drawing/2014/main" id="{4DA5DE63-894E-6B71-F2D0-31331EEC8CA4}"/>
            </a:ext>
          </a:extLst>
        </cdr:cNvPr>
        <cdr:cNvSpPr txBox="1"/>
      </cdr:nvSpPr>
      <cdr:spPr>
        <a:xfrm xmlns:a="http://schemas.openxmlformats.org/drawingml/2006/main">
          <a:off x="4063207" y="1562894"/>
          <a:ext cx="958413" cy="250829"/>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1">
                  <a:lumMod val="65000"/>
                  <a:lumOff val="35000"/>
                </a:schemeClr>
              </a:solidFill>
              <a:latin typeface="Arial" panose="020B0604020202020204" pitchFamily="34" charset="0"/>
              <a:cs typeface="Arial" panose="020B0604020202020204" pitchFamily="34" charset="0"/>
            </a:rPr>
            <a:t>GE Vernova</a:t>
          </a:r>
        </a:p>
      </cdr:txBody>
    </cdr:sp>
  </cdr:relSizeAnchor>
</c:userShapes>
</file>

<file path=xl/drawings/drawing28.xml><?xml version="1.0" encoding="utf-8"?>
<c:userShapes xmlns:c="http://schemas.openxmlformats.org/drawingml/2006/chart">
  <cdr:relSizeAnchor xmlns:cdr="http://schemas.openxmlformats.org/drawingml/2006/chartDrawing">
    <cdr:from>
      <cdr:x>0.21415</cdr:x>
      <cdr:y>0.15052</cdr:y>
    </cdr:from>
    <cdr:to>
      <cdr:x>0.33995</cdr:x>
      <cdr:y>0.22213</cdr:y>
    </cdr:to>
    <cdr:sp macro="" textlink="">
      <cdr:nvSpPr>
        <cdr:cNvPr id="2" name="TextBox 1"/>
        <cdr:cNvSpPr txBox="1"/>
      </cdr:nvSpPr>
      <cdr:spPr>
        <a:xfrm xmlns:a="http://schemas.openxmlformats.org/drawingml/2006/main">
          <a:off x="1268539" y="485790"/>
          <a:ext cx="745189" cy="231113"/>
        </a:xfrm>
        <a:prstGeom xmlns:a="http://schemas.openxmlformats.org/drawingml/2006/main" prst="rect">
          <a:avLst/>
        </a:prstGeom>
      </cdr:spPr>
      <cdr:txBody>
        <a:bodyPr xmlns:a="http://schemas.openxmlformats.org/drawingml/2006/main" vertOverflow="clip" wrap="square" lIns="27432" tIns="27432" rIns="27432" bIns="27432" rtlCol="0" anchor="ctr" anchorCtr="1"/>
        <a:lstStyle xmlns:a="http://schemas.openxmlformats.org/drawingml/2006/main"/>
        <a:p xmlns:a="http://schemas.openxmlformats.org/drawingml/2006/main">
          <a:r>
            <a:rPr lang="en-US" sz="1000">
              <a:solidFill>
                <a:schemeClr val="accent4"/>
              </a:solidFill>
              <a:latin typeface="Arial" panose="020B0604020202020204" pitchFamily="34" charset="0"/>
              <a:cs typeface="Arial" panose="020B0604020202020204" pitchFamily="34" charset="0"/>
            </a:rPr>
            <a:t>Goldwind</a:t>
          </a:r>
        </a:p>
      </cdr:txBody>
    </cdr:sp>
  </cdr:relSizeAnchor>
  <cdr:relSizeAnchor xmlns:cdr="http://schemas.openxmlformats.org/drawingml/2006/chartDrawing">
    <cdr:from>
      <cdr:x>0.26694</cdr:x>
      <cdr:y>0.47372</cdr:y>
    </cdr:from>
    <cdr:to>
      <cdr:x>0.36737</cdr:x>
      <cdr:y>0.54235</cdr:y>
    </cdr:to>
    <cdr:sp macro="" textlink="">
      <cdr:nvSpPr>
        <cdr:cNvPr id="3" name="TextBox 1"/>
        <cdr:cNvSpPr txBox="1"/>
      </cdr:nvSpPr>
      <cdr:spPr>
        <a:xfrm xmlns:a="http://schemas.openxmlformats.org/drawingml/2006/main">
          <a:off x="1551640" y="1516084"/>
          <a:ext cx="583772" cy="219644"/>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2">
                  <a:lumMod val="75000"/>
                </a:schemeClr>
              </a:solidFill>
              <a:latin typeface="Arial" panose="020B0604020202020204" pitchFamily="34" charset="0"/>
              <a:cs typeface="Arial" panose="020B0604020202020204" pitchFamily="34" charset="0"/>
            </a:rPr>
            <a:t>Vestas</a:t>
          </a:r>
        </a:p>
      </cdr:txBody>
    </cdr:sp>
  </cdr:relSizeAnchor>
  <cdr:relSizeAnchor xmlns:cdr="http://schemas.openxmlformats.org/drawingml/2006/chartDrawing">
    <cdr:from>
      <cdr:x>0.73756</cdr:x>
      <cdr:y>0.5965</cdr:y>
    </cdr:from>
    <cdr:to>
      <cdr:x>0.9077</cdr:x>
      <cdr:y>0.67111</cdr:y>
    </cdr:to>
    <cdr:sp macro="" textlink="">
      <cdr:nvSpPr>
        <cdr:cNvPr id="4" name="TextBox 1"/>
        <cdr:cNvSpPr txBox="1"/>
      </cdr:nvSpPr>
      <cdr:spPr>
        <a:xfrm xmlns:a="http://schemas.openxmlformats.org/drawingml/2006/main">
          <a:off x="4287249" y="1909027"/>
          <a:ext cx="988978" cy="238782"/>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2">
                  <a:lumMod val="60000"/>
                  <a:lumOff val="40000"/>
                </a:schemeClr>
              </a:solidFill>
              <a:latin typeface="Arial" panose="020B0604020202020204" pitchFamily="34" charset="0"/>
              <a:cs typeface="Arial" panose="020B0604020202020204" pitchFamily="34" charset="0"/>
            </a:rPr>
            <a:t>Gamesa/SGRE</a:t>
          </a:r>
        </a:p>
      </cdr:txBody>
    </cdr:sp>
  </cdr:relSizeAnchor>
  <cdr:relSizeAnchor xmlns:cdr="http://schemas.openxmlformats.org/drawingml/2006/chartDrawing">
    <cdr:from>
      <cdr:x>0.54627</cdr:x>
      <cdr:y>0.38562</cdr:y>
    </cdr:from>
    <cdr:to>
      <cdr:x>0.67207</cdr:x>
      <cdr:y>0.45724</cdr:y>
    </cdr:to>
    <cdr:sp macro="" textlink="">
      <cdr:nvSpPr>
        <cdr:cNvPr id="5" name="TextBox 1"/>
        <cdr:cNvSpPr txBox="1"/>
      </cdr:nvSpPr>
      <cdr:spPr>
        <a:xfrm xmlns:a="http://schemas.openxmlformats.org/drawingml/2006/main">
          <a:off x="3175294" y="1234140"/>
          <a:ext cx="731241" cy="229212"/>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75000"/>
                </a:schemeClr>
              </a:solidFill>
              <a:latin typeface="Arial" panose="020B0604020202020204" pitchFamily="34" charset="0"/>
              <a:cs typeface="Arial" panose="020B0604020202020204" pitchFamily="34" charset="0"/>
            </a:rPr>
            <a:t>Nordex</a:t>
          </a:r>
        </a:p>
      </cdr:txBody>
    </cdr:sp>
  </cdr:relSizeAnchor>
  <cdr:relSizeAnchor xmlns:cdr="http://schemas.openxmlformats.org/drawingml/2006/chartDrawing">
    <cdr:from>
      <cdr:x>0</cdr:x>
      <cdr:y>0</cdr:y>
    </cdr:from>
    <cdr:to>
      <cdr:x>0.21782</cdr:x>
      <cdr:y>0.0625</cdr:y>
    </cdr:to>
    <cdr:sp macro="" textlink="">
      <cdr:nvSpPr>
        <cdr:cNvPr id="6" name="TextBox 1"/>
        <cdr:cNvSpPr txBox="1"/>
      </cdr:nvSpPr>
      <cdr:spPr>
        <a:xfrm xmlns:a="http://schemas.openxmlformats.org/drawingml/2006/main">
          <a:off x="0" y="0"/>
          <a:ext cx="1257300" cy="200025"/>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ysClr val="windowText" lastClr="000000"/>
              </a:solidFill>
              <a:latin typeface="Arial" panose="020B0604020202020204" pitchFamily="34" charset="0"/>
              <a:cs typeface="Arial" panose="020B0604020202020204" pitchFamily="34" charset="0"/>
            </a:rPr>
            <a:t>Profit</a:t>
          </a:r>
          <a:r>
            <a:rPr lang="en-US" sz="1000" baseline="0">
              <a:solidFill>
                <a:sysClr val="windowText" lastClr="000000"/>
              </a:solidFill>
              <a:latin typeface="Arial" panose="020B0604020202020204" pitchFamily="34" charset="0"/>
              <a:cs typeface="Arial" panose="020B0604020202020204" pitchFamily="34" charset="0"/>
            </a:rPr>
            <a:t> Margin (EBIT)</a:t>
          </a:r>
          <a:endParaRPr lang="en-US" sz="1000">
            <a:solidFill>
              <a:sysClr val="windowText" lastClr="000000"/>
            </a:solidFill>
            <a:latin typeface="Arial" panose="020B0604020202020204" pitchFamily="34" charset="0"/>
            <a:cs typeface="Arial" panose="020B0604020202020204" pitchFamily="34" charset="0"/>
          </a:endParaRPr>
        </a:p>
      </cdr:txBody>
    </cdr:sp>
  </cdr:relSizeAnchor>
</c:userShapes>
</file>

<file path=xl/drawings/drawing29.xml><?xml version="1.0" encoding="utf-8"?>
<xdr:wsDr xmlns:xdr="http://schemas.openxmlformats.org/drawingml/2006/spreadsheetDrawing" xmlns:a="http://schemas.openxmlformats.org/drawingml/2006/main">
  <xdr:twoCellAnchor>
    <xdr:from>
      <xdr:col>0</xdr:col>
      <xdr:colOff>16734</xdr:colOff>
      <xdr:row>2</xdr:row>
      <xdr:rowOff>11354</xdr:rowOff>
    </xdr:from>
    <xdr:to>
      <xdr:col>4</xdr:col>
      <xdr:colOff>1265115</xdr:colOff>
      <xdr:row>19</xdr:row>
      <xdr:rowOff>102794</xdr:rowOff>
    </xdr:to>
    <xdr:graphicFrame macro="">
      <xdr:nvGraphicFramePr>
        <xdr:cNvPr id="2" name="Chart 1">
          <a:extLst>
            <a:ext uri="{FF2B5EF4-FFF2-40B4-BE49-F238E27FC236}">
              <a16:creationId xmlns:a16="http://schemas.microsoft.com/office/drawing/2014/main" id="{1A98FBE9-0625-436A-AA24-B142C367A5D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33616</xdr:colOff>
      <xdr:row>2</xdr:row>
      <xdr:rowOff>56028</xdr:rowOff>
    </xdr:from>
    <xdr:to>
      <xdr:col>4</xdr:col>
      <xdr:colOff>276915</xdr:colOff>
      <xdr:row>21</xdr:row>
      <xdr:rowOff>89646</xdr:rowOff>
    </xdr:to>
    <xdr:pic>
      <xdr:nvPicPr>
        <xdr:cNvPr id="2" name="Picture 1">
          <a:extLst>
            <a:ext uri="{FF2B5EF4-FFF2-40B4-BE49-F238E27FC236}">
              <a16:creationId xmlns:a16="http://schemas.microsoft.com/office/drawing/2014/main" id="{962CBCD6-0B2B-4ACE-B54B-ECB62966A791}"/>
            </a:ext>
          </a:extLst>
        </xdr:cNvPr>
        <xdr:cNvPicPr>
          <a:picLocks noChangeAspect="1"/>
        </xdr:cNvPicPr>
      </xdr:nvPicPr>
      <xdr:blipFill>
        <a:blip xmlns:r="http://schemas.openxmlformats.org/officeDocument/2006/relationships" r:embed="rId1"/>
        <a:stretch>
          <a:fillRect/>
        </a:stretch>
      </xdr:blipFill>
      <xdr:spPr>
        <a:xfrm>
          <a:off x="33616" y="408453"/>
          <a:ext cx="5624924" cy="3110193"/>
        </a:xfrm>
        <a:prstGeom prst="rect">
          <a:avLst/>
        </a:prstGeom>
        <a:solidFill>
          <a:schemeClr val="bg1"/>
        </a:solidFill>
      </xdr:spPr>
    </xdr:pic>
    <xdr:clientData/>
  </xdr:twoCellAnchor>
</xdr:wsDr>
</file>

<file path=xl/drawings/drawing31.xml><?xml version="1.0" encoding="utf-8"?>
<xdr:wsDr xmlns:xdr="http://schemas.openxmlformats.org/drawingml/2006/spreadsheetDrawing" xmlns:a="http://schemas.openxmlformats.org/drawingml/2006/main">
  <xdr:twoCellAnchor>
    <xdr:from>
      <xdr:col>0</xdr:col>
      <xdr:colOff>0</xdr:colOff>
      <xdr:row>1</xdr:row>
      <xdr:rowOff>38100</xdr:rowOff>
    </xdr:from>
    <xdr:to>
      <xdr:col>8</xdr:col>
      <xdr:colOff>565152</xdr:colOff>
      <xdr:row>20</xdr:row>
      <xdr:rowOff>12700</xdr:rowOff>
    </xdr:to>
    <xdr:grpSp>
      <xdr:nvGrpSpPr>
        <xdr:cNvPr id="28" name="Group 27">
          <a:extLst>
            <a:ext uri="{FF2B5EF4-FFF2-40B4-BE49-F238E27FC236}">
              <a16:creationId xmlns:a16="http://schemas.microsoft.com/office/drawing/2014/main" id="{2EC50B6D-D519-E9EA-382F-7950A37C5E16}"/>
            </a:ext>
          </a:extLst>
        </xdr:cNvPr>
        <xdr:cNvGrpSpPr/>
      </xdr:nvGrpSpPr>
      <xdr:grpSpPr>
        <a:xfrm>
          <a:off x="0" y="224367"/>
          <a:ext cx="6347885" cy="3031066"/>
          <a:chOff x="6315075" y="219075"/>
          <a:chExt cx="6051552" cy="3051175"/>
        </a:xfrm>
      </xdr:grpSpPr>
      <xdr:graphicFrame macro="">
        <xdr:nvGraphicFramePr>
          <xdr:cNvPr id="2" name="Chart 1">
            <a:extLst>
              <a:ext uri="{FF2B5EF4-FFF2-40B4-BE49-F238E27FC236}">
                <a16:creationId xmlns:a16="http://schemas.microsoft.com/office/drawing/2014/main" id="{C0F4521E-58F1-42F1-AD2E-7CFB96EC9DDB}"/>
              </a:ext>
            </a:extLst>
          </xdr:cNvPr>
          <xdr:cNvGraphicFramePr>
            <a:graphicFrameLocks/>
          </xdr:cNvGraphicFramePr>
        </xdr:nvGraphicFramePr>
        <xdr:xfrm>
          <a:off x="6315075" y="219075"/>
          <a:ext cx="6051552" cy="3051175"/>
        </xdr:xfrm>
        <a:graphic>
          <a:graphicData uri="http://schemas.openxmlformats.org/drawingml/2006/chart">
            <c:chart xmlns:c="http://schemas.openxmlformats.org/drawingml/2006/chart" xmlns:r="http://schemas.openxmlformats.org/officeDocument/2006/relationships" r:id="rId1"/>
          </a:graphicData>
        </a:graphic>
      </xdr:graphicFrame>
      <xdr:cxnSp macro="">
        <xdr:nvCxnSpPr>
          <xdr:cNvPr id="5" name="Connector: Elbow 4">
            <a:extLst>
              <a:ext uri="{FF2B5EF4-FFF2-40B4-BE49-F238E27FC236}">
                <a16:creationId xmlns:a16="http://schemas.microsoft.com/office/drawing/2014/main" id="{1B2C0552-BBBA-FAAE-1CE9-17F344A91AF3}"/>
              </a:ext>
            </a:extLst>
          </xdr:cNvPr>
          <xdr:cNvCxnSpPr/>
        </xdr:nvCxnSpPr>
        <xdr:spPr>
          <a:xfrm rot="5400000">
            <a:off x="6529391" y="1195391"/>
            <a:ext cx="933450" cy="276219"/>
          </a:xfrm>
          <a:prstGeom prst="bentConnector3">
            <a:avLst>
              <a:gd name="adj1" fmla="val 0"/>
            </a:avLst>
          </a:prstGeom>
          <a:ln>
            <a:solidFill>
              <a:schemeClr val="tx1">
                <a:lumMod val="95000"/>
                <a:lumOff val="5000"/>
              </a:schemeClr>
            </a:solidFill>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23" name="TextBox 22">
            <a:extLst>
              <a:ext uri="{FF2B5EF4-FFF2-40B4-BE49-F238E27FC236}">
                <a16:creationId xmlns:a16="http://schemas.microsoft.com/office/drawing/2014/main" id="{0CDF6E6A-061C-1F06-DA10-1A0957D4A487}"/>
              </a:ext>
            </a:extLst>
          </xdr:cNvPr>
          <xdr:cNvSpPr txBox="1"/>
        </xdr:nvSpPr>
        <xdr:spPr>
          <a:xfrm>
            <a:off x="6772275" y="685800"/>
            <a:ext cx="441403" cy="22499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900">
                <a:latin typeface="Arial" panose="020B0604020202020204" pitchFamily="34" charset="0"/>
                <a:cs typeface="Arial" panose="020B0604020202020204" pitchFamily="34" charset="0"/>
              </a:rPr>
              <a:t>2014</a:t>
            </a:r>
          </a:p>
        </xdr:txBody>
      </xdr:sp>
      <xdr:cxnSp macro="">
        <xdr:nvCxnSpPr>
          <xdr:cNvPr id="26" name="Connector: Elbow 25">
            <a:extLst>
              <a:ext uri="{FF2B5EF4-FFF2-40B4-BE49-F238E27FC236}">
                <a16:creationId xmlns:a16="http://schemas.microsoft.com/office/drawing/2014/main" id="{079421B2-08F1-409E-9802-507C023B8038}"/>
              </a:ext>
            </a:extLst>
          </xdr:cNvPr>
          <xdr:cNvCxnSpPr/>
        </xdr:nvCxnSpPr>
        <xdr:spPr>
          <a:xfrm rot="5400000">
            <a:off x="7234241" y="2109792"/>
            <a:ext cx="933450" cy="276219"/>
          </a:xfrm>
          <a:prstGeom prst="bentConnector3">
            <a:avLst>
              <a:gd name="adj1" fmla="val 0"/>
            </a:avLst>
          </a:prstGeom>
          <a:ln>
            <a:solidFill>
              <a:schemeClr val="tx1">
                <a:lumMod val="95000"/>
                <a:lumOff val="5000"/>
              </a:schemeClr>
            </a:solidFill>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27" name="TextBox 26">
            <a:extLst>
              <a:ext uri="{FF2B5EF4-FFF2-40B4-BE49-F238E27FC236}">
                <a16:creationId xmlns:a16="http://schemas.microsoft.com/office/drawing/2014/main" id="{AE9BA05A-35DB-427D-81ED-EA8D81F30CCD}"/>
              </a:ext>
            </a:extLst>
          </xdr:cNvPr>
          <xdr:cNvSpPr txBox="1"/>
        </xdr:nvSpPr>
        <xdr:spPr>
          <a:xfrm>
            <a:off x="7477125" y="1600201"/>
            <a:ext cx="441403" cy="22499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900">
                <a:latin typeface="Arial" panose="020B0604020202020204" pitchFamily="34" charset="0"/>
                <a:cs typeface="Arial" panose="020B0604020202020204" pitchFamily="34" charset="0"/>
              </a:rPr>
              <a:t>2023</a:t>
            </a:r>
          </a:p>
        </xdr:txBody>
      </xdr:sp>
    </xdr:grpSp>
    <xdr:clientData/>
  </xdr:twoCellAnchor>
</xdr:wsDr>
</file>

<file path=xl/drawings/drawing32.xml><?xml version="1.0" encoding="utf-8"?>
<xdr:wsDr xmlns:xdr="http://schemas.openxmlformats.org/drawingml/2006/spreadsheetDrawing" xmlns:a="http://schemas.openxmlformats.org/drawingml/2006/main">
  <xdr:twoCellAnchor>
    <xdr:from>
      <xdr:col>0</xdr:col>
      <xdr:colOff>76200</xdr:colOff>
      <xdr:row>2</xdr:row>
      <xdr:rowOff>25400</xdr:rowOff>
    </xdr:from>
    <xdr:to>
      <xdr:col>7</xdr:col>
      <xdr:colOff>614679</xdr:colOff>
      <xdr:row>31</xdr:row>
      <xdr:rowOff>14375</xdr:rowOff>
    </xdr:to>
    <xdr:grpSp>
      <xdr:nvGrpSpPr>
        <xdr:cNvPr id="2" name="Group 1">
          <a:extLst>
            <a:ext uri="{FF2B5EF4-FFF2-40B4-BE49-F238E27FC236}">
              <a16:creationId xmlns:a16="http://schemas.microsoft.com/office/drawing/2014/main" id="{4F05CF7B-C578-4BB1-A88A-835BA4D9352E}"/>
            </a:ext>
          </a:extLst>
        </xdr:cNvPr>
        <xdr:cNvGrpSpPr/>
      </xdr:nvGrpSpPr>
      <xdr:grpSpPr>
        <a:xfrm>
          <a:off x="76200" y="388257"/>
          <a:ext cx="7305765" cy="5250404"/>
          <a:chOff x="0" y="335280"/>
          <a:chExt cx="7172959" cy="5292936"/>
        </a:xfrm>
      </xdr:grpSpPr>
      <xdr:sp macro="" textlink="">
        <xdr:nvSpPr>
          <xdr:cNvPr id="3" name="Rectangle 2">
            <a:extLst>
              <a:ext uri="{FF2B5EF4-FFF2-40B4-BE49-F238E27FC236}">
                <a16:creationId xmlns:a16="http://schemas.microsoft.com/office/drawing/2014/main" id="{D025DB5A-78A9-3850-EEC5-64A8FE079EDD}"/>
              </a:ext>
            </a:extLst>
          </xdr:cNvPr>
          <xdr:cNvSpPr/>
        </xdr:nvSpPr>
        <xdr:spPr>
          <a:xfrm>
            <a:off x="5956934" y="375285"/>
            <a:ext cx="1216025" cy="5206365"/>
          </a:xfrm>
          <a:prstGeom prst="rect">
            <a:avLst/>
          </a:prstGeom>
          <a:solidFill>
            <a:sysClr val="window" lastClr="FFFFFF"/>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4" name="Group 3">
            <a:extLst>
              <a:ext uri="{FF2B5EF4-FFF2-40B4-BE49-F238E27FC236}">
                <a16:creationId xmlns:a16="http://schemas.microsoft.com/office/drawing/2014/main" id="{B6ED484E-1753-06B1-9730-976B08BD3768}"/>
              </a:ext>
            </a:extLst>
          </xdr:cNvPr>
          <xdr:cNvGrpSpPr/>
        </xdr:nvGrpSpPr>
        <xdr:grpSpPr>
          <a:xfrm>
            <a:off x="0" y="335280"/>
            <a:ext cx="7073296" cy="5292936"/>
            <a:chOff x="0" y="335280"/>
            <a:chExt cx="7073296" cy="5292936"/>
          </a:xfrm>
        </xdr:grpSpPr>
        <xdr:graphicFrame macro="">
          <xdr:nvGraphicFramePr>
            <xdr:cNvPr id="5" name="Chart 4">
              <a:extLst>
                <a:ext uri="{FF2B5EF4-FFF2-40B4-BE49-F238E27FC236}">
                  <a16:creationId xmlns:a16="http://schemas.microsoft.com/office/drawing/2014/main" id="{DD453468-0865-4ABD-D16C-90721E190BA9}"/>
                </a:ext>
              </a:extLst>
            </xdr:cNvPr>
            <xdr:cNvGraphicFramePr>
              <a:graphicFrameLocks/>
            </xdr:cNvGraphicFramePr>
          </xdr:nvGraphicFramePr>
          <xdr:xfrm>
            <a:off x="2723803" y="3119411"/>
            <a:ext cx="3359450" cy="2403565"/>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6" name="Chart 5">
              <a:extLst>
                <a:ext uri="{FF2B5EF4-FFF2-40B4-BE49-F238E27FC236}">
                  <a16:creationId xmlns:a16="http://schemas.microsoft.com/office/drawing/2014/main" id="{F15A22CF-BB60-EC3E-67AD-2997196B32BC}"/>
                </a:ext>
              </a:extLst>
            </xdr:cNvPr>
            <xdr:cNvGraphicFramePr>
              <a:graphicFrameLocks/>
            </xdr:cNvGraphicFramePr>
          </xdr:nvGraphicFramePr>
          <xdr:xfrm>
            <a:off x="2628234" y="335280"/>
            <a:ext cx="3510778" cy="2784131"/>
          </xdr:xfrm>
          <a:graphic>
            <a:graphicData uri="http://schemas.openxmlformats.org/drawingml/2006/chart">
              <c:chart xmlns:c="http://schemas.openxmlformats.org/drawingml/2006/chart" xmlns:r="http://schemas.openxmlformats.org/officeDocument/2006/relationships" r:id="rId2"/>
            </a:graphicData>
          </a:graphic>
        </xdr:graphicFrame>
        <xdr:graphicFrame macro="">
          <xdr:nvGraphicFramePr>
            <xdr:cNvPr id="7" name="Chart 6">
              <a:extLst>
                <a:ext uri="{FF2B5EF4-FFF2-40B4-BE49-F238E27FC236}">
                  <a16:creationId xmlns:a16="http://schemas.microsoft.com/office/drawing/2014/main" id="{B4D59427-9A8B-5EF8-B5BC-DA3987D34416}"/>
                </a:ext>
              </a:extLst>
            </xdr:cNvPr>
            <xdr:cNvGraphicFramePr>
              <a:graphicFrameLocks/>
            </xdr:cNvGraphicFramePr>
          </xdr:nvGraphicFramePr>
          <xdr:xfrm>
            <a:off x="0" y="335280"/>
            <a:ext cx="3213717" cy="2809663"/>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8" name="Chart 7">
              <a:extLst>
                <a:ext uri="{FF2B5EF4-FFF2-40B4-BE49-F238E27FC236}">
                  <a16:creationId xmlns:a16="http://schemas.microsoft.com/office/drawing/2014/main" id="{BDA9DC83-8F22-7216-2E90-57112490064E}"/>
                </a:ext>
              </a:extLst>
            </xdr:cNvPr>
            <xdr:cNvGraphicFramePr>
              <a:graphicFrameLocks/>
            </xdr:cNvGraphicFramePr>
          </xdr:nvGraphicFramePr>
          <xdr:xfrm>
            <a:off x="9902" y="2993813"/>
            <a:ext cx="3213717" cy="2634403"/>
          </xdr:xfrm>
          <a:graphic>
            <a:graphicData uri="http://schemas.openxmlformats.org/drawingml/2006/chart">
              <c:chart xmlns:c="http://schemas.openxmlformats.org/drawingml/2006/chart" xmlns:r="http://schemas.openxmlformats.org/officeDocument/2006/relationships" r:id="rId4"/>
            </a:graphicData>
          </a:graphic>
        </xdr:graphicFrame>
        <xdr:sp macro="" textlink="">
          <xdr:nvSpPr>
            <xdr:cNvPr id="9" name="TextBox 1">
              <a:extLst>
                <a:ext uri="{FF2B5EF4-FFF2-40B4-BE49-F238E27FC236}">
                  <a16:creationId xmlns:a16="http://schemas.microsoft.com/office/drawing/2014/main" id="{9FA87A59-B13B-9BD9-C8B3-5E6D352236FD}"/>
                </a:ext>
              </a:extLst>
            </xdr:cNvPr>
            <xdr:cNvSpPr txBox="1"/>
          </xdr:nvSpPr>
          <xdr:spPr>
            <a:xfrm>
              <a:off x="3669705" y="1175597"/>
              <a:ext cx="1723901" cy="1476163"/>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000">
                  <a:latin typeface="Arial" panose="020B0604020202020204" pitchFamily="34" charset="0"/>
                  <a:cs typeface="Arial" panose="020B0604020202020204" pitchFamily="34" charset="0"/>
                </a:rPr>
                <a:t>Total 2023</a:t>
              </a:r>
              <a:r>
                <a:rPr lang="en-US" sz="1000" baseline="0">
                  <a:latin typeface="Arial" panose="020B0604020202020204" pitchFamily="34" charset="0"/>
                  <a:cs typeface="Arial" panose="020B0604020202020204" pitchFamily="34" charset="0"/>
                </a:rPr>
                <a:t> imports:</a:t>
              </a:r>
            </a:p>
            <a:p>
              <a:pPr algn="ctr"/>
              <a:r>
                <a:rPr lang="en-US" sz="1000" baseline="0">
                  <a:latin typeface="Arial" panose="020B0604020202020204" pitchFamily="34" charset="0"/>
                  <a:cs typeface="Arial" panose="020B0604020202020204" pitchFamily="34" charset="0"/>
                </a:rPr>
                <a:t>$152 million</a:t>
              </a:r>
            </a:p>
            <a:p>
              <a:pPr algn="ctr"/>
              <a:endParaRPr lang="en-US" sz="1000" baseline="0">
                <a:latin typeface="Arial" panose="020B0604020202020204" pitchFamily="34" charset="0"/>
                <a:cs typeface="Arial" panose="020B0604020202020204" pitchFamily="34" charset="0"/>
              </a:endParaRPr>
            </a:p>
            <a:p>
              <a:pPr algn="ctr"/>
              <a:r>
                <a:rPr lang="en-US" sz="1000" u="sng" baseline="0">
                  <a:latin typeface="Arial" panose="020B0604020202020204" pitchFamily="34" charset="0"/>
                  <a:cs typeface="Arial" panose="020B0604020202020204" pitchFamily="34" charset="0"/>
                </a:rPr>
                <a:t>Top countries</a:t>
              </a:r>
              <a:r>
                <a:rPr lang="en-US" sz="900" u="sng" baseline="0">
                  <a:latin typeface="Arial" panose="020B0604020202020204" pitchFamily="34" charset="0"/>
                  <a:cs typeface="Arial" panose="020B0604020202020204" pitchFamily="34" charset="0"/>
                </a:rPr>
                <a:t>:</a:t>
              </a:r>
            </a:p>
            <a:p>
              <a:pPr marL="0" marR="0" lvl="0" indent="0" algn="ctr" defTabSz="914400" eaLnBrk="1" fontAlgn="auto" latinLnBrk="0" hangingPunct="1">
                <a:lnSpc>
                  <a:spcPct val="100000"/>
                </a:lnSpc>
                <a:spcBef>
                  <a:spcPts val="0"/>
                </a:spcBef>
                <a:spcAft>
                  <a:spcPts val="0"/>
                </a:spcAft>
                <a:buClrTx/>
                <a:buSzTx/>
                <a:buFontTx/>
                <a:buNone/>
                <a:tabLst/>
                <a:defRPr/>
              </a:pPr>
              <a:r>
                <a:rPr lang="en-US" sz="900" baseline="0">
                  <a:effectLst/>
                  <a:latin typeface="Arial" panose="020B0604020202020204" pitchFamily="34" charset="0"/>
                  <a:ea typeface="+mn-ea"/>
                  <a:cs typeface="Arial" panose="020B0604020202020204" pitchFamily="34" charset="0"/>
                </a:rPr>
                <a:t>Vietnam (37%)</a:t>
              </a:r>
              <a:endParaRPr lang="en-US" sz="900">
                <a:effectLst/>
                <a:latin typeface="Arial" panose="020B0604020202020204" pitchFamily="34" charset="0"/>
                <a:cs typeface="Arial" panose="020B0604020202020204" pitchFamily="34" charset="0"/>
              </a:endParaRPr>
            </a:p>
            <a:p>
              <a:pPr algn="ctr"/>
              <a:r>
                <a:rPr lang="en-US" sz="900" baseline="0">
                  <a:latin typeface="Arial" panose="020B0604020202020204" pitchFamily="34" charset="0"/>
                  <a:cs typeface="Arial" panose="020B0604020202020204" pitchFamily="34" charset="0"/>
                </a:rPr>
                <a:t>Germany (24%)</a:t>
              </a:r>
            </a:p>
            <a:p>
              <a:pPr algn="ctr"/>
              <a:r>
                <a:rPr lang="en-US" sz="900" baseline="0">
                  <a:latin typeface="Arial" panose="020B0604020202020204" pitchFamily="34" charset="0"/>
                  <a:cs typeface="Arial" panose="020B0604020202020204" pitchFamily="34" charset="0"/>
                </a:rPr>
                <a:t>Spain (20%)</a:t>
              </a:r>
            </a:p>
            <a:p>
              <a:pPr algn="ctr"/>
              <a:r>
                <a:rPr lang="en-US" sz="900" baseline="0">
                  <a:latin typeface="Arial" panose="020B0604020202020204" pitchFamily="34" charset="0"/>
                  <a:cs typeface="Arial" panose="020B0604020202020204" pitchFamily="34" charset="0"/>
                </a:rPr>
                <a:t>Serbia (6%)</a:t>
              </a:r>
            </a:p>
            <a:p>
              <a:pPr algn="ctr"/>
              <a:r>
                <a:rPr lang="en-US" sz="900" baseline="0">
                  <a:latin typeface="Arial" panose="020B0604020202020204" pitchFamily="34" charset="0"/>
                  <a:cs typeface="Arial" panose="020B0604020202020204" pitchFamily="34" charset="0"/>
                </a:rPr>
                <a:t>China (3%)</a:t>
              </a:r>
              <a:endParaRPr lang="en-US" sz="900">
                <a:latin typeface="Arial" panose="020B0604020202020204" pitchFamily="34" charset="0"/>
                <a:cs typeface="Arial" panose="020B0604020202020204" pitchFamily="34" charset="0"/>
              </a:endParaRPr>
            </a:p>
          </xdr:txBody>
        </xdr:sp>
        <xdr:sp macro="" textlink="">
          <xdr:nvSpPr>
            <xdr:cNvPr id="10" name="TextBox 1">
              <a:extLst>
                <a:ext uri="{FF2B5EF4-FFF2-40B4-BE49-F238E27FC236}">
                  <a16:creationId xmlns:a16="http://schemas.microsoft.com/office/drawing/2014/main" id="{000F0549-55B0-A0B9-4A27-88536D6F2983}"/>
                </a:ext>
              </a:extLst>
            </xdr:cNvPr>
            <xdr:cNvSpPr txBox="1"/>
          </xdr:nvSpPr>
          <xdr:spPr>
            <a:xfrm>
              <a:off x="3679607" y="3887047"/>
              <a:ext cx="1723901" cy="1487593"/>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000">
                  <a:latin typeface="Arial" panose="020B0604020202020204" pitchFamily="34" charset="0"/>
                  <a:cs typeface="Arial" panose="020B0604020202020204" pitchFamily="34" charset="0"/>
                </a:rPr>
                <a:t>Total 2023</a:t>
              </a:r>
              <a:r>
                <a:rPr lang="en-US" sz="1000" baseline="0">
                  <a:latin typeface="Arial" panose="020B0604020202020204" pitchFamily="34" charset="0"/>
                  <a:cs typeface="Arial" panose="020B0604020202020204" pitchFamily="34" charset="0"/>
                </a:rPr>
                <a:t> imports:</a:t>
              </a:r>
            </a:p>
            <a:p>
              <a:pPr algn="ctr"/>
              <a:r>
                <a:rPr lang="en-US" sz="1000" baseline="0">
                  <a:latin typeface="Arial" panose="020B0604020202020204" pitchFamily="34" charset="0"/>
                  <a:cs typeface="Arial" panose="020B0604020202020204" pitchFamily="34" charset="0"/>
                </a:rPr>
                <a:t>$934 million</a:t>
              </a:r>
            </a:p>
            <a:p>
              <a:pPr algn="ctr"/>
              <a:endParaRPr lang="en-US" sz="1000" baseline="0">
                <a:latin typeface="Arial" panose="020B0604020202020204" pitchFamily="34" charset="0"/>
                <a:cs typeface="Arial" panose="020B0604020202020204" pitchFamily="34" charset="0"/>
              </a:endParaRPr>
            </a:p>
            <a:p>
              <a:pPr algn="ctr"/>
              <a:r>
                <a:rPr lang="en-US" sz="1000" u="sng" baseline="0">
                  <a:latin typeface="Arial" panose="020B0604020202020204" pitchFamily="34" charset="0"/>
                  <a:cs typeface="Arial" panose="020B0604020202020204" pitchFamily="34" charset="0"/>
                </a:rPr>
                <a:t>Top countries:</a:t>
              </a:r>
            </a:p>
            <a:p>
              <a:pPr algn="ctr"/>
              <a:r>
                <a:rPr lang="en-US" sz="900" baseline="0">
                  <a:latin typeface="Arial" panose="020B0604020202020204" pitchFamily="34" charset="0"/>
                  <a:cs typeface="Arial" panose="020B0604020202020204" pitchFamily="34" charset="0"/>
                </a:rPr>
                <a:t>Mexico (60%)</a:t>
              </a:r>
            </a:p>
            <a:p>
              <a:pPr algn="ctr"/>
              <a:r>
                <a:rPr lang="en-US" sz="900" baseline="0">
                  <a:latin typeface="Arial" panose="020B0604020202020204" pitchFamily="34" charset="0"/>
                  <a:cs typeface="Arial" panose="020B0604020202020204" pitchFamily="34" charset="0"/>
                </a:rPr>
                <a:t>India (12%)</a:t>
              </a:r>
            </a:p>
            <a:p>
              <a:pPr algn="ctr"/>
              <a:r>
                <a:rPr lang="en-US" sz="900" baseline="0">
                  <a:latin typeface="Arial" panose="020B0604020202020204" pitchFamily="34" charset="0"/>
                  <a:cs typeface="Arial" panose="020B0604020202020204" pitchFamily="34" charset="0"/>
                </a:rPr>
                <a:t>Spain (10%)</a:t>
              </a:r>
            </a:p>
            <a:p>
              <a:pPr algn="ctr"/>
              <a:r>
                <a:rPr lang="en-US" sz="900" baseline="0">
                  <a:latin typeface="Arial" panose="020B0604020202020204" pitchFamily="34" charset="0"/>
                  <a:cs typeface="Arial" panose="020B0604020202020204" pitchFamily="34" charset="0"/>
                </a:rPr>
                <a:t>China (6%)</a:t>
              </a:r>
            </a:p>
            <a:p>
              <a:pPr algn="ctr"/>
              <a:r>
                <a:rPr lang="en-US" sz="900" baseline="0">
                  <a:latin typeface="Arial" panose="020B0604020202020204" pitchFamily="34" charset="0"/>
                  <a:cs typeface="Arial" panose="020B0604020202020204" pitchFamily="34" charset="0"/>
                </a:rPr>
                <a:t>Canada (5%)</a:t>
              </a:r>
              <a:endParaRPr lang="en-US" sz="900">
                <a:latin typeface="Arial" panose="020B0604020202020204" pitchFamily="34" charset="0"/>
                <a:cs typeface="Arial" panose="020B0604020202020204" pitchFamily="34" charset="0"/>
              </a:endParaRPr>
            </a:p>
          </xdr:txBody>
        </xdr:sp>
        <xdr:sp macro="" textlink="">
          <xdr:nvSpPr>
            <xdr:cNvPr id="11" name="TextBox 1">
              <a:extLst>
                <a:ext uri="{FF2B5EF4-FFF2-40B4-BE49-F238E27FC236}">
                  <a16:creationId xmlns:a16="http://schemas.microsoft.com/office/drawing/2014/main" id="{ECFA6DE7-4EFB-555A-048E-18DCC4104BEE}"/>
                </a:ext>
              </a:extLst>
            </xdr:cNvPr>
            <xdr:cNvSpPr txBox="1"/>
          </xdr:nvSpPr>
          <xdr:spPr>
            <a:xfrm>
              <a:off x="925170" y="3865880"/>
              <a:ext cx="1386215" cy="1579880"/>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000">
                  <a:latin typeface="Arial" panose="020B0604020202020204" pitchFamily="34" charset="0"/>
                  <a:cs typeface="Arial" panose="020B0604020202020204" pitchFamily="34" charset="0"/>
                </a:rPr>
                <a:t>Total 2023</a:t>
              </a:r>
              <a:r>
                <a:rPr lang="en-US" sz="1000" baseline="0">
                  <a:latin typeface="Arial" panose="020B0604020202020204" pitchFamily="34" charset="0"/>
                  <a:cs typeface="Arial" panose="020B0604020202020204" pitchFamily="34" charset="0"/>
                </a:rPr>
                <a:t> imports:</a:t>
              </a:r>
            </a:p>
            <a:p>
              <a:pPr algn="ctr"/>
              <a:r>
                <a:rPr lang="en-US" sz="1000" baseline="0">
                  <a:latin typeface="Arial" panose="020B0604020202020204" pitchFamily="34" charset="0"/>
                  <a:cs typeface="Arial" panose="020B0604020202020204" pitchFamily="34" charset="0"/>
                </a:rPr>
                <a:t>$271 million</a:t>
              </a:r>
            </a:p>
            <a:p>
              <a:pPr algn="ctr"/>
              <a:endParaRPr lang="en-US" sz="1000" baseline="0">
                <a:latin typeface="Arial" panose="020B0604020202020204" pitchFamily="34" charset="0"/>
                <a:cs typeface="Arial" panose="020B0604020202020204" pitchFamily="34" charset="0"/>
              </a:endParaRPr>
            </a:p>
            <a:p>
              <a:pPr algn="ctr"/>
              <a:r>
                <a:rPr lang="en-US" sz="1000" u="sng" baseline="0">
                  <a:latin typeface="Arial" panose="020B0604020202020204" pitchFamily="34" charset="0"/>
                  <a:cs typeface="Arial" panose="020B0604020202020204" pitchFamily="34" charset="0"/>
                </a:rPr>
                <a:t>Top countries:</a:t>
              </a:r>
            </a:p>
            <a:p>
              <a:pPr algn="ctr"/>
              <a:r>
                <a:rPr lang="en-US" sz="900" baseline="0">
                  <a:latin typeface="Arial" panose="020B0604020202020204" pitchFamily="34" charset="0"/>
                  <a:cs typeface="Arial" panose="020B0604020202020204" pitchFamily="34" charset="0"/>
                </a:rPr>
                <a:t>Germany (65%)</a:t>
              </a:r>
            </a:p>
            <a:p>
              <a:pPr algn="ctr"/>
              <a:r>
                <a:rPr lang="en-US" sz="900" baseline="0">
                  <a:latin typeface="Arial" panose="020B0604020202020204" pitchFamily="34" charset="0"/>
                  <a:cs typeface="Arial" panose="020B0604020202020204" pitchFamily="34" charset="0"/>
                </a:rPr>
                <a:t>Portugal (12%)</a:t>
              </a:r>
            </a:p>
            <a:p>
              <a:pPr algn="ctr"/>
              <a:r>
                <a:rPr lang="en-US" sz="900" baseline="0">
                  <a:latin typeface="Arial" panose="020B0604020202020204" pitchFamily="34" charset="0"/>
                  <a:cs typeface="Arial" panose="020B0604020202020204" pitchFamily="34" charset="0"/>
                </a:rPr>
                <a:t>Denmark (9%)</a:t>
              </a:r>
            </a:p>
            <a:p>
              <a:pPr algn="ctr"/>
              <a:r>
                <a:rPr lang="en-US" sz="900" baseline="0">
                  <a:latin typeface="Arial" panose="020B0604020202020204" pitchFamily="34" charset="0"/>
                  <a:cs typeface="Arial" panose="020B0604020202020204" pitchFamily="34" charset="0"/>
                </a:rPr>
                <a:t>Canada (4%)</a:t>
              </a:r>
            </a:p>
            <a:p>
              <a:pPr algn="ctr"/>
              <a:r>
                <a:rPr lang="en-US" sz="900" baseline="0">
                  <a:latin typeface="Arial" panose="020B0604020202020204" pitchFamily="34" charset="0"/>
                  <a:cs typeface="Arial" panose="020B0604020202020204" pitchFamily="34" charset="0"/>
                </a:rPr>
                <a:t>South Korea (3%)</a:t>
              </a:r>
              <a:endParaRPr lang="en-US" sz="900">
                <a:latin typeface="Arial" panose="020B0604020202020204" pitchFamily="34" charset="0"/>
                <a:cs typeface="Arial" panose="020B0604020202020204" pitchFamily="34" charset="0"/>
              </a:endParaRPr>
            </a:p>
          </xdr:txBody>
        </xdr:sp>
        <xdr:graphicFrame macro="">
          <xdr:nvGraphicFramePr>
            <xdr:cNvPr id="12" name="Chart 11">
              <a:extLst>
                <a:ext uri="{FF2B5EF4-FFF2-40B4-BE49-F238E27FC236}">
                  <a16:creationId xmlns:a16="http://schemas.microsoft.com/office/drawing/2014/main" id="{BCC9536E-218E-BBC2-D9C8-F6906EDDFF48}"/>
                </a:ext>
              </a:extLst>
            </xdr:cNvPr>
            <xdr:cNvGraphicFramePr>
              <a:graphicFrameLocks/>
            </xdr:cNvGraphicFramePr>
          </xdr:nvGraphicFramePr>
          <xdr:xfrm>
            <a:off x="5832340" y="1787001"/>
            <a:ext cx="1240956" cy="2063931"/>
          </xdr:xfrm>
          <a:graphic>
            <a:graphicData uri="http://schemas.openxmlformats.org/drawingml/2006/chart">
              <c:chart xmlns:c="http://schemas.openxmlformats.org/drawingml/2006/chart" xmlns:r="http://schemas.openxmlformats.org/officeDocument/2006/relationships" r:id="rId5"/>
            </a:graphicData>
          </a:graphic>
        </xdr:graphicFrame>
      </xdr:grpSp>
    </xdr:grpSp>
    <xdr:clientData/>
  </xdr:twoCellAnchor>
</xdr:wsDr>
</file>

<file path=xl/drawings/drawing33.xml><?xml version="1.0" encoding="utf-8"?>
<c:userShapes xmlns:c="http://schemas.openxmlformats.org/drawingml/2006/chart">
  <cdr:relSizeAnchor xmlns:cdr="http://schemas.openxmlformats.org/drawingml/2006/chartDrawing">
    <cdr:from>
      <cdr:x>0.26104</cdr:x>
      <cdr:y>0.30504</cdr:y>
    </cdr:from>
    <cdr:to>
      <cdr:x>0.79336</cdr:x>
      <cdr:y>0.88752</cdr:y>
    </cdr:to>
    <cdr:sp macro="" textlink="">
      <cdr:nvSpPr>
        <cdr:cNvPr id="2" name="TextBox 1"/>
        <cdr:cNvSpPr txBox="1"/>
      </cdr:nvSpPr>
      <cdr:spPr>
        <a:xfrm xmlns:a="http://schemas.openxmlformats.org/drawingml/2006/main">
          <a:off x="843396" y="858468"/>
          <a:ext cx="1719860" cy="1639299"/>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a:latin typeface="Arial" panose="020B0604020202020204" pitchFamily="34" charset="0"/>
              <a:cs typeface="Arial" panose="020B0604020202020204" pitchFamily="34" charset="0"/>
            </a:rPr>
            <a:t>Total 2023 </a:t>
          </a:r>
          <a:r>
            <a:rPr lang="en-US" sz="1000" baseline="0">
              <a:latin typeface="Arial" panose="020B0604020202020204" pitchFamily="34" charset="0"/>
              <a:cs typeface="Arial" panose="020B0604020202020204" pitchFamily="34" charset="0"/>
            </a:rPr>
            <a:t>imports:</a:t>
          </a:r>
        </a:p>
        <a:p xmlns:a="http://schemas.openxmlformats.org/drawingml/2006/main">
          <a:pPr algn="ctr"/>
          <a:r>
            <a:rPr lang="en-US" sz="1000" baseline="0">
              <a:latin typeface="Arial" panose="020B0604020202020204" pitchFamily="34" charset="0"/>
              <a:cs typeface="Arial" panose="020B0604020202020204" pitchFamily="34" charset="0"/>
            </a:rPr>
            <a:t>$307 million</a:t>
          </a:r>
        </a:p>
        <a:p xmlns:a="http://schemas.openxmlformats.org/drawingml/2006/main">
          <a:pPr algn="ctr"/>
          <a:endParaRPr lang="en-US" sz="1000" baseline="0">
            <a:latin typeface="Arial" panose="020B0604020202020204" pitchFamily="34" charset="0"/>
            <a:cs typeface="Arial" panose="020B0604020202020204" pitchFamily="34" charset="0"/>
          </a:endParaRPr>
        </a:p>
        <a:p xmlns:a="http://schemas.openxmlformats.org/drawingml/2006/main">
          <a:pPr algn="ctr"/>
          <a:r>
            <a:rPr lang="en-US" sz="1000" u="sng" baseline="0">
              <a:latin typeface="Arial" panose="020B0604020202020204" pitchFamily="34" charset="0"/>
              <a:cs typeface="Arial" panose="020B0604020202020204" pitchFamily="34" charset="0"/>
            </a:rPr>
            <a:t>Top countries</a:t>
          </a:r>
          <a:r>
            <a:rPr lang="en-US" sz="900" u="sng" baseline="0">
              <a:latin typeface="Arial" panose="020B0604020202020204" pitchFamily="34" charset="0"/>
              <a:cs typeface="Arial" panose="020B0604020202020204" pitchFamily="34" charset="0"/>
            </a:rPr>
            <a:t>:</a:t>
          </a:r>
        </a:p>
        <a:p xmlns:a="http://schemas.openxmlformats.org/drawingml/2006/main">
          <a:pPr algn="ctr"/>
          <a:r>
            <a:rPr lang="en-US" sz="900" baseline="0">
              <a:latin typeface="Arial" panose="020B0604020202020204" pitchFamily="34" charset="0"/>
              <a:cs typeface="Arial" panose="020B0604020202020204" pitchFamily="34" charset="0"/>
            </a:rPr>
            <a:t>Denmark (27%)</a:t>
          </a:r>
        </a:p>
        <a:p xmlns:a="http://schemas.openxmlformats.org/drawingml/2006/main">
          <a:pPr algn="ctr"/>
          <a:r>
            <a:rPr lang="en-US" sz="900" baseline="0">
              <a:latin typeface="Arial" panose="020B0604020202020204" pitchFamily="34" charset="0"/>
              <a:cs typeface="Arial" panose="020B0604020202020204" pitchFamily="34" charset="0"/>
            </a:rPr>
            <a:t>Spain (18%)</a:t>
          </a:r>
        </a:p>
        <a:p xmlns:a="http://schemas.openxmlformats.org/drawingml/2006/main">
          <a:pPr algn="ctr"/>
          <a:r>
            <a:rPr lang="en-US" sz="900" baseline="0">
              <a:latin typeface="Arial" panose="020B0604020202020204" pitchFamily="34" charset="0"/>
              <a:cs typeface="Arial" panose="020B0604020202020204" pitchFamily="34" charset="0"/>
            </a:rPr>
            <a:t>France (15%)</a:t>
          </a:r>
        </a:p>
        <a:p xmlns:a="http://schemas.openxmlformats.org/drawingml/2006/main">
          <a:pPr algn="ctr"/>
          <a:r>
            <a:rPr lang="en-US" sz="900" baseline="0">
              <a:latin typeface="Arial" panose="020B0604020202020204" pitchFamily="34" charset="0"/>
              <a:cs typeface="Arial" panose="020B0604020202020204" pitchFamily="34" charset="0"/>
            </a:rPr>
            <a:t>India (14%)</a:t>
          </a:r>
        </a:p>
        <a:p xmlns:a="http://schemas.openxmlformats.org/drawingml/2006/main">
          <a:pPr algn="ctr"/>
          <a:r>
            <a:rPr lang="en-US" sz="900" baseline="0">
              <a:latin typeface="Arial" panose="020B0604020202020204" pitchFamily="34" charset="0"/>
              <a:cs typeface="Arial" panose="020B0604020202020204" pitchFamily="34" charset="0"/>
            </a:rPr>
            <a:t>Belgium (11%)</a:t>
          </a:r>
          <a:endParaRPr lang="en-US" sz="900">
            <a:latin typeface="Arial" panose="020B0604020202020204" pitchFamily="34" charset="0"/>
            <a:cs typeface="Arial" panose="020B0604020202020204" pitchFamily="34" charset="0"/>
          </a:endParaRPr>
        </a:p>
      </cdr:txBody>
    </cdr:sp>
  </cdr:relSizeAnchor>
</c:userShapes>
</file>

<file path=xl/drawings/drawing34.xml><?xml version="1.0" encoding="utf-8"?>
<xdr:wsDr xmlns:xdr="http://schemas.openxmlformats.org/drawingml/2006/spreadsheetDrawing" xmlns:a="http://schemas.openxmlformats.org/drawingml/2006/main">
  <xdr:twoCellAnchor>
    <xdr:from>
      <xdr:col>0</xdr:col>
      <xdr:colOff>15240</xdr:colOff>
      <xdr:row>2</xdr:row>
      <xdr:rowOff>20320</xdr:rowOff>
    </xdr:from>
    <xdr:to>
      <xdr:col>8</xdr:col>
      <xdr:colOff>186690</xdr:colOff>
      <xdr:row>19</xdr:row>
      <xdr:rowOff>144145</xdr:rowOff>
    </xdr:to>
    <xdr:grpSp>
      <xdr:nvGrpSpPr>
        <xdr:cNvPr id="2" name="Group 1">
          <a:extLst>
            <a:ext uri="{FF2B5EF4-FFF2-40B4-BE49-F238E27FC236}">
              <a16:creationId xmlns:a16="http://schemas.microsoft.com/office/drawing/2014/main" id="{DEC42AFC-15C6-4F30-8031-02310D921D21}"/>
            </a:ext>
          </a:extLst>
        </xdr:cNvPr>
        <xdr:cNvGrpSpPr/>
      </xdr:nvGrpSpPr>
      <xdr:grpSpPr>
        <a:xfrm>
          <a:off x="15240" y="392853"/>
          <a:ext cx="5937250" cy="3290359"/>
          <a:chOff x="0" y="365760"/>
          <a:chExt cx="5946140" cy="2926080"/>
        </a:xfrm>
      </xdr:grpSpPr>
      <xdr:graphicFrame macro="">
        <xdr:nvGraphicFramePr>
          <xdr:cNvPr id="3" name="Chart 1031">
            <a:extLst>
              <a:ext uri="{FF2B5EF4-FFF2-40B4-BE49-F238E27FC236}">
                <a16:creationId xmlns:a16="http://schemas.microsoft.com/office/drawing/2014/main" id="{A77AF585-B79F-4A91-A002-62D6963640B4}"/>
              </a:ext>
            </a:extLst>
          </xdr:cNvPr>
          <xdr:cNvGraphicFramePr>
            <a:graphicFrameLocks/>
          </xdr:cNvGraphicFramePr>
        </xdr:nvGraphicFramePr>
        <xdr:xfrm>
          <a:off x="0" y="365760"/>
          <a:ext cx="4154675" cy="292608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1032">
            <a:extLst>
              <a:ext uri="{FF2B5EF4-FFF2-40B4-BE49-F238E27FC236}">
                <a16:creationId xmlns:a16="http://schemas.microsoft.com/office/drawing/2014/main" id="{01F8C774-D596-4964-BF00-E2E738BDD9C2}"/>
              </a:ext>
            </a:extLst>
          </xdr:cNvPr>
          <xdr:cNvGraphicFramePr>
            <a:graphicFrameLocks/>
          </xdr:cNvGraphicFramePr>
        </xdr:nvGraphicFramePr>
        <xdr:xfrm>
          <a:off x="4147051" y="365760"/>
          <a:ext cx="1799089" cy="2926080"/>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35.xml><?xml version="1.0" encoding="utf-8"?>
<c:userShapes xmlns:c="http://schemas.openxmlformats.org/drawingml/2006/chart">
  <cdr:relSizeAnchor xmlns:cdr="http://schemas.openxmlformats.org/drawingml/2006/chartDrawing">
    <cdr:from>
      <cdr:x>0</cdr:x>
      <cdr:y>2.97413E-7</cdr:y>
    </cdr:from>
    <cdr:to>
      <cdr:x>0.5216</cdr:x>
      <cdr:y>0.07639</cdr:y>
    </cdr:to>
    <cdr:sp macro="" textlink="">
      <cdr:nvSpPr>
        <cdr:cNvPr id="457729" name="Text Box 1025"/>
        <cdr:cNvSpPr txBox="1">
          <a:spLocks xmlns:a="http://schemas.openxmlformats.org/drawingml/2006/main" noChangeArrowheads="1"/>
        </cdr:cNvSpPr>
      </cdr:nvSpPr>
      <cdr:spPr bwMode="auto">
        <a:xfrm xmlns:a="http://schemas.openxmlformats.org/drawingml/2006/main">
          <a:off x="0" y="1"/>
          <a:ext cx="2089784" cy="256847"/>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Overflow="clip" vert="horz" wrap="square" lIns="27432" tIns="22860" rIns="27432" bIns="22860" anchor="ctr" upright="1"/>
        <a:lstStyle xmlns:a="http://schemas.openxmlformats.org/drawingml/2006/main"/>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 of Cumulative Installed Capacity</a:t>
          </a:r>
        </a:p>
      </cdr:txBody>
    </cdr:sp>
  </cdr:relSizeAnchor>
  <cdr:relSizeAnchor xmlns:cdr="http://schemas.openxmlformats.org/drawingml/2006/chartDrawing">
    <cdr:from>
      <cdr:x>0.46636</cdr:x>
      <cdr:y>0.1645</cdr:y>
    </cdr:from>
    <cdr:to>
      <cdr:x>0.95903</cdr:x>
      <cdr:y>0.24089</cdr:y>
    </cdr:to>
    <cdr:sp macro="" textlink="">
      <cdr:nvSpPr>
        <cdr:cNvPr id="3" name="Text Box 1025"/>
        <cdr:cNvSpPr txBox="1">
          <a:spLocks xmlns:a="http://schemas.openxmlformats.org/drawingml/2006/main" noChangeArrowheads="1"/>
        </cdr:cNvSpPr>
      </cdr:nvSpPr>
      <cdr:spPr bwMode="auto">
        <a:xfrm xmlns:a="http://schemas.openxmlformats.org/drawingml/2006/main">
          <a:off x="1936750" y="481330"/>
          <a:ext cx="2045989" cy="22352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horz"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bg1"/>
              </a:solidFill>
              <a:latin typeface="Arial" panose="020B0604020202020204" pitchFamily="34" charset="0"/>
              <a:cs typeface="Arial" panose="020B0604020202020204" pitchFamily="34" charset="0"/>
            </a:rPr>
            <a:t>Investor-Owned Utility (IOU)</a:t>
          </a:r>
        </a:p>
      </cdr:txBody>
    </cdr:sp>
  </cdr:relSizeAnchor>
  <cdr:relSizeAnchor xmlns:cdr="http://schemas.openxmlformats.org/drawingml/2006/chartDrawing">
    <cdr:from>
      <cdr:x>0.19755</cdr:x>
      <cdr:y>0.58507</cdr:y>
    </cdr:from>
    <cdr:to>
      <cdr:x>0.69022</cdr:x>
      <cdr:y>0.66146</cdr:y>
    </cdr:to>
    <cdr:sp macro="" textlink="">
      <cdr:nvSpPr>
        <cdr:cNvPr id="4" name="Text Box 1025"/>
        <cdr:cNvSpPr txBox="1">
          <a:spLocks xmlns:a="http://schemas.openxmlformats.org/drawingml/2006/main" noChangeArrowheads="1"/>
        </cdr:cNvSpPr>
      </cdr:nvSpPr>
      <cdr:spPr bwMode="auto">
        <a:xfrm xmlns:a="http://schemas.openxmlformats.org/drawingml/2006/main">
          <a:off x="820420" y="1711960"/>
          <a:ext cx="2045989" cy="22352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horz"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3">
                  <a:lumMod val="50000"/>
                </a:schemeClr>
              </a:solidFill>
              <a:latin typeface="Arial" panose="020B0604020202020204" pitchFamily="34" charset="0"/>
              <a:cs typeface="Arial" panose="020B0604020202020204" pitchFamily="34" charset="0"/>
            </a:rPr>
            <a:t>Independent Power Producer (IPP)</a:t>
          </a:r>
        </a:p>
      </cdr:txBody>
    </cdr:sp>
  </cdr:relSizeAnchor>
  <cdr:relSizeAnchor xmlns:cdr="http://schemas.openxmlformats.org/drawingml/2006/chartDrawing">
    <cdr:from>
      <cdr:x>0.11957</cdr:x>
      <cdr:y>0.25174</cdr:y>
    </cdr:from>
    <cdr:to>
      <cdr:x>0.54774</cdr:x>
      <cdr:y>0.33628</cdr:y>
    </cdr:to>
    <cdr:sp macro="" textlink="">
      <cdr:nvSpPr>
        <cdr:cNvPr id="5" name="Text Box 1025"/>
        <cdr:cNvSpPr txBox="1">
          <a:spLocks xmlns:a="http://schemas.openxmlformats.org/drawingml/2006/main" noChangeArrowheads="1"/>
        </cdr:cNvSpPr>
      </cdr:nvSpPr>
      <cdr:spPr bwMode="auto">
        <a:xfrm xmlns:a="http://schemas.openxmlformats.org/drawingml/2006/main">
          <a:off x="493485" y="813821"/>
          <a:ext cx="1767115" cy="273299"/>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horz"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5">
                  <a:lumMod val="75000"/>
                </a:schemeClr>
              </a:solidFill>
              <a:latin typeface="Arial" panose="020B0604020202020204" pitchFamily="34" charset="0"/>
              <a:cs typeface="Arial" panose="020B0604020202020204" pitchFamily="34" charset="0"/>
            </a:rPr>
            <a:t>Publicly Owned Utility (POU)</a:t>
          </a:r>
        </a:p>
      </cdr:txBody>
    </cdr:sp>
  </cdr:relSizeAnchor>
  <cdr:relSizeAnchor xmlns:cdr="http://schemas.openxmlformats.org/drawingml/2006/chartDrawing">
    <cdr:from>
      <cdr:x>0.63761</cdr:x>
      <cdr:y>0.0395</cdr:y>
    </cdr:from>
    <cdr:to>
      <cdr:x>0.78747</cdr:x>
      <cdr:y>0.11589</cdr:y>
    </cdr:to>
    <cdr:sp macro="" textlink="">
      <cdr:nvSpPr>
        <cdr:cNvPr id="6" name="Text Box 1025"/>
        <cdr:cNvSpPr txBox="1">
          <a:spLocks xmlns:a="http://schemas.openxmlformats.org/drawingml/2006/main" noChangeArrowheads="1"/>
        </cdr:cNvSpPr>
      </cdr:nvSpPr>
      <cdr:spPr bwMode="auto">
        <a:xfrm xmlns:a="http://schemas.openxmlformats.org/drawingml/2006/main">
          <a:off x="2647950" y="115570"/>
          <a:ext cx="622319" cy="22352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horz"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2">
                  <a:lumMod val="75000"/>
                </a:schemeClr>
              </a:solidFill>
              <a:latin typeface="Arial" panose="020B0604020202020204" pitchFamily="34" charset="0"/>
              <a:cs typeface="Arial" panose="020B0604020202020204" pitchFamily="34" charset="0"/>
            </a:rPr>
            <a:t>Other</a:t>
          </a:r>
        </a:p>
      </cdr:txBody>
    </cdr:sp>
  </cdr:relSizeAnchor>
  <cdr:relSizeAnchor xmlns:cdr="http://schemas.openxmlformats.org/drawingml/2006/chartDrawing">
    <cdr:from>
      <cdr:x>0.26972</cdr:x>
      <cdr:y>0.14844</cdr:y>
    </cdr:from>
    <cdr:to>
      <cdr:x>0.36239</cdr:x>
      <cdr:y>0.25</cdr:y>
    </cdr:to>
    <cdr:cxnSp macro="">
      <cdr:nvCxnSpPr>
        <cdr:cNvPr id="7" name="Straight Connector 6">
          <a:extLst xmlns:a="http://schemas.openxmlformats.org/drawingml/2006/main">
            <a:ext uri="{FF2B5EF4-FFF2-40B4-BE49-F238E27FC236}">
              <a16:creationId xmlns:a16="http://schemas.microsoft.com/office/drawing/2014/main" id="{A76DBEF7-95F8-4DB3-A741-82F2D35D1191}"/>
            </a:ext>
          </a:extLst>
        </cdr:cNvPr>
        <cdr:cNvCxnSpPr/>
      </cdr:nvCxnSpPr>
      <cdr:spPr>
        <a:xfrm xmlns:a="http://schemas.openxmlformats.org/drawingml/2006/main" flipV="1">
          <a:off x="1120140" y="434340"/>
          <a:ext cx="384810" cy="297180"/>
        </a:xfrm>
        <a:prstGeom xmlns:a="http://schemas.openxmlformats.org/drawingml/2006/main" prst="line">
          <a:avLst/>
        </a:prstGeom>
        <a:ln xmlns:a="http://schemas.openxmlformats.org/drawingml/2006/main">
          <a:solidFill>
            <a:schemeClr val="accent5">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0.61101</cdr:x>
      <cdr:y>0.07639</cdr:y>
    </cdr:from>
    <cdr:to>
      <cdr:x>0.66514</cdr:x>
      <cdr:y>0.11719</cdr:y>
    </cdr:to>
    <cdr:cxnSp macro="">
      <cdr:nvCxnSpPr>
        <cdr:cNvPr id="10" name="Straight Connector 9">
          <a:extLst xmlns:a="http://schemas.openxmlformats.org/drawingml/2006/main">
            <a:ext uri="{FF2B5EF4-FFF2-40B4-BE49-F238E27FC236}">
              <a16:creationId xmlns:a16="http://schemas.microsoft.com/office/drawing/2014/main" id="{F169EF8B-A421-4B20-9844-BE61FE8A4338}"/>
            </a:ext>
          </a:extLst>
        </cdr:cNvPr>
        <cdr:cNvCxnSpPr/>
      </cdr:nvCxnSpPr>
      <cdr:spPr>
        <a:xfrm xmlns:a="http://schemas.openxmlformats.org/drawingml/2006/main" flipH="1">
          <a:off x="2537460" y="223520"/>
          <a:ext cx="224790" cy="119380"/>
        </a:xfrm>
        <a:prstGeom xmlns:a="http://schemas.openxmlformats.org/drawingml/2006/main" prst="line">
          <a:avLst/>
        </a:prstGeom>
        <a:ln xmlns:a="http://schemas.openxmlformats.org/drawingml/2006/main">
          <a:solidFill>
            <a:schemeClr val="accent2">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36.xml><?xml version="1.0" encoding="utf-8"?>
<c:userShapes xmlns:c="http://schemas.openxmlformats.org/drawingml/2006/chart">
  <cdr:relSizeAnchor xmlns:cdr="http://schemas.openxmlformats.org/drawingml/2006/chartDrawing">
    <cdr:from>
      <cdr:x>0.13668</cdr:x>
      <cdr:y>0.30876</cdr:y>
    </cdr:from>
    <cdr:to>
      <cdr:x>0.82691</cdr:x>
      <cdr:y>0.44347</cdr:y>
    </cdr:to>
    <cdr:sp macro="" textlink="">
      <cdr:nvSpPr>
        <cdr:cNvPr id="273410" name="Text Box 2"/>
        <cdr:cNvSpPr txBox="1">
          <a:spLocks xmlns:a="http://schemas.openxmlformats.org/drawingml/2006/main" noChangeArrowheads="1"/>
        </cdr:cNvSpPr>
      </cdr:nvSpPr>
      <cdr:spPr bwMode="auto">
        <a:xfrm xmlns:a="http://schemas.openxmlformats.org/drawingml/2006/main">
          <a:off x="136483" y="966259"/>
          <a:ext cx="1425349" cy="503018"/>
        </a:xfrm>
        <a:prstGeom xmlns:a="http://schemas.openxmlformats.org/drawingml/2006/main" prst="rect">
          <a:avLst/>
        </a:prstGeom>
        <a:noFill xmlns:a="http://schemas.openxmlformats.org/drawingml/2006/main"/>
        <a:ln xmlns:a="http://schemas.openxmlformats.org/drawingml/2006/main" w="0">
          <a:noFill/>
          <a:miter lim="800000"/>
          <a:headEnd/>
          <a:tailEnd/>
        </a:ln>
        <a:effectLst xmlns:a="http://schemas.openxmlformats.org/drawingml/2006/main"/>
      </cdr:spPr>
      <cdr:txBody>
        <a:bodyPr xmlns:a="http://schemas.openxmlformats.org/drawingml/2006/main" vertOverflow="clip" wrap="square" lIns="0" tIns="0" rIns="0" bIns="0" anchor="ctr" upright="1"/>
        <a:lstStyle xmlns:a="http://schemas.openxmlformats.org/drawingml/2006/main"/>
        <a:p xmlns:a="http://schemas.openxmlformats.org/drawingml/2006/main">
          <a:pPr algn="ctr" rtl="0">
            <a:defRPr sz="1000"/>
          </a:pPr>
          <a:r>
            <a:rPr lang="en-US" sz="900" b="0" i="0" u="none" strike="noStrike" baseline="0">
              <a:solidFill>
                <a:schemeClr val="accent3">
                  <a:lumMod val="50000"/>
                </a:schemeClr>
              </a:solidFill>
              <a:latin typeface="Arial" panose="020B0604020202020204" pitchFamily="34" charset="0"/>
              <a:cs typeface="Arial" panose="020B0604020202020204" pitchFamily="34" charset="0"/>
            </a:rPr>
            <a:t>IPP:</a:t>
          </a:r>
        </a:p>
        <a:p xmlns:a="http://schemas.openxmlformats.org/drawingml/2006/main">
          <a:pPr algn="ctr" rtl="0">
            <a:defRPr sz="1000"/>
          </a:pPr>
          <a:r>
            <a:rPr lang="en-US" sz="900" b="0" i="0" u="none" strike="noStrike" baseline="0">
              <a:solidFill>
                <a:schemeClr val="accent3">
                  <a:lumMod val="50000"/>
                </a:schemeClr>
              </a:solidFill>
              <a:latin typeface="Arial" panose="020B0604020202020204" pitchFamily="34" charset="0"/>
              <a:cs typeface="Arial" panose="020B0604020202020204" pitchFamily="34" charset="0"/>
            </a:rPr>
            <a:t>5,802 MW</a:t>
          </a:r>
          <a:endParaRPr lang="en-US" sz="900" b="0">
            <a:solidFill>
              <a:schemeClr val="accent3">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0.37012</cdr:x>
      <cdr:y>0.58387</cdr:y>
    </cdr:from>
    <cdr:to>
      <cdr:x>0.70403</cdr:x>
      <cdr:y>0.75316</cdr:y>
    </cdr:to>
    <cdr:sp macro="" textlink="">
      <cdr:nvSpPr>
        <cdr:cNvPr id="458755" name="Text Box 3"/>
        <cdr:cNvSpPr txBox="1">
          <a:spLocks xmlns:a="http://schemas.openxmlformats.org/drawingml/2006/main" noChangeArrowheads="1"/>
        </cdr:cNvSpPr>
      </cdr:nvSpPr>
      <cdr:spPr bwMode="auto">
        <a:xfrm xmlns:a="http://schemas.openxmlformats.org/drawingml/2006/main">
          <a:off x="642127" y="1963161"/>
          <a:ext cx="579312" cy="569219"/>
        </a:xfrm>
        <a:prstGeom xmlns:a="http://schemas.openxmlformats.org/drawingml/2006/main" prst="rect">
          <a:avLst/>
        </a:prstGeom>
        <a:noFill xmlns:a="http://schemas.openxmlformats.org/drawingml/2006/main"/>
        <a:ln xmlns:a="http://schemas.openxmlformats.org/drawingml/2006/main" w="1">
          <a:noFill/>
          <a:miter lim="800000"/>
          <a:headEnd/>
          <a:tailEnd/>
        </a:ln>
      </cdr:spPr>
      <cdr:txBody>
        <a:bodyPr xmlns:a="http://schemas.openxmlformats.org/drawingml/2006/main" vertOverflow="clip" wrap="square" lIns="0" tIns="0" rIns="0" bIns="0" anchor="ctr" upright="1"/>
        <a:lstStyle xmlns:a="http://schemas.openxmlformats.org/drawingml/2006/main"/>
        <a:p xmlns:a="http://schemas.openxmlformats.org/drawingml/2006/main">
          <a:pPr algn="ctr" rtl="0">
            <a:defRPr sz="1000"/>
          </a:pPr>
          <a:r>
            <a:rPr lang="en-US" sz="900" b="0" i="0" u="none" strike="noStrike" baseline="0">
              <a:solidFill>
                <a:schemeClr val="bg1"/>
              </a:solidFill>
              <a:latin typeface="Arial" panose="020B0604020202020204" pitchFamily="34" charset="0"/>
              <a:cs typeface="Arial" panose="020B0604020202020204" pitchFamily="34" charset="0"/>
            </a:rPr>
            <a:t>IOU:</a:t>
          </a:r>
        </a:p>
        <a:p xmlns:a="http://schemas.openxmlformats.org/drawingml/2006/main">
          <a:pPr algn="ctr" rtl="0">
            <a:defRPr sz="1000"/>
          </a:pPr>
          <a:r>
            <a:rPr lang="en-US" sz="900" b="0" i="0" u="none" strike="noStrike" baseline="0">
              <a:solidFill>
                <a:schemeClr val="bg1"/>
              </a:solidFill>
              <a:latin typeface="Arial" panose="020B0604020202020204" pitchFamily="34" charset="0"/>
              <a:cs typeface="Arial" panose="020B0604020202020204" pitchFamily="34" charset="0"/>
            </a:rPr>
            <a:t>672 MW</a:t>
          </a:r>
        </a:p>
      </cdr:txBody>
    </cdr:sp>
  </cdr:relSizeAnchor>
  <cdr:relSizeAnchor xmlns:cdr="http://schemas.openxmlformats.org/drawingml/2006/chartDrawing">
    <cdr:from>
      <cdr:x>0.19506</cdr:x>
      <cdr:y>0.0513</cdr:y>
    </cdr:from>
    <cdr:to>
      <cdr:x>0.8411</cdr:x>
      <cdr:y>0.17383</cdr:y>
    </cdr:to>
    <cdr:sp macro="" textlink="">
      <cdr:nvSpPr>
        <cdr:cNvPr id="7" name="Text Box 4"/>
        <cdr:cNvSpPr txBox="1">
          <a:spLocks xmlns:a="http://schemas.openxmlformats.org/drawingml/2006/main" noChangeArrowheads="1"/>
        </cdr:cNvSpPr>
      </cdr:nvSpPr>
      <cdr:spPr bwMode="auto">
        <a:xfrm xmlns:a="http://schemas.openxmlformats.org/drawingml/2006/main">
          <a:off x="350780" y="150108"/>
          <a:ext cx="1161790" cy="358532"/>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2023 Capacity by</a:t>
          </a:r>
        </a:p>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Owner Type</a:t>
          </a:r>
        </a:p>
      </cdr:txBody>
    </cdr:sp>
  </cdr:relSizeAnchor>
</c:userShapes>
</file>

<file path=xl/drawings/drawing37.xml><?xml version="1.0" encoding="utf-8"?>
<xdr:wsDr xmlns:xdr="http://schemas.openxmlformats.org/drawingml/2006/spreadsheetDrawing" xmlns:a="http://schemas.openxmlformats.org/drawingml/2006/main">
  <xdr:twoCellAnchor>
    <xdr:from>
      <xdr:col>0</xdr:col>
      <xdr:colOff>0</xdr:colOff>
      <xdr:row>2</xdr:row>
      <xdr:rowOff>1903</xdr:rowOff>
    </xdr:from>
    <xdr:to>
      <xdr:col>7</xdr:col>
      <xdr:colOff>1026160</xdr:colOff>
      <xdr:row>19</xdr:row>
      <xdr:rowOff>125728</xdr:rowOff>
    </xdr:to>
    <xdr:grpSp>
      <xdr:nvGrpSpPr>
        <xdr:cNvPr id="2" name="Group 1">
          <a:extLst>
            <a:ext uri="{FF2B5EF4-FFF2-40B4-BE49-F238E27FC236}">
              <a16:creationId xmlns:a16="http://schemas.microsoft.com/office/drawing/2014/main" id="{4055D30B-6188-4AB6-9794-CB80857CB04E}"/>
            </a:ext>
          </a:extLst>
        </xdr:cNvPr>
        <xdr:cNvGrpSpPr/>
      </xdr:nvGrpSpPr>
      <xdr:grpSpPr>
        <a:xfrm>
          <a:off x="0" y="374436"/>
          <a:ext cx="6013027" cy="3290359"/>
          <a:chOff x="0" y="367663"/>
          <a:chExt cx="6004679" cy="3232785"/>
        </a:xfrm>
      </xdr:grpSpPr>
      <xdr:grpSp>
        <xdr:nvGrpSpPr>
          <xdr:cNvPr id="3" name="Group 2">
            <a:extLst>
              <a:ext uri="{FF2B5EF4-FFF2-40B4-BE49-F238E27FC236}">
                <a16:creationId xmlns:a16="http://schemas.microsoft.com/office/drawing/2014/main" id="{6AB922F2-1A6C-4AED-BF79-E687540DBD41}"/>
              </a:ext>
            </a:extLst>
          </xdr:cNvPr>
          <xdr:cNvGrpSpPr/>
        </xdr:nvGrpSpPr>
        <xdr:grpSpPr>
          <a:xfrm>
            <a:off x="0" y="367663"/>
            <a:ext cx="5930899" cy="3232785"/>
            <a:chOff x="0" y="367663"/>
            <a:chExt cx="5930899" cy="3232785"/>
          </a:xfrm>
        </xdr:grpSpPr>
        <xdr:grpSp>
          <xdr:nvGrpSpPr>
            <xdr:cNvPr id="5" name="Group 4">
              <a:extLst>
                <a:ext uri="{FF2B5EF4-FFF2-40B4-BE49-F238E27FC236}">
                  <a16:creationId xmlns:a16="http://schemas.microsoft.com/office/drawing/2014/main" id="{64171E4C-6F0E-4299-9EA2-55FB075E0C0E}"/>
                </a:ext>
              </a:extLst>
            </xdr:cNvPr>
            <xdr:cNvGrpSpPr/>
          </xdr:nvGrpSpPr>
          <xdr:grpSpPr>
            <a:xfrm>
              <a:off x="0" y="367663"/>
              <a:ext cx="5930899" cy="3232785"/>
              <a:chOff x="0" y="365758"/>
              <a:chExt cx="5943599" cy="2926080"/>
            </a:xfrm>
          </xdr:grpSpPr>
          <xdr:graphicFrame macro="">
            <xdr:nvGraphicFramePr>
              <xdr:cNvPr id="7" name="Chart 57">
                <a:extLst>
                  <a:ext uri="{FF2B5EF4-FFF2-40B4-BE49-F238E27FC236}">
                    <a16:creationId xmlns:a16="http://schemas.microsoft.com/office/drawing/2014/main" id="{694D2320-7E26-417D-9FCA-22AEBB2F5AA7}"/>
                  </a:ext>
                </a:extLst>
              </xdr:cNvPr>
              <xdr:cNvGraphicFramePr>
                <a:graphicFrameLocks/>
              </xdr:cNvGraphicFramePr>
            </xdr:nvGraphicFramePr>
            <xdr:xfrm>
              <a:off x="0" y="365758"/>
              <a:ext cx="4238837" cy="292608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8" name="Chart 58">
                <a:extLst>
                  <a:ext uri="{FF2B5EF4-FFF2-40B4-BE49-F238E27FC236}">
                    <a16:creationId xmlns:a16="http://schemas.microsoft.com/office/drawing/2014/main" id="{10390D58-B648-4046-A71D-DC960DC32189}"/>
                  </a:ext>
                </a:extLst>
              </xdr:cNvPr>
              <xdr:cNvGraphicFramePr>
                <a:graphicFrameLocks noChangeAspect="1"/>
              </xdr:cNvGraphicFramePr>
            </xdr:nvGraphicFramePr>
            <xdr:xfrm>
              <a:off x="4217918" y="365759"/>
              <a:ext cx="1725681" cy="2917788"/>
            </xdr:xfrm>
            <a:graphic>
              <a:graphicData uri="http://schemas.openxmlformats.org/drawingml/2006/chart">
                <c:chart xmlns:c="http://schemas.openxmlformats.org/drawingml/2006/chart" xmlns:r="http://schemas.openxmlformats.org/officeDocument/2006/relationships" r:id="rId2"/>
              </a:graphicData>
            </a:graphic>
          </xdr:graphicFrame>
        </xdr:grpSp>
        <xdr:sp macro="" textlink="">
          <xdr:nvSpPr>
            <xdr:cNvPr id="6" name="Text Box 4">
              <a:extLst>
                <a:ext uri="{FF2B5EF4-FFF2-40B4-BE49-F238E27FC236}">
                  <a16:creationId xmlns:a16="http://schemas.microsoft.com/office/drawing/2014/main" id="{EFB0CA17-2C4A-4C3D-A730-D05FD32BD1F1}"/>
                </a:ext>
              </a:extLst>
            </xdr:cNvPr>
            <xdr:cNvSpPr txBox="1">
              <a:spLocks noChangeArrowheads="1"/>
            </xdr:cNvSpPr>
          </xdr:nvSpPr>
          <xdr:spPr bwMode="auto">
            <a:xfrm>
              <a:off x="4507223" y="455791"/>
              <a:ext cx="1153680" cy="318484"/>
            </a:xfrm>
            <a:prstGeom prst="rect">
              <a:avLst/>
            </a:prstGeom>
            <a:noFill/>
            <a:ln w="1">
              <a:noFill/>
              <a:miter lim="800000"/>
              <a:headEnd/>
              <a:tailEnd/>
            </a:ln>
            <a:effectLst/>
          </xdr:spPr>
          <xdr:txBody>
            <a:bodyPr wrap="square" lIns="27432" tIns="22860" rIns="27432" bIns="2286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2023 Capacity by</a:t>
              </a:r>
            </a:p>
            <a:p>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Offtake Type</a:t>
              </a:r>
            </a:p>
          </xdr:txBody>
        </xdr:sp>
      </xdr:grpSp>
      <xdr:sp macro="" textlink="">
        <xdr:nvSpPr>
          <xdr:cNvPr id="4" name="TextBox 3">
            <a:extLst>
              <a:ext uri="{FF2B5EF4-FFF2-40B4-BE49-F238E27FC236}">
                <a16:creationId xmlns:a16="http://schemas.microsoft.com/office/drawing/2014/main" id="{ABAA066A-0514-4BB9-8AEF-57D0EEC18A81}"/>
              </a:ext>
            </a:extLst>
          </xdr:cNvPr>
          <xdr:cNvSpPr txBox="1"/>
        </xdr:nvSpPr>
        <xdr:spPr>
          <a:xfrm rot="10800000" flipH="1" flipV="1">
            <a:off x="5059799" y="3032081"/>
            <a:ext cx="944880" cy="30226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18288" tIns="18288" rIns="18288" bIns="18288" rtlCol="0" anchor="ctr">
            <a:spAutoFit/>
          </a:bodyPr>
          <a:lstStyle/>
          <a:p>
            <a:pPr algn="ctr"/>
            <a:r>
              <a:rPr lang="en-US" sz="900">
                <a:latin typeface="Arial" panose="020B0604020202020204" pitchFamily="34" charset="0"/>
                <a:cs typeface="Arial" panose="020B0604020202020204" pitchFamily="34" charset="0"/>
              </a:rPr>
              <a:t>Undisclosed:</a:t>
            </a:r>
          </a:p>
          <a:p>
            <a:pPr algn="ctr"/>
            <a:r>
              <a:rPr lang="en-US" sz="900">
                <a:latin typeface="Arial" panose="020B0604020202020204" pitchFamily="34" charset="0"/>
                <a:cs typeface="Arial" panose="020B0604020202020204" pitchFamily="34" charset="0"/>
              </a:rPr>
              <a:t>726 MW</a:t>
            </a:r>
          </a:p>
        </xdr:txBody>
      </xdr:sp>
    </xdr:grpSp>
    <xdr:clientData/>
  </xdr:twoCellAnchor>
</xdr:wsDr>
</file>

<file path=xl/drawings/drawing38.xml><?xml version="1.0" encoding="utf-8"?>
<c:userShapes xmlns:c="http://schemas.openxmlformats.org/drawingml/2006/chart">
  <cdr:relSizeAnchor xmlns:cdr="http://schemas.openxmlformats.org/drawingml/2006/chartDrawing">
    <cdr:from>
      <cdr:x>0</cdr:x>
      <cdr:y>0.00125</cdr:y>
    </cdr:from>
    <cdr:to>
      <cdr:x>0</cdr:x>
      <cdr:y>0.00245</cdr:y>
    </cdr:to>
    <cdr:sp macro="" textlink="">
      <cdr:nvSpPr>
        <cdr:cNvPr id="2027521" name="Text Box 1"/>
        <cdr:cNvSpPr txBox="1">
          <a:spLocks xmlns:a="http://schemas.openxmlformats.org/drawingml/2006/main" noChangeArrowheads="1"/>
        </cdr:cNvSpPr>
      </cdr:nvSpPr>
      <cdr:spPr bwMode="auto">
        <a:xfrm xmlns:a="http://schemas.openxmlformats.org/drawingml/2006/main">
          <a:off x="0" y="49073"/>
          <a:ext cx="156808" cy="2658991"/>
        </a:xfrm>
        <a:prstGeom xmlns:a="http://schemas.openxmlformats.org/drawingml/2006/main" prst="rect">
          <a:avLst/>
        </a:prstGeom>
        <a:noFill xmlns:a="http://schemas.openxmlformats.org/drawingml/2006/main"/>
        <a:ln xmlns:a="http://schemas.openxmlformats.org/drawingml/2006/main" w="1">
          <a:noFill/>
          <a:miter lim="800000"/>
          <a:headEnd/>
          <a:tailEnd/>
        </a:ln>
      </cdr:spPr>
      <cdr:txBody>
        <a:bodyPr xmlns:a="http://schemas.openxmlformats.org/drawingml/2006/main" vertOverflow="clip" vert="vert270" wrap="square" lIns="18288" tIns="18288" rIns="18288" bIns="18288" anchor="ctr" upright="1"/>
        <a:lstStyle xmlns:a="http://schemas.openxmlformats.org/drawingml/2006/main"/>
        <a:p xmlns:a="http://schemas.openxmlformats.org/drawingml/2006/main">
          <a:pPr algn="ctr" rtl="0">
            <a:defRPr sz="1000"/>
          </a:pPr>
          <a:r>
            <a:rPr lang="en-US" sz="800" b="1" i="0" u="none" strike="noStrike" baseline="0">
              <a:solidFill>
                <a:srgbClr val="000000"/>
              </a:solidFill>
              <a:latin typeface="Arial"/>
              <a:cs typeface="Arial"/>
            </a:rPr>
            <a:t>% of Cumulative Installed Capacity</a:t>
          </a:r>
        </a:p>
      </cdr:txBody>
    </cdr:sp>
  </cdr:relSizeAnchor>
  <cdr:relSizeAnchor xmlns:cdr="http://schemas.openxmlformats.org/drawingml/2006/chartDrawing">
    <cdr:from>
      <cdr:x>0</cdr:x>
      <cdr:y>0.023</cdr:y>
    </cdr:from>
    <cdr:to>
      <cdr:x>0</cdr:x>
      <cdr:y>0.02396</cdr:y>
    </cdr:to>
    <cdr:sp macro="" textlink="">
      <cdr:nvSpPr>
        <cdr:cNvPr id="3" name="Text Box 1025"/>
        <cdr:cNvSpPr txBox="1">
          <a:spLocks xmlns:a="http://schemas.openxmlformats.org/drawingml/2006/main" noChangeArrowheads="1"/>
        </cdr:cNvSpPr>
      </cdr:nvSpPr>
      <cdr:spPr bwMode="auto">
        <a:xfrm xmlns:a="http://schemas.openxmlformats.org/drawingml/2006/main">
          <a:off x="0" y="211455"/>
          <a:ext cx="200660" cy="2296123"/>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vert270"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900" b="1" i="0" u="none" strike="noStrike" baseline="0">
              <a:solidFill>
                <a:srgbClr val="000000"/>
              </a:solidFill>
              <a:latin typeface="Arial"/>
              <a:cs typeface="Arial"/>
            </a:rPr>
            <a:t>% of Cumulative Installed Capacity</a:t>
          </a:r>
        </a:p>
      </cdr:txBody>
    </cdr:sp>
  </cdr:relSizeAnchor>
  <cdr:relSizeAnchor xmlns:cdr="http://schemas.openxmlformats.org/drawingml/2006/chartDrawing">
    <cdr:from>
      <cdr:x>0.00024</cdr:x>
      <cdr:y>0.08202</cdr:y>
    </cdr:from>
    <cdr:to>
      <cdr:x>0.00024</cdr:x>
      <cdr:y>0.08419</cdr:y>
    </cdr:to>
    <cdr:sp macro="" textlink="">
      <cdr:nvSpPr>
        <cdr:cNvPr id="2" name="TextBox 1"/>
        <cdr:cNvSpPr txBox="1"/>
      </cdr:nvSpPr>
      <cdr:spPr>
        <a:xfrm xmlns:a="http://schemas.openxmlformats.org/drawingml/2006/main">
          <a:off x="1" y="299620"/>
          <a:ext cx="180339" cy="2470891"/>
        </a:xfrm>
        <a:prstGeom xmlns:a="http://schemas.openxmlformats.org/drawingml/2006/main" prst="rect">
          <a:avLst/>
        </a:prstGeom>
      </cdr:spPr>
      <cdr:txBody>
        <a:bodyPr xmlns:a="http://schemas.openxmlformats.org/drawingml/2006/main" vertOverflow="clip" vert="vert270" wrap="square" lIns="18288" tIns="18288" rIns="18288" bIns="18288" rtlCol="0" anchor="ctr" anchorCtr="1"/>
        <a:lstStyle xmlns:a="http://schemas.openxmlformats.org/drawingml/2006/main"/>
        <a:p xmlns:a="http://schemas.openxmlformats.org/drawingml/2006/main">
          <a:r>
            <a:rPr lang="en-US" sz="1100" b="1"/>
            <a:t>% of Cumulative</a:t>
          </a:r>
          <a:r>
            <a:rPr lang="en-US" sz="1100" b="1" baseline="0"/>
            <a:t> Installed Capacity</a:t>
          </a:r>
        </a:p>
        <a:p xmlns:a="http://schemas.openxmlformats.org/drawingml/2006/main">
          <a:endParaRPr lang="en-US" sz="1100" b="1"/>
        </a:p>
      </cdr:txBody>
    </cdr:sp>
  </cdr:relSizeAnchor>
  <cdr:relSizeAnchor xmlns:cdr="http://schemas.openxmlformats.org/drawingml/2006/chartDrawing">
    <cdr:from>
      <cdr:x>0</cdr:x>
      <cdr:y>0.00043</cdr:y>
    </cdr:from>
    <cdr:to>
      <cdr:x>0.51561</cdr:x>
      <cdr:y>0.05987</cdr:y>
    </cdr:to>
    <cdr:sp macro="" textlink="">
      <cdr:nvSpPr>
        <cdr:cNvPr id="5" name="Text Box 4"/>
        <cdr:cNvSpPr txBox="1">
          <a:spLocks xmlns:a="http://schemas.openxmlformats.org/drawingml/2006/main" noChangeArrowheads="1"/>
        </cdr:cNvSpPr>
      </cdr:nvSpPr>
      <cdr:spPr bwMode="auto">
        <a:xfrm xmlns:a="http://schemas.openxmlformats.org/drawingml/2006/main">
          <a:off x="0" y="1446"/>
          <a:ext cx="2120900" cy="199851"/>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 of Cumulative Installed Capacity</a:t>
          </a:r>
        </a:p>
      </cdr:txBody>
    </cdr:sp>
  </cdr:relSizeAnchor>
  <cdr:relSizeAnchor xmlns:cdr="http://schemas.openxmlformats.org/drawingml/2006/chartDrawing">
    <cdr:from>
      <cdr:x>0.77201</cdr:x>
      <cdr:y>0.12347</cdr:y>
    </cdr:from>
    <cdr:to>
      <cdr:x>0.98007</cdr:x>
      <cdr:y>0.18163</cdr:y>
    </cdr:to>
    <cdr:sp macro="" textlink="">
      <cdr:nvSpPr>
        <cdr:cNvPr id="6" name="Text Box 4"/>
        <cdr:cNvSpPr txBox="1">
          <a:spLocks xmlns:a="http://schemas.openxmlformats.org/drawingml/2006/main" noChangeArrowheads="1"/>
        </cdr:cNvSpPr>
      </cdr:nvSpPr>
      <cdr:spPr bwMode="auto">
        <a:xfrm xmlns:a="http://schemas.openxmlformats.org/drawingml/2006/main">
          <a:off x="3248877" y="399151"/>
          <a:ext cx="875585" cy="188019"/>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Direct Retail</a:t>
          </a:r>
        </a:p>
      </cdr:txBody>
    </cdr:sp>
  </cdr:relSizeAnchor>
  <cdr:relSizeAnchor xmlns:cdr="http://schemas.openxmlformats.org/drawingml/2006/chartDrawing">
    <cdr:from>
      <cdr:x>0.53128</cdr:x>
      <cdr:y>0.20284</cdr:y>
    </cdr:from>
    <cdr:to>
      <cdr:x>0.91741</cdr:x>
      <cdr:y>0.27532</cdr:y>
    </cdr:to>
    <cdr:sp macro="" textlink="">
      <cdr:nvSpPr>
        <cdr:cNvPr id="7" name="Text Box 4"/>
        <cdr:cNvSpPr txBox="1">
          <a:spLocks xmlns:a="http://schemas.openxmlformats.org/drawingml/2006/main" noChangeArrowheads="1"/>
        </cdr:cNvSpPr>
      </cdr:nvSpPr>
      <cdr:spPr bwMode="auto">
        <a:xfrm xmlns:a="http://schemas.openxmlformats.org/drawingml/2006/main">
          <a:off x="2235819" y="655737"/>
          <a:ext cx="1624961" cy="234313"/>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Merchant/Quasi-Merchant</a:t>
          </a:r>
        </a:p>
      </cdr:txBody>
    </cdr:sp>
  </cdr:relSizeAnchor>
  <cdr:relSizeAnchor xmlns:cdr="http://schemas.openxmlformats.org/drawingml/2006/chartDrawing">
    <cdr:from>
      <cdr:x>0.21692</cdr:x>
      <cdr:y>0.19943</cdr:y>
    </cdr:from>
    <cdr:to>
      <cdr:x>0.46829</cdr:x>
      <cdr:y>0.25499</cdr:y>
    </cdr:to>
    <cdr:sp macro="" textlink="">
      <cdr:nvSpPr>
        <cdr:cNvPr id="8" name="Text Box 4"/>
        <cdr:cNvSpPr txBox="1">
          <a:spLocks xmlns:a="http://schemas.openxmlformats.org/drawingml/2006/main" noChangeArrowheads="1"/>
        </cdr:cNvSpPr>
      </cdr:nvSpPr>
      <cdr:spPr bwMode="auto">
        <a:xfrm xmlns:a="http://schemas.openxmlformats.org/drawingml/2006/main">
          <a:off x="917532" y="644700"/>
          <a:ext cx="1063240" cy="179614"/>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Power Marketer</a:t>
          </a:r>
        </a:p>
      </cdr:txBody>
    </cdr:sp>
  </cdr:relSizeAnchor>
  <cdr:relSizeAnchor xmlns:cdr="http://schemas.openxmlformats.org/drawingml/2006/chartDrawing">
    <cdr:from>
      <cdr:x>0.80878</cdr:x>
      <cdr:y>0.05441</cdr:y>
    </cdr:from>
    <cdr:to>
      <cdr:x>0.99517</cdr:x>
      <cdr:y>0.10627</cdr:y>
    </cdr:to>
    <cdr:sp macro="" textlink="">
      <cdr:nvSpPr>
        <cdr:cNvPr id="9" name="Text Box 4"/>
        <cdr:cNvSpPr txBox="1">
          <a:spLocks xmlns:a="http://schemas.openxmlformats.org/drawingml/2006/main" noChangeArrowheads="1"/>
        </cdr:cNvSpPr>
      </cdr:nvSpPr>
      <cdr:spPr bwMode="auto">
        <a:xfrm xmlns:a="http://schemas.openxmlformats.org/drawingml/2006/main">
          <a:off x="3403600" y="175897"/>
          <a:ext cx="784407" cy="167639"/>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Undisclosed</a:t>
          </a:r>
        </a:p>
      </cdr:txBody>
    </cdr:sp>
  </cdr:relSizeAnchor>
  <cdr:relSizeAnchor xmlns:cdr="http://schemas.openxmlformats.org/drawingml/2006/chartDrawing">
    <cdr:from>
      <cdr:x>0.70504</cdr:x>
      <cdr:y>0.41276</cdr:y>
    </cdr:from>
    <cdr:to>
      <cdr:x>0.8704</cdr:x>
      <cdr:y>0.47526</cdr:y>
    </cdr:to>
    <cdr:sp macro="" textlink="">
      <cdr:nvSpPr>
        <cdr:cNvPr id="11" name="Text Box 4"/>
        <cdr:cNvSpPr txBox="1">
          <a:spLocks xmlns:a="http://schemas.openxmlformats.org/drawingml/2006/main" noChangeArrowheads="1"/>
        </cdr:cNvSpPr>
      </cdr:nvSpPr>
      <cdr:spPr bwMode="auto">
        <a:xfrm xmlns:a="http://schemas.openxmlformats.org/drawingml/2006/main">
          <a:off x="2956560" y="1207772"/>
          <a:ext cx="693420" cy="18288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POU</a:t>
          </a:r>
        </a:p>
      </cdr:txBody>
    </cdr:sp>
  </cdr:relSizeAnchor>
  <cdr:relSizeAnchor xmlns:cdr="http://schemas.openxmlformats.org/drawingml/2006/chartDrawing">
    <cdr:from>
      <cdr:x>0.72594</cdr:x>
      <cdr:y>0.70616</cdr:y>
    </cdr:from>
    <cdr:to>
      <cdr:x>0.88312</cdr:x>
      <cdr:y>0.77083</cdr:y>
    </cdr:to>
    <cdr:sp macro="" textlink="">
      <cdr:nvSpPr>
        <cdr:cNvPr id="12" name="Text Box 4"/>
        <cdr:cNvSpPr txBox="1">
          <a:spLocks xmlns:a="http://schemas.openxmlformats.org/drawingml/2006/main" noChangeArrowheads="1"/>
        </cdr:cNvSpPr>
      </cdr:nvSpPr>
      <cdr:spPr bwMode="auto">
        <a:xfrm xmlns:a="http://schemas.openxmlformats.org/drawingml/2006/main">
          <a:off x="3044190" y="2066290"/>
          <a:ext cx="659130" cy="189231"/>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bg1"/>
              </a:solidFill>
              <a:latin typeface="Arial" panose="020B0604020202020204" pitchFamily="34" charset="0"/>
              <a:cs typeface="Arial" panose="020B0604020202020204" pitchFamily="34" charset="0"/>
            </a:rPr>
            <a:t>IOU</a:t>
          </a:r>
        </a:p>
      </cdr:txBody>
    </cdr:sp>
  </cdr:relSizeAnchor>
</c:userShapes>
</file>

<file path=xl/drawings/drawing39.xml><?xml version="1.0" encoding="utf-8"?>
<c:userShapes xmlns:c="http://schemas.openxmlformats.org/drawingml/2006/chart">
  <cdr:relSizeAnchor xmlns:cdr="http://schemas.openxmlformats.org/drawingml/2006/chartDrawing">
    <cdr:from>
      <cdr:x>0.60729</cdr:x>
      <cdr:y>0.36373</cdr:y>
    </cdr:from>
    <cdr:to>
      <cdr:x>0.95589</cdr:x>
      <cdr:y>0.48793</cdr:y>
    </cdr:to>
    <cdr:sp macro="" textlink="">
      <cdr:nvSpPr>
        <cdr:cNvPr id="13" name="Text Box 5"/>
        <cdr:cNvSpPr txBox="1">
          <a:spLocks xmlns:a="http://schemas.openxmlformats.org/drawingml/2006/main" noChangeArrowheads="1"/>
        </cdr:cNvSpPr>
      </cdr:nvSpPr>
      <cdr:spPr bwMode="auto">
        <a:xfrm xmlns:a="http://schemas.openxmlformats.org/drawingml/2006/main">
          <a:off x="1040452" y="1172535"/>
          <a:ext cx="597243" cy="400362"/>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0" tIns="0" rIns="0"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900" b="0" i="0" u="none" strike="noStrike" baseline="0">
              <a:solidFill>
                <a:schemeClr val="bg1"/>
              </a:solidFill>
              <a:latin typeface="Arial" panose="020B0604020202020204" pitchFamily="34" charset="0"/>
              <a:cs typeface="Arial" panose="020B0604020202020204" pitchFamily="34" charset="0"/>
            </a:rPr>
            <a:t>IOU:</a:t>
          </a:r>
        </a:p>
        <a:p xmlns:a="http://schemas.openxmlformats.org/drawingml/2006/main">
          <a:pPr algn="ctr" rtl="0">
            <a:defRPr sz="1000"/>
          </a:pPr>
          <a:r>
            <a:rPr lang="en-US" sz="900" b="0" i="0" u="none" strike="noStrike" baseline="0">
              <a:solidFill>
                <a:schemeClr val="bg1"/>
              </a:solidFill>
              <a:latin typeface="Arial" panose="020B0604020202020204" pitchFamily="34" charset="0"/>
              <a:cs typeface="Arial" panose="020B0604020202020204" pitchFamily="34" charset="0"/>
            </a:rPr>
            <a:t>1,303 MW</a:t>
          </a:r>
        </a:p>
      </cdr:txBody>
    </cdr:sp>
  </cdr:relSizeAnchor>
  <cdr:relSizeAnchor xmlns:cdr="http://schemas.openxmlformats.org/drawingml/2006/chartDrawing">
    <cdr:from>
      <cdr:x>0.07539</cdr:x>
      <cdr:y>0.38946</cdr:y>
    </cdr:from>
    <cdr:to>
      <cdr:x>0.42222</cdr:x>
      <cdr:y>0.50287</cdr:y>
    </cdr:to>
    <cdr:sp macro="" textlink="">
      <cdr:nvSpPr>
        <cdr:cNvPr id="8" name="Text Box 5"/>
        <cdr:cNvSpPr txBox="1">
          <a:spLocks xmlns:a="http://schemas.openxmlformats.org/drawingml/2006/main" noChangeArrowheads="1"/>
        </cdr:cNvSpPr>
      </cdr:nvSpPr>
      <cdr:spPr bwMode="auto">
        <a:xfrm xmlns:a="http://schemas.openxmlformats.org/drawingml/2006/main">
          <a:off x="129163" y="1255463"/>
          <a:ext cx="594210" cy="365591"/>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0" tIns="0" rIns="0"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lnSpc>
              <a:spcPts val="400"/>
            </a:lnSpc>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Retail:</a:t>
          </a:r>
        </a:p>
        <a:p xmlns:a="http://schemas.openxmlformats.org/drawingml/2006/main">
          <a:pPr algn="ctr" rtl="0">
            <a:lnSpc>
              <a:spcPts val="400"/>
            </a:lnSpc>
            <a:defRPr sz="1000"/>
          </a:pPr>
          <a:endParaRPr lang="en-US" sz="900" b="0" i="0" u="none" strike="noStrike" baseline="0">
            <a:solidFill>
              <a:sysClr val="windowText" lastClr="000000"/>
            </a:solidFill>
            <a:latin typeface="Arial" panose="020B0604020202020204" pitchFamily="34" charset="0"/>
            <a:cs typeface="Arial" panose="020B0604020202020204" pitchFamily="34" charset="0"/>
          </a:endParaRPr>
        </a:p>
        <a:p xmlns:a="http://schemas.openxmlformats.org/drawingml/2006/main">
          <a:pPr algn="ctr" rtl="0">
            <a:lnSpc>
              <a:spcPts val="400"/>
            </a:lnSpc>
            <a:defRPr sz="1000"/>
          </a:pPr>
          <a:endParaRPr lang="en-US" sz="900" b="0" i="0" u="none" strike="noStrike" baseline="0">
            <a:solidFill>
              <a:sysClr val="windowText" lastClr="000000"/>
            </a:solidFill>
            <a:latin typeface="Arial" panose="020B0604020202020204" pitchFamily="34" charset="0"/>
            <a:cs typeface="Arial" panose="020B0604020202020204" pitchFamily="34" charset="0"/>
          </a:endParaRPr>
        </a:p>
        <a:p xmlns:a="http://schemas.openxmlformats.org/drawingml/2006/main">
          <a:pPr algn="ctr" rtl="0">
            <a:lnSpc>
              <a:spcPts val="400"/>
            </a:lnSpc>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3,135 MW</a:t>
          </a:r>
        </a:p>
      </cdr:txBody>
    </cdr:sp>
  </cdr:relSizeAnchor>
  <cdr:relSizeAnchor xmlns:cdr="http://schemas.openxmlformats.org/drawingml/2006/chartDrawing">
    <cdr:from>
      <cdr:x>0.62616</cdr:x>
      <cdr:y>0.13958</cdr:y>
    </cdr:from>
    <cdr:to>
      <cdr:x>0.95208</cdr:x>
      <cdr:y>0.2608</cdr:y>
    </cdr:to>
    <cdr:sp macro="" textlink="">
      <cdr:nvSpPr>
        <cdr:cNvPr id="9" name="Text Box 5"/>
        <cdr:cNvSpPr txBox="1">
          <a:spLocks xmlns:a="http://schemas.openxmlformats.org/drawingml/2006/main" noChangeArrowheads="1"/>
        </cdr:cNvSpPr>
      </cdr:nvSpPr>
      <cdr:spPr bwMode="auto">
        <a:xfrm xmlns:a="http://schemas.openxmlformats.org/drawingml/2006/main">
          <a:off x="1048582" y="467996"/>
          <a:ext cx="545790" cy="40640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0" tIns="0" rIns="0"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Merchant:</a:t>
          </a:r>
        </a:p>
        <a:p xmlns:a="http://schemas.openxmlformats.org/drawingml/2006/main">
          <a:pPr algn="ctr" rtl="0">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557 MW</a:t>
          </a:r>
        </a:p>
      </cdr:txBody>
    </cdr:sp>
  </cdr:relSizeAnchor>
  <cdr:relSizeAnchor xmlns:cdr="http://schemas.openxmlformats.org/drawingml/2006/chartDrawing">
    <cdr:from>
      <cdr:x>0.00221</cdr:x>
      <cdr:y>0.77178</cdr:y>
    </cdr:from>
    <cdr:to>
      <cdr:x>0.5948</cdr:x>
      <cdr:y>0.87898</cdr:y>
    </cdr:to>
    <cdr:sp macro="" textlink="">
      <cdr:nvSpPr>
        <cdr:cNvPr id="7" name="Text Box 5"/>
        <cdr:cNvSpPr txBox="1">
          <a:spLocks xmlns:a="http://schemas.openxmlformats.org/drawingml/2006/main" noChangeArrowheads="1"/>
        </cdr:cNvSpPr>
      </cdr:nvSpPr>
      <cdr:spPr bwMode="auto">
        <a:xfrm xmlns:a="http://schemas.openxmlformats.org/drawingml/2006/main">
          <a:off x="3813" y="2228432"/>
          <a:ext cx="1022457" cy="309529"/>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0" tIns="0" rIns="0"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Power Marketer:</a:t>
          </a:r>
        </a:p>
        <a:p xmlns:a="http://schemas.openxmlformats.org/drawingml/2006/main">
          <a:pPr algn="ctr" rtl="0">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182 MW</a:t>
          </a:r>
        </a:p>
      </cdr:txBody>
    </cdr:sp>
  </cdr:relSizeAnchor>
  <cdr:relSizeAnchor xmlns:cdr="http://schemas.openxmlformats.org/drawingml/2006/chartDrawing">
    <cdr:from>
      <cdr:x>0.6898</cdr:x>
      <cdr:y>0.5163</cdr:y>
    </cdr:from>
    <cdr:to>
      <cdr:x>0.95838</cdr:x>
      <cdr:y>0.59351</cdr:y>
    </cdr:to>
    <cdr:sp macro="" textlink="">
      <cdr:nvSpPr>
        <cdr:cNvPr id="10" name="Text Box 5"/>
        <cdr:cNvSpPr txBox="1">
          <a:spLocks xmlns:a="http://schemas.openxmlformats.org/drawingml/2006/main" noChangeArrowheads="1"/>
        </cdr:cNvSpPr>
      </cdr:nvSpPr>
      <cdr:spPr bwMode="auto">
        <a:xfrm xmlns:a="http://schemas.openxmlformats.org/drawingml/2006/main">
          <a:off x="1178766" y="1664348"/>
          <a:ext cx="458962" cy="248896"/>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0" tIns="0" rIns="0"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lnSpc>
              <a:spcPts val="400"/>
            </a:lnSpc>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POU:</a:t>
          </a:r>
        </a:p>
        <a:p xmlns:a="http://schemas.openxmlformats.org/drawingml/2006/main">
          <a:pPr algn="ctr" rtl="0">
            <a:lnSpc>
              <a:spcPts val="1000"/>
            </a:lnSpc>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571 MW</a:t>
          </a:r>
        </a:p>
      </cdr:txBody>
    </cdr:sp>
  </cdr:relSizeAnchor>
  <cdr:relSizeAnchor xmlns:cdr="http://schemas.openxmlformats.org/drawingml/2006/chartDrawing">
    <cdr:from>
      <cdr:x>0.43431</cdr:x>
      <cdr:y>0.70611</cdr:y>
    </cdr:from>
    <cdr:to>
      <cdr:x>0.51894</cdr:x>
      <cdr:y>0.78333</cdr:y>
    </cdr:to>
    <cdr:cxnSp macro="">
      <cdr:nvCxnSpPr>
        <cdr:cNvPr id="11" name="Straight Connector 10">
          <a:extLst xmlns:a="http://schemas.openxmlformats.org/drawingml/2006/main">
            <a:ext uri="{FF2B5EF4-FFF2-40B4-BE49-F238E27FC236}">
              <a16:creationId xmlns:a16="http://schemas.microsoft.com/office/drawing/2014/main" id="{8499285A-167C-447A-84B9-675F9DE04E1A}"/>
            </a:ext>
          </a:extLst>
        </cdr:cNvPr>
        <cdr:cNvCxnSpPr/>
      </cdr:nvCxnSpPr>
      <cdr:spPr>
        <a:xfrm xmlns:a="http://schemas.openxmlformats.org/drawingml/2006/main" flipV="1">
          <a:off x="742164" y="2276227"/>
          <a:ext cx="144620" cy="248928"/>
        </a:xfrm>
        <a:prstGeom xmlns:a="http://schemas.openxmlformats.org/drawingml/2006/main" prst="line">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0.64566</cdr:x>
      <cdr:y>0.666</cdr:y>
    </cdr:from>
    <cdr:to>
      <cdr:x>0.74055</cdr:x>
      <cdr:y>0.81728</cdr:y>
    </cdr:to>
    <cdr:cxnSp macro="">
      <cdr:nvCxnSpPr>
        <cdr:cNvPr id="3" name="Straight Connector 2">
          <a:extLst xmlns:a="http://schemas.openxmlformats.org/drawingml/2006/main">
            <a:ext uri="{FF2B5EF4-FFF2-40B4-BE49-F238E27FC236}">
              <a16:creationId xmlns:a16="http://schemas.microsoft.com/office/drawing/2014/main" id="{ACA84817-B04F-554E-4181-F77286DBA399}"/>
            </a:ext>
          </a:extLst>
        </cdr:cNvPr>
        <cdr:cNvCxnSpPr/>
      </cdr:nvCxnSpPr>
      <cdr:spPr>
        <a:xfrm xmlns:a="http://schemas.openxmlformats.org/drawingml/2006/main">
          <a:off x="1103340" y="2146934"/>
          <a:ext cx="162152" cy="487669"/>
        </a:xfrm>
        <a:prstGeom xmlns:a="http://schemas.openxmlformats.org/drawingml/2006/main" prst="line">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40.xml><?xml version="1.0" encoding="utf-8"?>
<xdr:wsDr xmlns:xdr="http://schemas.openxmlformats.org/drawingml/2006/spreadsheetDrawing" xmlns:a="http://schemas.openxmlformats.org/drawingml/2006/main">
  <xdr:twoCellAnchor>
    <xdr:from>
      <xdr:col>0</xdr:col>
      <xdr:colOff>0</xdr:colOff>
      <xdr:row>2</xdr:row>
      <xdr:rowOff>55298</xdr:rowOff>
    </xdr:from>
    <xdr:to>
      <xdr:col>6</xdr:col>
      <xdr:colOff>538480</xdr:colOff>
      <xdr:row>20</xdr:row>
      <xdr:rowOff>146738</xdr:rowOff>
    </xdr:to>
    <xdr:graphicFrame macro="">
      <xdr:nvGraphicFramePr>
        <xdr:cNvPr id="2" name="Chart 1">
          <a:extLst>
            <a:ext uri="{FF2B5EF4-FFF2-40B4-BE49-F238E27FC236}">
              <a16:creationId xmlns:a16="http://schemas.microsoft.com/office/drawing/2014/main" id="{42B9BD98-A390-487E-94CC-2C497064B0B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1.xml><?xml version="1.0" encoding="utf-8"?>
<c:userShapes xmlns:c="http://schemas.openxmlformats.org/drawingml/2006/chart">
  <cdr:relSizeAnchor xmlns:cdr="http://schemas.openxmlformats.org/drawingml/2006/chartDrawing">
    <cdr:from>
      <cdr:x>0</cdr:x>
      <cdr:y>0</cdr:y>
    </cdr:from>
    <cdr:to>
      <cdr:x>0.16023</cdr:x>
      <cdr:y>0.06886</cdr:y>
    </cdr:to>
    <cdr:sp macro="" textlink="">
      <cdr:nvSpPr>
        <cdr:cNvPr id="40961" name="Text Box 1"/>
        <cdr:cNvSpPr txBox="1">
          <a:spLocks xmlns:a="http://schemas.openxmlformats.org/drawingml/2006/main" noChangeArrowheads="1"/>
        </cdr:cNvSpPr>
      </cdr:nvSpPr>
      <cdr:spPr bwMode="auto">
        <a:xfrm xmlns:a="http://schemas.openxmlformats.org/drawingml/2006/main">
          <a:off x="0" y="0"/>
          <a:ext cx="952500" cy="231722"/>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vertOverflow="clip" vert="horz" wrap="square" lIns="27432" tIns="22860" rIns="27432" bIns="22860" anchor="ctr" upright="1"/>
        <a:lstStyle xmlns:a="http://schemas.openxmlformats.org/drawingml/2006/main"/>
        <a:p xmlns:a="http://schemas.openxmlformats.org/drawingml/2006/main">
          <a:pPr algn="l" rtl="0"/>
          <a:r>
            <a:rPr lang="en-US" sz="1000" b="0" i="0" baseline="0">
              <a:effectLst/>
              <a:latin typeface="Arial" panose="020B0604020202020204" pitchFamily="34" charset="0"/>
              <a:ea typeface="+mn-ea"/>
              <a:cs typeface="Arial" panose="020B0604020202020204" pitchFamily="34" charset="0"/>
            </a:rPr>
            <a:t> Capacity (MW)</a:t>
          </a:r>
          <a:endParaRPr lang="en-US" sz="1000" b="0">
            <a:effectLst/>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0.7071</cdr:x>
      <cdr:y>0</cdr:y>
    </cdr:from>
    <cdr:to>
      <cdr:x>0.99013</cdr:x>
      <cdr:y>0.07113</cdr:y>
    </cdr:to>
    <cdr:sp macro="" textlink="">
      <cdr:nvSpPr>
        <cdr:cNvPr id="40962" name="Text Box 2"/>
        <cdr:cNvSpPr txBox="1">
          <a:spLocks xmlns:a="http://schemas.openxmlformats.org/drawingml/2006/main" noChangeArrowheads="1"/>
        </cdr:cNvSpPr>
      </cdr:nvSpPr>
      <cdr:spPr bwMode="auto">
        <a:xfrm xmlns:a="http://schemas.openxmlformats.org/drawingml/2006/main">
          <a:off x="4203551" y="0"/>
          <a:ext cx="1682496" cy="239342"/>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vertOverflow="clip" vert="horz" wrap="square" lIns="27432" tIns="22860" rIns="27432" bIns="22860" anchor="ctr" upright="1"/>
        <a:lstStyle xmlns:a="http://schemas.openxmlformats.org/drawingml/2006/main"/>
        <a:p xmlns:a="http://schemas.openxmlformats.org/drawingml/2006/main">
          <a:pPr marL="0" marR="0" indent="0" algn="r" defTabSz="914400" rtl="0" eaLnBrk="1" fontAlgn="auto" latinLnBrk="0" hangingPunct="1">
            <a:lnSpc>
              <a:spcPct val="100000"/>
            </a:lnSpc>
            <a:spcBef>
              <a:spcPts val="0"/>
            </a:spcBef>
            <a:spcAft>
              <a:spcPts val="0"/>
            </a:spcAft>
            <a:buClrTx/>
            <a:buSzTx/>
            <a:buFontTx/>
            <a:buNone/>
            <a:tabLst/>
            <a:defRPr sz="1000"/>
          </a:pPr>
          <a:r>
            <a:rPr lang="en-US" sz="1000" b="0" i="0" baseline="0">
              <a:effectLst/>
              <a:latin typeface="Arial" panose="020B0604020202020204" pitchFamily="34" charset="0"/>
              <a:ea typeface="+mn-ea"/>
              <a:cs typeface="Arial" panose="020B0604020202020204" pitchFamily="34" charset="0"/>
            </a:rPr>
            <a:t>Height &amp; Diameter (m)</a:t>
          </a:r>
          <a:endParaRPr lang="en-US" sz="900" b="0">
            <a:effectLst/>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0.42335</cdr:x>
      <cdr:y>0.82399</cdr:y>
    </cdr:from>
    <cdr:to>
      <cdr:x>0.63056</cdr:x>
      <cdr:y>0.88959</cdr:y>
    </cdr:to>
    <cdr:sp macro="" textlink="">
      <cdr:nvSpPr>
        <cdr:cNvPr id="2" name="TextBox 1"/>
        <cdr:cNvSpPr txBox="1"/>
      </cdr:nvSpPr>
      <cdr:spPr>
        <a:xfrm xmlns:a="http://schemas.openxmlformats.org/drawingml/2006/main">
          <a:off x="2516223" y="2637102"/>
          <a:ext cx="1231573" cy="209942"/>
        </a:xfrm>
        <a:prstGeom xmlns:a="http://schemas.openxmlformats.org/drawingml/2006/main" prst="rect">
          <a:avLst/>
        </a:prstGeom>
        <a:solidFill xmlns:a="http://schemas.openxmlformats.org/drawingml/2006/main">
          <a:schemeClr val="bg1">
            <a:alpha val="75000"/>
          </a:schemeClr>
        </a:solidFill>
      </cdr:spPr>
      <cdr:txBody>
        <a:bodyPr xmlns:a="http://schemas.openxmlformats.org/drawingml/2006/main" vertOverflow="clip" wrap="square" lIns="0" tIns="0" rIns="0" bIns="0" rtlCol="0" anchor="ctr"/>
        <a:lstStyle xmlns:a="http://schemas.openxmlformats.org/drawingml/2006/main"/>
        <a:p xmlns:a="http://schemas.openxmlformats.org/drawingml/2006/main">
          <a:pPr algn="ctr"/>
          <a:r>
            <a:rPr lang="en-US" sz="1000">
              <a:solidFill>
                <a:sysClr val="windowText" lastClr="000000"/>
              </a:solidFill>
              <a:latin typeface="Arial" panose="020B0604020202020204" pitchFamily="34" charset="0"/>
              <a:cs typeface="Arial" panose="020B0604020202020204" pitchFamily="34" charset="0"/>
            </a:rPr>
            <a:t>Nameplate c</a:t>
          </a:r>
          <a:r>
            <a:rPr lang="en-US" sz="1000" baseline="0">
              <a:solidFill>
                <a:sysClr val="windowText" lastClr="000000"/>
              </a:solidFill>
              <a:latin typeface="Arial" panose="020B0604020202020204" pitchFamily="34" charset="0"/>
              <a:cs typeface="Arial" panose="020B0604020202020204" pitchFamily="34" charset="0"/>
            </a:rPr>
            <a:t>apacity</a:t>
          </a:r>
          <a:endParaRPr lang="en-US" sz="100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0.64265</cdr:x>
      <cdr:y>0.11661</cdr:y>
    </cdr:from>
    <cdr:to>
      <cdr:x>0.83436</cdr:x>
      <cdr:y>0.17276</cdr:y>
    </cdr:to>
    <cdr:sp macro="" textlink="">
      <cdr:nvSpPr>
        <cdr:cNvPr id="5" name="TextBox 1"/>
        <cdr:cNvSpPr txBox="1"/>
      </cdr:nvSpPr>
      <cdr:spPr>
        <a:xfrm xmlns:a="http://schemas.openxmlformats.org/drawingml/2006/main">
          <a:off x="3733118" y="357193"/>
          <a:ext cx="1113640" cy="172001"/>
        </a:xfrm>
        <a:prstGeom xmlns:a="http://schemas.openxmlformats.org/drawingml/2006/main" prst="rect">
          <a:avLst/>
        </a:prstGeom>
        <a:noFill xmlns:a="http://schemas.openxmlformats.org/drawingml/2006/main"/>
      </cdr:spPr>
      <cdr:txBody>
        <a:bodyPr xmlns:a="http://schemas.openxmlformats.org/drawingml/2006/main" wrap="square" lIns="0" tIns="0" rIns="0" bIns="0" rtlCol="0" anchor="b"/>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3">
                  <a:lumMod val="75000"/>
                </a:schemeClr>
              </a:solidFill>
              <a:latin typeface="Arial" panose="020B0604020202020204" pitchFamily="34" charset="0"/>
              <a:cs typeface="Arial" panose="020B0604020202020204" pitchFamily="34" charset="0"/>
            </a:rPr>
            <a:t>Rotor</a:t>
          </a:r>
          <a:r>
            <a:rPr lang="en-US" sz="1000" baseline="0">
              <a:solidFill>
                <a:schemeClr val="accent3">
                  <a:lumMod val="75000"/>
                </a:schemeClr>
              </a:solidFill>
              <a:latin typeface="Arial" panose="020B0604020202020204" pitchFamily="34" charset="0"/>
              <a:cs typeface="Arial" panose="020B0604020202020204" pitchFamily="34" charset="0"/>
            </a:rPr>
            <a:t> diameter</a:t>
          </a:r>
          <a:endParaRPr lang="en-US" sz="1000">
            <a:solidFill>
              <a:schemeClr val="accent3">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0.77533</cdr:x>
      <cdr:y>0.41394</cdr:y>
    </cdr:from>
    <cdr:to>
      <cdr:x>0.91252</cdr:x>
      <cdr:y>0.47654</cdr:y>
    </cdr:to>
    <cdr:sp macro="" textlink="">
      <cdr:nvSpPr>
        <cdr:cNvPr id="6" name="TextBox 1"/>
        <cdr:cNvSpPr txBox="1"/>
      </cdr:nvSpPr>
      <cdr:spPr>
        <a:xfrm xmlns:a="http://schemas.openxmlformats.org/drawingml/2006/main">
          <a:off x="4608266" y="1324786"/>
          <a:ext cx="815402" cy="200345"/>
        </a:xfrm>
        <a:prstGeom xmlns:a="http://schemas.openxmlformats.org/drawingml/2006/main" prst="rect">
          <a:avLst/>
        </a:prstGeom>
        <a:solidFill xmlns:a="http://schemas.openxmlformats.org/drawingml/2006/main">
          <a:schemeClr val="bg1">
            <a:alpha val="75000"/>
          </a:schemeClr>
        </a:solidFill>
      </cdr:spPr>
      <cdr:txBody>
        <a:bodyPr xmlns:a="http://schemas.openxmlformats.org/drawingml/2006/main" wrap="square" lIns="0" tIns="91440" rIns="0" bIns="91440" rtlCol="0" anchor="ctr" anchorCtr="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aseline="0">
              <a:ln>
                <a:noFill/>
              </a:ln>
              <a:solidFill>
                <a:schemeClr val="accent1"/>
              </a:solidFill>
              <a:latin typeface="Arial" panose="020B0604020202020204" pitchFamily="34" charset="0"/>
              <a:cs typeface="Arial" panose="020B0604020202020204" pitchFamily="34" charset="0"/>
            </a:rPr>
            <a:t>Hub height</a:t>
          </a:r>
          <a:endParaRPr lang="en-US" sz="1000">
            <a:ln>
              <a:noFill/>
            </a:ln>
            <a:solidFill>
              <a:schemeClr val="accent1"/>
            </a:solidFill>
            <a:latin typeface="Arial" panose="020B0604020202020204" pitchFamily="34" charset="0"/>
            <a:cs typeface="Arial" panose="020B0604020202020204" pitchFamily="34" charset="0"/>
          </a:endParaRPr>
        </a:p>
      </cdr:txBody>
    </cdr:sp>
  </cdr:relSizeAnchor>
</c:userShapes>
</file>

<file path=xl/drawings/drawing42.xml><?xml version="1.0" encoding="utf-8"?>
<xdr:wsDr xmlns:xdr="http://schemas.openxmlformats.org/drawingml/2006/spreadsheetDrawing" xmlns:a="http://schemas.openxmlformats.org/drawingml/2006/main">
  <xdr:twoCellAnchor>
    <xdr:from>
      <xdr:col>0</xdr:col>
      <xdr:colOff>0</xdr:colOff>
      <xdr:row>1</xdr:row>
      <xdr:rowOff>128905</xdr:rowOff>
    </xdr:from>
    <xdr:to>
      <xdr:col>12</xdr:col>
      <xdr:colOff>22074</xdr:colOff>
      <xdr:row>12</xdr:row>
      <xdr:rowOff>67377</xdr:rowOff>
    </xdr:to>
    <xdr:grpSp>
      <xdr:nvGrpSpPr>
        <xdr:cNvPr id="2" name="Group 1">
          <a:extLst>
            <a:ext uri="{FF2B5EF4-FFF2-40B4-BE49-F238E27FC236}">
              <a16:creationId xmlns:a16="http://schemas.microsoft.com/office/drawing/2014/main" id="{73BC968E-8502-43CF-B254-7DAB6399EA2E}"/>
            </a:ext>
          </a:extLst>
        </xdr:cNvPr>
        <xdr:cNvGrpSpPr/>
      </xdr:nvGrpSpPr>
      <xdr:grpSpPr>
        <a:xfrm>
          <a:off x="0" y="315172"/>
          <a:ext cx="8310941" cy="1987405"/>
          <a:chOff x="1" y="324485"/>
          <a:chExt cx="8109918" cy="1950408"/>
        </a:xfrm>
      </xdr:grpSpPr>
      <xdr:graphicFrame macro="">
        <xdr:nvGraphicFramePr>
          <xdr:cNvPr id="3" name="Chart 2">
            <a:extLst>
              <a:ext uri="{FF2B5EF4-FFF2-40B4-BE49-F238E27FC236}">
                <a16:creationId xmlns:a16="http://schemas.microsoft.com/office/drawing/2014/main" id="{DD75E3DA-812D-1DDE-BA55-E5ADC5A3FAAB}"/>
              </a:ext>
            </a:extLst>
          </xdr:cNvPr>
          <xdr:cNvGraphicFramePr>
            <a:graphicFrameLocks noChangeAspect="1"/>
          </xdr:cNvGraphicFramePr>
        </xdr:nvGraphicFramePr>
        <xdr:xfrm>
          <a:off x="5064096" y="333216"/>
          <a:ext cx="3045823" cy="193548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3">
            <a:extLst>
              <a:ext uri="{FF2B5EF4-FFF2-40B4-BE49-F238E27FC236}">
                <a16:creationId xmlns:a16="http://schemas.microsoft.com/office/drawing/2014/main" id="{5C848866-7065-5C10-26C5-78822CE5B2F2}"/>
              </a:ext>
            </a:extLst>
          </xdr:cNvPr>
          <xdr:cNvGraphicFramePr>
            <a:graphicFrameLocks noChangeAspect="1"/>
          </xdr:cNvGraphicFramePr>
        </xdr:nvGraphicFramePr>
        <xdr:xfrm>
          <a:off x="2531348" y="339413"/>
          <a:ext cx="3038203" cy="1935480"/>
        </xdr:xfrm>
        <a:graphic>
          <a:graphicData uri="http://schemas.openxmlformats.org/drawingml/2006/chart">
            <c:chart xmlns:c="http://schemas.openxmlformats.org/drawingml/2006/chart" xmlns:r="http://schemas.openxmlformats.org/officeDocument/2006/relationships" r:id="rId2"/>
          </a:graphicData>
        </a:graphic>
      </xdr:graphicFrame>
      <xdr:graphicFrame macro="">
        <xdr:nvGraphicFramePr>
          <xdr:cNvPr id="5" name="Chart 4">
            <a:extLst>
              <a:ext uri="{FF2B5EF4-FFF2-40B4-BE49-F238E27FC236}">
                <a16:creationId xmlns:a16="http://schemas.microsoft.com/office/drawing/2014/main" id="{2BB486B5-AFD6-B59F-6F9D-4ACA3A896EF9}"/>
              </a:ext>
            </a:extLst>
          </xdr:cNvPr>
          <xdr:cNvGraphicFramePr>
            <a:graphicFrameLocks noChangeAspect="1"/>
          </xdr:cNvGraphicFramePr>
        </xdr:nvGraphicFramePr>
        <xdr:xfrm>
          <a:off x="1" y="324485"/>
          <a:ext cx="3059158" cy="1935480"/>
        </xdr:xfrm>
        <a:graphic>
          <a:graphicData uri="http://schemas.openxmlformats.org/drawingml/2006/chart">
            <c:chart xmlns:c="http://schemas.openxmlformats.org/drawingml/2006/chart" xmlns:r="http://schemas.openxmlformats.org/officeDocument/2006/relationships" r:id="rId3"/>
          </a:graphicData>
        </a:graphic>
      </xdr:graphicFrame>
    </xdr:grpSp>
    <xdr:clientData/>
  </xdr:twoCellAnchor>
</xdr:wsDr>
</file>

<file path=xl/drawings/drawing43.xml><?xml version="1.0" encoding="utf-8"?>
<c:userShapes xmlns:c="http://schemas.openxmlformats.org/drawingml/2006/chart">
  <cdr:relSizeAnchor xmlns:cdr="http://schemas.openxmlformats.org/drawingml/2006/chartDrawing">
    <cdr:from>
      <cdr:x>0.37072</cdr:x>
      <cdr:y>0.0129</cdr:y>
    </cdr:from>
    <cdr:to>
      <cdr:x>0.98153</cdr:x>
      <cdr:y>0.07465</cdr:y>
    </cdr:to>
    <cdr:sp macro="" textlink="">
      <cdr:nvSpPr>
        <cdr:cNvPr id="2" name="TextBox 1"/>
        <cdr:cNvSpPr txBox="1"/>
      </cdr:nvSpPr>
      <cdr:spPr>
        <a:xfrm xmlns:a="http://schemas.openxmlformats.org/drawingml/2006/main">
          <a:off x="1104678" y="26037"/>
          <a:ext cx="1820104" cy="124637"/>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100" b="0">
              <a:latin typeface="Arial" panose="020B0604020202020204" pitchFamily="34" charset="0"/>
              <a:cs typeface="Arial" panose="020B0604020202020204" pitchFamily="34" charset="0"/>
            </a:rPr>
            <a:t>Average Rotor Diameter (m)</a:t>
          </a:r>
        </a:p>
      </cdr:txBody>
    </cdr:sp>
  </cdr:relSizeAnchor>
  <cdr:relSizeAnchor xmlns:cdr="http://schemas.openxmlformats.org/drawingml/2006/chartDrawing">
    <cdr:from>
      <cdr:x>0.01792</cdr:x>
      <cdr:y>0.02288</cdr:y>
    </cdr:from>
    <cdr:to>
      <cdr:x>0.34512</cdr:x>
      <cdr:y>0.12944</cdr:y>
    </cdr:to>
    <cdr:sp macro="" textlink="">
      <cdr:nvSpPr>
        <cdr:cNvPr id="3" name="TextBox 1"/>
        <cdr:cNvSpPr txBox="1"/>
      </cdr:nvSpPr>
      <cdr:spPr>
        <a:xfrm xmlns:a="http://schemas.openxmlformats.org/drawingml/2006/main">
          <a:off x="53216" y="46027"/>
          <a:ext cx="971660" cy="214364"/>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0">
              <a:solidFill>
                <a:schemeClr val="bg1"/>
              </a:solidFill>
              <a:latin typeface="Arial" panose="020B0604020202020204" pitchFamily="34" charset="0"/>
              <a:cs typeface="Arial" panose="020B0604020202020204" pitchFamily="34" charset="0"/>
            </a:rPr>
            <a:t>% of </a:t>
          </a:r>
          <a:r>
            <a:rPr lang="en-US" sz="1000" b="0">
              <a:solidFill>
                <a:schemeClr val="bg1"/>
              </a:solidFill>
              <a:latin typeface="Arial" panose="020B0604020202020204" pitchFamily="34" charset="0"/>
              <a:cs typeface="Arial" panose="020B0604020202020204" pitchFamily="34" charset="0"/>
            </a:rPr>
            <a:t>Turbines</a:t>
          </a:r>
          <a:endParaRPr lang="en-US" sz="900" b="0">
            <a:solidFill>
              <a:schemeClr val="bg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0.49665</cdr:x>
      <cdr:y>0.31556</cdr:y>
    </cdr:from>
    <cdr:to>
      <cdr:x>0.71575</cdr:x>
      <cdr:y>0.4321</cdr:y>
    </cdr:to>
    <cdr:sp macro="" textlink="">
      <cdr:nvSpPr>
        <cdr:cNvPr id="4" name="TextBox 1"/>
        <cdr:cNvSpPr txBox="1"/>
      </cdr:nvSpPr>
      <cdr:spPr>
        <a:xfrm xmlns:a="http://schemas.openxmlformats.org/drawingml/2006/main">
          <a:off x="1479922" y="636920"/>
          <a:ext cx="652878" cy="235225"/>
        </a:xfrm>
        <a:prstGeom xmlns:a="http://schemas.openxmlformats.org/drawingml/2006/main" prst="rect">
          <a:avLst/>
        </a:prstGeom>
      </cdr:spPr>
      <cdr:txBody>
        <a:bodyPr xmlns:a="http://schemas.openxmlformats.org/drawingml/2006/main" vert="horz" wrap="square" lIns="0" tIns="0" rIns="0" bIns="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latin typeface="Arial" panose="020B0604020202020204" pitchFamily="34" charset="0"/>
              <a:cs typeface="Arial" panose="020B0604020202020204" pitchFamily="34" charset="0"/>
            </a:rPr>
            <a:t>average</a:t>
          </a:r>
        </a:p>
      </cdr:txBody>
    </cdr:sp>
  </cdr:relSizeAnchor>
</c:userShapes>
</file>

<file path=xl/drawings/drawing44.xml><?xml version="1.0" encoding="utf-8"?>
<c:userShapes xmlns:c="http://schemas.openxmlformats.org/drawingml/2006/chart">
  <cdr:relSizeAnchor xmlns:cdr="http://schemas.openxmlformats.org/drawingml/2006/chartDrawing">
    <cdr:from>
      <cdr:x>0.45718</cdr:x>
      <cdr:y>0.00875</cdr:y>
    </cdr:from>
    <cdr:to>
      <cdr:x>0.97793</cdr:x>
      <cdr:y>0.08572</cdr:y>
    </cdr:to>
    <cdr:sp macro="" textlink="">
      <cdr:nvSpPr>
        <cdr:cNvPr id="2" name="TextBox 1"/>
        <cdr:cNvSpPr txBox="1"/>
      </cdr:nvSpPr>
      <cdr:spPr>
        <a:xfrm xmlns:a="http://schemas.openxmlformats.org/drawingml/2006/main">
          <a:off x="1358907" y="17661"/>
          <a:ext cx="1547857" cy="155366"/>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0">
              <a:latin typeface="Arial" panose="020B0604020202020204" pitchFamily="34" charset="0"/>
              <a:cs typeface="Arial" panose="020B0604020202020204" pitchFamily="34" charset="0"/>
            </a:rPr>
            <a:t>Average Hub Height (m)</a:t>
          </a:r>
        </a:p>
      </cdr:txBody>
    </cdr:sp>
  </cdr:relSizeAnchor>
  <cdr:relSizeAnchor xmlns:cdr="http://schemas.openxmlformats.org/drawingml/2006/chartDrawing">
    <cdr:from>
      <cdr:x>0.0178</cdr:x>
      <cdr:y>0.02288</cdr:y>
    </cdr:from>
    <cdr:to>
      <cdr:x>0.34282</cdr:x>
      <cdr:y>0.12918</cdr:y>
    </cdr:to>
    <cdr:sp macro="" textlink="">
      <cdr:nvSpPr>
        <cdr:cNvPr id="3" name="TextBox 1"/>
        <cdr:cNvSpPr txBox="1"/>
      </cdr:nvSpPr>
      <cdr:spPr>
        <a:xfrm xmlns:a="http://schemas.openxmlformats.org/drawingml/2006/main">
          <a:off x="52859" y="46027"/>
          <a:ext cx="965187" cy="213842"/>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solidFill>
                <a:schemeClr val="bg1"/>
              </a:solidFill>
              <a:latin typeface="Arial" panose="020B0604020202020204" pitchFamily="34" charset="0"/>
              <a:cs typeface="Arial" panose="020B0604020202020204" pitchFamily="34" charset="0"/>
            </a:rPr>
            <a:t>% of Turbines</a:t>
          </a:r>
        </a:p>
      </cdr:txBody>
    </cdr:sp>
  </cdr:relSizeAnchor>
  <cdr:relSizeAnchor xmlns:cdr="http://schemas.openxmlformats.org/drawingml/2006/chartDrawing">
    <cdr:from>
      <cdr:x>0.55509</cdr:x>
      <cdr:y>0.59316</cdr:y>
    </cdr:from>
    <cdr:to>
      <cdr:x>0.76881</cdr:x>
      <cdr:y>0.69544</cdr:y>
    </cdr:to>
    <cdr:sp macro="" textlink="">
      <cdr:nvSpPr>
        <cdr:cNvPr id="4" name="TextBox 1"/>
        <cdr:cNvSpPr txBox="1"/>
      </cdr:nvSpPr>
      <cdr:spPr>
        <a:xfrm xmlns:a="http://schemas.openxmlformats.org/drawingml/2006/main">
          <a:off x="1648619" y="1197231"/>
          <a:ext cx="634749" cy="206442"/>
        </a:xfrm>
        <a:prstGeom xmlns:a="http://schemas.openxmlformats.org/drawingml/2006/main" prst="rect">
          <a:avLst/>
        </a:prstGeom>
      </cdr:spPr>
      <cdr:txBody>
        <a:bodyPr xmlns:a="http://schemas.openxmlformats.org/drawingml/2006/main" vert="horz" wrap="square" lIns="0" tIns="0" rIns="0" bIns="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latin typeface="Arial" panose="020B0604020202020204" pitchFamily="34" charset="0"/>
              <a:cs typeface="Arial" panose="020B0604020202020204" pitchFamily="34" charset="0"/>
            </a:rPr>
            <a:t>average</a:t>
          </a:r>
        </a:p>
      </cdr:txBody>
    </cdr:sp>
  </cdr:relSizeAnchor>
</c:userShapes>
</file>

<file path=xl/drawings/drawing45.xml><?xml version="1.0" encoding="utf-8"?>
<c:userShapes xmlns:c="http://schemas.openxmlformats.org/drawingml/2006/chart">
  <cdr:relSizeAnchor xmlns:cdr="http://schemas.openxmlformats.org/drawingml/2006/chartDrawing">
    <cdr:from>
      <cdr:x>0.4443</cdr:x>
      <cdr:y>0.01797</cdr:y>
    </cdr:from>
    <cdr:to>
      <cdr:x>0.95358</cdr:x>
      <cdr:y>0.08432</cdr:y>
    </cdr:to>
    <cdr:sp macro="" textlink="">
      <cdr:nvSpPr>
        <cdr:cNvPr id="2" name="TextBox 1"/>
        <cdr:cNvSpPr txBox="1"/>
      </cdr:nvSpPr>
      <cdr:spPr>
        <a:xfrm xmlns:a="http://schemas.openxmlformats.org/drawingml/2006/main">
          <a:off x="1361440" y="34781"/>
          <a:ext cx="1560556" cy="128414"/>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0">
              <a:latin typeface="Arial" panose="020B0604020202020204" pitchFamily="34" charset="0"/>
              <a:cs typeface="Arial" panose="020B0604020202020204" pitchFamily="34" charset="0"/>
            </a:rPr>
            <a:t>Average Capacity (MW)</a:t>
          </a:r>
        </a:p>
      </cdr:txBody>
    </cdr:sp>
  </cdr:relSizeAnchor>
  <cdr:relSizeAnchor xmlns:cdr="http://schemas.openxmlformats.org/drawingml/2006/chartDrawing">
    <cdr:from>
      <cdr:x>0</cdr:x>
      <cdr:y>0.01797</cdr:y>
    </cdr:from>
    <cdr:to>
      <cdr:x>0.32721</cdr:x>
      <cdr:y>0.12453</cdr:y>
    </cdr:to>
    <cdr:sp macro="" textlink="">
      <cdr:nvSpPr>
        <cdr:cNvPr id="3" name="TextBox 1"/>
        <cdr:cNvSpPr txBox="1"/>
      </cdr:nvSpPr>
      <cdr:spPr>
        <a:xfrm xmlns:a="http://schemas.openxmlformats.org/drawingml/2006/main">
          <a:off x="0" y="36150"/>
          <a:ext cx="971690" cy="214365"/>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0">
              <a:latin typeface="Arial" panose="020B0604020202020204" pitchFamily="34" charset="0"/>
              <a:cs typeface="Arial" panose="020B0604020202020204" pitchFamily="34" charset="0"/>
            </a:rPr>
            <a:t>% of turbines</a:t>
          </a:r>
        </a:p>
      </cdr:txBody>
    </cdr:sp>
  </cdr:relSizeAnchor>
  <cdr:relSizeAnchor xmlns:cdr="http://schemas.openxmlformats.org/drawingml/2006/chartDrawing">
    <cdr:from>
      <cdr:x>0.39627</cdr:x>
      <cdr:y>0.29961</cdr:y>
    </cdr:from>
    <cdr:to>
      <cdr:x>0.5732</cdr:x>
      <cdr:y>0.40841</cdr:y>
    </cdr:to>
    <cdr:sp macro="" textlink="">
      <cdr:nvSpPr>
        <cdr:cNvPr id="4" name="TextBox 1"/>
        <cdr:cNvSpPr txBox="1"/>
      </cdr:nvSpPr>
      <cdr:spPr>
        <a:xfrm xmlns:a="http://schemas.openxmlformats.org/drawingml/2006/main">
          <a:off x="1185999" y="604730"/>
          <a:ext cx="529531" cy="219602"/>
        </a:xfrm>
        <a:prstGeom xmlns:a="http://schemas.openxmlformats.org/drawingml/2006/main" prst="rect">
          <a:avLst/>
        </a:prstGeom>
      </cdr:spPr>
      <cdr:txBody>
        <a:bodyPr xmlns:a="http://schemas.openxmlformats.org/drawingml/2006/main" vert="horz" wrap="square" lIns="0" tIns="0" rIns="0" bIns="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latin typeface="Arial" panose="020B0604020202020204" pitchFamily="34" charset="0"/>
              <a:cs typeface="Arial" panose="020B0604020202020204" pitchFamily="34" charset="0"/>
            </a:rPr>
            <a:t>average</a:t>
          </a:r>
        </a:p>
      </cdr:txBody>
    </cdr:sp>
  </cdr:relSizeAnchor>
</c:userShapes>
</file>

<file path=xl/drawings/drawing46.xml><?xml version="1.0" encoding="utf-8"?>
<xdr:wsDr xmlns:xdr="http://schemas.openxmlformats.org/drawingml/2006/spreadsheetDrawing" xmlns:a="http://schemas.openxmlformats.org/drawingml/2006/main">
  <xdr:twoCellAnchor>
    <xdr:from>
      <xdr:col>0</xdr:col>
      <xdr:colOff>4354</xdr:colOff>
      <xdr:row>1</xdr:row>
      <xdr:rowOff>128905</xdr:rowOff>
    </xdr:from>
    <xdr:to>
      <xdr:col>9</xdr:col>
      <xdr:colOff>238034</xdr:colOff>
      <xdr:row>18</xdr:row>
      <xdr:rowOff>108585</xdr:rowOff>
    </xdr:to>
    <xdr:graphicFrame macro="">
      <xdr:nvGraphicFramePr>
        <xdr:cNvPr id="2" name="Chart 1">
          <a:extLst>
            <a:ext uri="{FF2B5EF4-FFF2-40B4-BE49-F238E27FC236}">
              <a16:creationId xmlns:a16="http://schemas.microsoft.com/office/drawing/2014/main" id="{F73D2A76-0350-4E65-8990-32BCE90E20C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7.xml><?xml version="1.0" encoding="utf-8"?>
<c:userShapes xmlns:c="http://schemas.openxmlformats.org/drawingml/2006/chart">
  <cdr:relSizeAnchor xmlns:cdr="http://schemas.openxmlformats.org/drawingml/2006/chartDrawing">
    <cdr:from>
      <cdr:x>0.67277</cdr:x>
      <cdr:y>0.01265</cdr:y>
    </cdr:from>
    <cdr:to>
      <cdr:x>0.9782</cdr:x>
      <cdr:y>0.08036</cdr:y>
    </cdr:to>
    <cdr:sp macro="" textlink="">
      <cdr:nvSpPr>
        <cdr:cNvPr id="2" name="TextBox 1"/>
        <cdr:cNvSpPr txBox="1"/>
      </cdr:nvSpPr>
      <cdr:spPr>
        <a:xfrm xmlns:a="http://schemas.openxmlformats.org/drawingml/2006/main">
          <a:off x="3998686" y="40485"/>
          <a:ext cx="1815365" cy="216690"/>
        </a:xfrm>
        <a:prstGeom xmlns:a="http://schemas.openxmlformats.org/drawingml/2006/main" prst="rect">
          <a:avLst/>
        </a:prstGeom>
      </cdr:spPr>
      <cdr:txBody>
        <a:bodyPr xmlns:a="http://schemas.openxmlformats.org/drawingml/2006/main" vertOverflow="clip" wrap="square" lIns="0" tIns="0" rIns="0" bIns="0" rtlCol="0"/>
        <a:lstStyle xmlns:a="http://schemas.openxmlformats.org/drawingml/2006/main"/>
        <a:p xmlns:a="http://schemas.openxmlformats.org/drawingml/2006/main">
          <a:pPr algn="r"/>
          <a:r>
            <a:rPr lang="en-US" sz="1000">
              <a:latin typeface="Arial" panose="020B0604020202020204" pitchFamily="34" charset="0"/>
              <a:cs typeface="Arial" panose="020B0604020202020204" pitchFamily="34" charset="0"/>
            </a:rPr>
            <a:t>Average Specific power (W/m</a:t>
          </a:r>
          <a:r>
            <a:rPr lang="en-US" sz="1000" baseline="30000">
              <a:latin typeface="Arial" panose="020B0604020202020204" pitchFamily="34" charset="0"/>
              <a:cs typeface="Arial" panose="020B0604020202020204" pitchFamily="34" charset="0"/>
            </a:rPr>
            <a:t>2</a:t>
          </a:r>
          <a:r>
            <a:rPr lang="en-US" sz="1000">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0.26305</cdr:x>
      <cdr:y>0.36406</cdr:y>
    </cdr:from>
    <cdr:to>
      <cdr:x>0.39799</cdr:x>
      <cdr:y>0.43031</cdr:y>
    </cdr:to>
    <cdr:sp macro="" textlink="">
      <cdr:nvSpPr>
        <cdr:cNvPr id="3" name="TextBox 1"/>
        <cdr:cNvSpPr txBox="1"/>
      </cdr:nvSpPr>
      <cdr:spPr>
        <a:xfrm xmlns:a="http://schemas.openxmlformats.org/drawingml/2006/main">
          <a:off x="1521351" y="1208595"/>
          <a:ext cx="780436" cy="219936"/>
        </a:xfrm>
        <a:prstGeom xmlns:a="http://schemas.openxmlformats.org/drawingml/2006/main" prst="rect">
          <a:avLst/>
        </a:prstGeom>
      </cdr:spPr>
      <cdr:txBody>
        <a:bodyPr xmlns:a="http://schemas.openxmlformats.org/drawingml/2006/main" wrap="square" lIns="0" tIns="0" rIns="0" bIns="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1">
              <a:latin typeface="Arial" panose="020B0604020202020204" pitchFamily="34" charset="0"/>
              <a:cs typeface="Arial" panose="020B0604020202020204" pitchFamily="34" charset="0"/>
            </a:rPr>
            <a:t>average</a:t>
          </a:r>
        </a:p>
      </cdr:txBody>
    </cdr:sp>
  </cdr:relSizeAnchor>
  <cdr:relSizeAnchor xmlns:cdr="http://schemas.openxmlformats.org/drawingml/2006/chartDrawing">
    <cdr:from>
      <cdr:x>1.68248E-7</cdr:x>
      <cdr:y>0.00677</cdr:y>
    </cdr:from>
    <cdr:to>
      <cdr:x>0.14799</cdr:x>
      <cdr:y>0.06766</cdr:y>
    </cdr:to>
    <cdr:sp macro="" textlink="">
      <cdr:nvSpPr>
        <cdr:cNvPr id="4" name="TextBox 1"/>
        <cdr:cNvSpPr txBox="1"/>
      </cdr:nvSpPr>
      <cdr:spPr>
        <a:xfrm xmlns:a="http://schemas.openxmlformats.org/drawingml/2006/main">
          <a:off x="1" y="21667"/>
          <a:ext cx="879566" cy="194868"/>
        </a:xfrm>
        <a:prstGeom xmlns:a="http://schemas.openxmlformats.org/drawingml/2006/main" prst="rect">
          <a:avLst/>
        </a:prstGeom>
        <a:noFill xmlns:a="http://schemas.openxmlformats.org/drawingml/2006/main"/>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latin typeface="Arial" panose="020B0604020202020204" pitchFamily="34" charset="0"/>
              <a:cs typeface="Arial" panose="020B0604020202020204" pitchFamily="34" charset="0"/>
            </a:rPr>
            <a:t>% of Turbines</a:t>
          </a:r>
        </a:p>
      </cdr:txBody>
    </cdr:sp>
  </cdr:relSizeAnchor>
</c:userShapes>
</file>

<file path=xl/drawings/drawing48.xml><?xml version="1.0" encoding="utf-8"?>
<xdr:wsDr xmlns:xdr="http://schemas.openxmlformats.org/drawingml/2006/spreadsheetDrawing" xmlns:a="http://schemas.openxmlformats.org/drawingml/2006/main">
  <xdr:twoCellAnchor editAs="oneCell">
    <xdr:from>
      <xdr:col>0</xdr:col>
      <xdr:colOff>76201</xdr:colOff>
      <xdr:row>1</xdr:row>
      <xdr:rowOff>139700</xdr:rowOff>
    </xdr:from>
    <xdr:to>
      <xdr:col>9</xdr:col>
      <xdr:colOff>203201</xdr:colOff>
      <xdr:row>25</xdr:row>
      <xdr:rowOff>162983</xdr:rowOff>
    </xdr:to>
    <xdr:pic>
      <xdr:nvPicPr>
        <xdr:cNvPr id="2" name="Picture 1">
          <a:extLst>
            <a:ext uri="{FF2B5EF4-FFF2-40B4-BE49-F238E27FC236}">
              <a16:creationId xmlns:a16="http://schemas.microsoft.com/office/drawing/2014/main" id="{CA6CCE68-B750-BE71-1762-A7756A937B4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6201" y="304800"/>
          <a:ext cx="5384800" cy="39856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349761</xdr:colOff>
      <xdr:row>1</xdr:row>
      <xdr:rowOff>114300</xdr:rowOff>
    </xdr:from>
    <xdr:to>
      <xdr:col>19</xdr:col>
      <xdr:colOff>35064</xdr:colOff>
      <xdr:row>26</xdr:row>
      <xdr:rowOff>38100</xdr:rowOff>
    </xdr:to>
    <xdr:pic>
      <xdr:nvPicPr>
        <xdr:cNvPr id="3" name="Picture 2">
          <a:extLst>
            <a:ext uri="{FF2B5EF4-FFF2-40B4-BE49-F238E27FC236}">
              <a16:creationId xmlns:a16="http://schemas.microsoft.com/office/drawing/2014/main" id="{82D91D4C-B69F-7987-ADDD-8A6B79FCA37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607561" y="304800"/>
          <a:ext cx="5527303" cy="4051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9.xml><?xml version="1.0" encoding="utf-8"?>
<xdr:wsDr xmlns:xdr="http://schemas.openxmlformats.org/drawingml/2006/spreadsheetDrawing" xmlns:a="http://schemas.openxmlformats.org/drawingml/2006/main">
  <xdr:twoCellAnchor>
    <xdr:from>
      <xdr:col>0</xdr:col>
      <xdr:colOff>5804</xdr:colOff>
      <xdr:row>1</xdr:row>
      <xdr:rowOff>38280</xdr:rowOff>
    </xdr:from>
    <xdr:to>
      <xdr:col>5</xdr:col>
      <xdr:colOff>1353818</xdr:colOff>
      <xdr:row>20</xdr:row>
      <xdr:rowOff>136251</xdr:rowOff>
    </xdr:to>
    <xdr:graphicFrame macro="">
      <xdr:nvGraphicFramePr>
        <xdr:cNvPr id="2" name="Chart 1">
          <a:extLst>
            <a:ext uri="{FF2B5EF4-FFF2-40B4-BE49-F238E27FC236}">
              <a16:creationId xmlns:a16="http://schemas.microsoft.com/office/drawing/2014/main" id="{5904E5C9-CD4C-49AB-8C7F-FCCA4C6AD17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0.xml><?xml version="1.0" encoding="utf-8"?>
<c:userShapes xmlns:c="http://schemas.openxmlformats.org/drawingml/2006/chart">
  <cdr:relSizeAnchor xmlns:cdr="http://schemas.openxmlformats.org/drawingml/2006/chartDrawing">
    <cdr:from>
      <cdr:x>0.30471</cdr:x>
      <cdr:y>0.35786</cdr:y>
    </cdr:from>
    <cdr:to>
      <cdr:x>0.44959</cdr:x>
      <cdr:y>0.45307</cdr:y>
    </cdr:to>
    <cdr:sp macro="" textlink="">
      <cdr:nvSpPr>
        <cdr:cNvPr id="3" name="TextBox 1"/>
        <cdr:cNvSpPr txBox="1"/>
      </cdr:nvSpPr>
      <cdr:spPr>
        <a:xfrm xmlns:a="http://schemas.openxmlformats.org/drawingml/2006/main">
          <a:off x="1761337" y="1157631"/>
          <a:ext cx="837452" cy="307992"/>
        </a:xfrm>
        <a:prstGeom xmlns:a="http://schemas.openxmlformats.org/drawingml/2006/main" prst="rect">
          <a:avLst/>
        </a:prstGeom>
        <a:noFill xmlns:a="http://schemas.openxmlformats.org/drawingml/2006/main"/>
      </cdr:spPr>
      <cdr:txBody>
        <a:bodyPr xmlns:a="http://schemas.openxmlformats.org/drawingml/2006/main" wrap="square" lIns="0" tIns="0" rIns="0" bIns="0"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algn="ctr" defTabSz="914400" rtl="0" eaLnBrk="1" fontAlgn="auto" latinLnBrk="0" hangingPunct="1">
            <a:lnSpc>
              <a:spcPct val="100000"/>
            </a:lnSpc>
            <a:spcBef>
              <a:spcPts val="0"/>
            </a:spcBef>
            <a:spcAft>
              <a:spcPts val="0"/>
            </a:spcAft>
            <a:buClrTx/>
            <a:buSzTx/>
            <a:buFontTx/>
            <a:buNone/>
            <a:tabLst/>
            <a:defRPr/>
          </a:pPr>
          <a:r>
            <a:rPr lang="en-US" sz="1000" b="1" i="0" baseline="0">
              <a:solidFill>
                <a:schemeClr val="tx2">
                  <a:lumMod val="50000"/>
                </a:schemeClr>
              </a:solidFill>
              <a:effectLst/>
              <a:latin typeface="Arial" panose="020B0604020202020204" pitchFamily="34" charset="0"/>
              <a:ea typeface="+mn-ea"/>
              <a:cs typeface="Arial" panose="020B0604020202020204" pitchFamily="34" charset="0"/>
            </a:rPr>
            <a:t>Wind Speed</a:t>
          </a:r>
          <a:endParaRPr lang="en-US" sz="1000" b="1">
            <a:solidFill>
              <a:schemeClr val="tx2">
                <a:lumMod val="50000"/>
              </a:schemeClr>
            </a:solidFill>
            <a:effectLst/>
            <a:latin typeface="Arial" panose="020B0604020202020204" pitchFamily="34" charset="0"/>
            <a:cs typeface="Arial" panose="020B0604020202020204" pitchFamily="34" charset="0"/>
          </a:endParaRPr>
        </a:p>
        <a:p xmlns:a="http://schemas.openxmlformats.org/drawingml/2006/main">
          <a:pPr algn="ctr"/>
          <a:r>
            <a:rPr lang="en-US" sz="1000" b="1">
              <a:solidFill>
                <a:schemeClr val="tx2">
                  <a:lumMod val="50000"/>
                </a:schemeClr>
              </a:solidFill>
              <a:latin typeface="Arial" panose="020B0604020202020204" pitchFamily="34" charset="0"/>
              <a:cs typeface="Arial" panose="020B0604020202020204" pitchFamily="34" charset="0"/>
            </a:rPr>
            <a:t>(100m)</a:t>
          </a:r>
        </a:p>
      </cdr:txBody>
    </cdr:sp>
  </cdr:relSizeAnchor>
  <cdr:relSizeAnchor xmlns:cdr="http://schemas.openxmlformats.org/drawingml/2006/chartDrawing">
    <cdr:from>
      <cdr:x>0.71816</cdr:x>
      <cdr:y>0.16618</cdr:y>
    </cdr:from>
    <cdr:to>
      <cdr:x>0.88197</cdr:x>
      <cdr:y>0.23972</cdr:y>
    </cdr:to>
    <cdr:sp macro="" textlink="">
      <cdr:nvSpPr>
        <cdr:cNvPr id="5" name="TextBox 2"/>
        <cdr:cNvSpPr txBox="1"/>
      </cdr:nvSpPr>
      <cdr:spPr>
        <a:xfrm xmlns:a="http://schemas.openxmlformats.org/drawingml/2006/main">
          <a:off x="4306230" y="524211"/>
          <a:ext cx="982240" cy="231977"/>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0" tIns="0" rIns="0" bIns="0"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1000" b="0" i="0">
              <a:solidFill>
                <a:sysClr val="windowText" lastClr="000000"/>
              </a:solidFill>
              <a:latin typeface="Arial" panose="020B0604020202020204" pitchFamily="34" charset="0"/>
              <a:cs typeface="Arial" panose="020B0604020202020204" pitchFamily="34" charset="0"/>
            </a:rPr>
            <a:t>Past </a:t>
          </a:r>
          <a:r>
            <a:rPr lang="en-US" sz="1000" b="1" i="0">
              <a:solidFill>
                <a:sysClr val="windowText" lastClr="000000"/>
              </a:solidFill>
              <a:latin typeface="Arial" panose="020B0604020202020204" pitchFamily="34" charset="0"/>
              <a:cs typeface="Arial" panose="020B0604020202020204" pitchFamily="34" charset="0"/>
            </a:rPr>
            <a:t> </a:t>
          </a:r>
          <a:r>
            <a:rPr lang="en-US" sz="1000" b="1" i="0" baseline="0">
              <a:solidFill>
                <a:sysClr val="windowText" lastClr="000000"/>
              </a:solidFill>
              <a:latin typeface="Arial" panose="020B0604020202020204" pitchFamily="34" charset="0"/>
              <a:cs typeface="Arial" panose="020B0604020202020204" pitchFamily="34" charset="0"/>
            </a:rPr>
            <a:t>  </a:t>
          </a:r>
          <a:r>
            <a:rPr lang="en-US" sz="1000" b="0" i="0" baseline="0">
              <a:solidFill>
                <a:sysClr val="windowText" lastClr="000000"/>
              </a:solidFill>
              <a:latin typeface="Arial" panose="020B0604020202020204" pitchFamily="34" charset="0"/>
              <a:cs typeface="Arial" panose="020B0604020202020204" pitchFamily="34" charset="0"/>
            </a:rPr>
            <a:t>Future</a:t>
          </a:r>
          <a:endParaRPr lang="en-US" sz="1000" b="0" i="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0.69852</cdr:x>
      <cdr:y>0.25616</cdr:y>
    </cdr:from>
    <cdr:to>
      <cdr:x>0.8594</cdr:x>
      <cdr:y>0.25698</cdr:y>
    </cdr:to>
    <cdr:cxnSp macro="">
      <cdr:nvCxnSpPr>
        <cdr:cNvPr id="6" name="Straight Arrow Connector 5">
          <a:extLst xmlns:a="http://schemas.openxmlformats.org/drawingml/2006/main">
            <a:ext uri="{FF2B5EF4-FFF2-40B4-BE49-F238E27FC236}">
              <a16:creationId xmlns:a16="http://schemas.microsoft.com/office/drawing/2014/main" id="{D9A8E2E9-7D02-47BD-B0B4-76E052E0ECE9}"/>
            </a:ext>
          </a:extLst>
        </cdr:cNvPr>
        <cdr:cNvCxnSpPr/>
      </cdr:nvCxnSpPr>
      <cdr:spPr>
        <a:xfrm xmlns:a="http://schemas.openxmlformats.org/drawingml/2006/main" flipV="1">
          <a:off x="4188475" y="808046"/>
          <a:ext cx="964671" cy="2587"/>
        </a:xfrm>
        <a:prstGeom xmlns:a="http://schemas.openxmlformats.org/drawingml/2006/main" prst="straightConnector1">
          <a:avLst/>
        </a:prstGeom>
        <a:ln xmlns:a="http://schemas.openxmlformats.org/drawingml/2006/main" w="3175">
          <a:solidFill>
            <a:schemeClr val="tx1"/>
          </a:solidFill>
          <a:headEnd type="arrow"/>
          <a:tailEnd type="arrow"/>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0.86622</cdr:x>
      <cdr:y>0.69718</cdr:y>
    </cdr:from>
    <cdr:to>
      <cdr:x>0.89503</cdr:x>
      <cdr:y>0.90348</cdr:y>
    </cdr:to>
    <cdr:sp macro="" textlink="">
      <cdr:nvSpPr>
        <cdr:cNvPr id="10" name="TextBox 2"/>
        <cdr:cNvSpPr txBox="1"/>
      </cdr:nvSpPr>
      <cdr:spPr>
        <a:xfrm xmlns:a="http://schemas.openxmlformats.org/drawingml/2006/main" rot="16200000">
          <a:off x="4756597" y="2505698"/>
          <a:ext cx="667354" cy="166531"/>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0" tIns="0" rIns="0" bIns="0"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1000" b="0" i="0">
              <a:solidFill>
                <a:schemeClr val="tx2"/>
              </a:solidFill>
              <a:latin typeface="Arial" panose="020B0604020202020204" pitchFamily="34" charset="0"/>
              <a:cs typeface="Arial" panose="020B0604020202020204" pitchFamily="34" charset="0"/>
            </a:rPr>
            <a:t>Pending</a:t>
          </a:r>
        </a:p>
      </cdr:txBody>
    </cdr:sp>
  </cdr:relSizeAnchor>
  <cdr:relSizeAnchor xmlns:cdr="http://schemas.openxmlformats.org/drawingml/2006/chartDrawing">
    <cdr:from>
      <cdr:x>0.89876</cdr:x>
      <cdr:y>0.69845</cdr:y>
    </cdr:from>
    <cdr:to>
      <cdr:x>0.92954</cdr:x>
      <cdr:y>0.90475</cdr:y>
    </cdr:to>
    <cdr:sp macro="" textlink="">
      <cdr:nvSpPr>
        <cdr:cNvPr id="11" name="TextBox 2"/>
        <cdr:cNvSpPr txBox="1"/>
      </cdr:nvSpPr>
      <cdr:spPr>
        <a:xfrm xmlns:a="http://schemas.openxmlformats.org/drawingml/2006/main" rot="16200000">
          <a:off x="5156063" y="2436311"/>
          <a:ext cx="650760" cy="184572"/>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0" tIns="0" rIns="0" bIns="0"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1000" b="0" i="0">
              <a:solidFill>
                <a:schemeClr val="tx2"/>
              </a:solidFill>
              <a:latin typeface="Arial" panose="020B0604020202020204" pitchFamily="34" charset="0"/>
              <a:cs typeface="Arial" panose="020B0604020202020204" pitchFamily="34" charset="0"/>
            </a:rPr>
            <a:t>Proposed</a:t>
          </a:r>
        </a:p>
      </cdr:txBody>
    </cdr:sp>
  </cdr:relSizeAnchor>
  <cdr:relSizeAnchor xmlns:cdr="http://schemas.openxmlformats.org/drawingml/2006/chartDrawing">
    <cdr:from>
      <cdr:x>0.83472</cdr:x>
      <cdr:y>0.45301</cdr:y>
    </cdr:from>
    <cdr:to>
      <cdr:x>0.86275</cdr:x>
      <cdr:y>0.90314</cdr:y>
    </cdr:to>
    <cdr:sp macro="" textlink="">
      <cdr:nvSpPr>
        <cdr:cNvPr id="12" name="TextBox 2">
          <a:extLst xmlns:a="http://schemas.openxmlformats.org/drawingml/2006/main">
            <a:ext uri="{FF2B5EF4-FFF2-40B4-BE49-F238E27FC236}">
              <a16:creationId xmlns:a16="http://schemas.microsoft.com/office/drawing/2014/main" id="{1F41C176-57D8-4D60-ADDF-1790BEE94CBC}"/>
            </a:ext>
          </a:extLst>
        </cdr:cNvPr>
        <cdr:cNvSpPr txBox="1"/>
      </cdr:nvSpPr>
      <cdr:spPr>
        <a:xfrm xmlns:a="http://schemas.openxmlformats.org/drawingml/2006/main" rot="16200000">
          <a:off x="4177923" y="2112474"/>
          <a:ext cx="1456112" cy="162022"/>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0" tIns="0" rIns="0" bIns="0"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1000" b="0" i="0">
              <a:solidFill>
                <a:schemeClr val="tx2"/>
              </a:solidFill>
              <a:latin typeface="Arial" panose="020B0604020202020204" pitchFamily="34" charset="0"/>
              <a:cs typeface="Arial" panose="020B0604020202020204" pitchFamily="34" charset="0"/>
            </a:rPr>
            <a:t>Adv. Dev.</a:t>
          </a:r>
        </a:p>
      </cdr:txBody>
    </cdr:sp>
  </cdr:relSizeAnchor>
  <cdr:relSizeAnchor xmlns:cdr="http://schemas.openxmlformats.org/drawingml/2006/chartDrawing">
    <cdr:from>
      <cdr:x>0.80318</cdr:x>
      <cdr:y>0.49535</cdr:y>
    </cdr:from>
    <cdr:to>
      <cdr:x>0.82803</cdr:x>
      <cdr:y>0.90139</cdr:y>
    </cdr:to>
    <cdr:sp macro="" textlink="">
      <cdr:nvSpPr>
        <cdr:cNvPr id="13" name="TextBox 2">
          <a:extLst xmlns:a="http://schemas.openxmlformats.org/drawingml/2006/main">
            <a:ext uri="{FF2B5EF4-FFF2-40B4-BE49-F238E27FC236}">
              <a16:creationId xmlns:a16="http://schemas.microsoft.com/office/drawing/2014/main" id="{8C48B6E6-0CA2-4456-9E8F-FD32B2E801C1}"/>
            </a:ext>
          </a:extLst>
        </cdr:cNvPr>
        <cdr:cNvSpPr txBox="1"/>
      </cdr:nvSpPr>
      <cdr:spPr>
        <a:xfrm xmlns:a="http://schemas.openxmlformats.org/drawingml/2006/main" rot="16200000">
          <a:off x="4057734" y="2187310"/>
          <a:ext cx="1313487" cy="143641"/>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0" tIns="0" rIns="0" bIns="0"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1000" b="0" i="0">
              <a:solidFill>
                <a:schemeClr val="tx2"/>
              </a:solidFill>
              <a:latin typeface="Arial" panose="020B0604020202020204" pitchFamily="34" charset="0"/>
              <a:cs typeface="Arial" panose="020B0604020202020204" pitchFamily="34" charset="0"/>
            </a:rPr>
            <a:t>Under Const.</a:t>
          </a:r>
        </a:p>
      </cdr:txBody>
    </cdr:sp>
  </cdr:relSizeAnchor>
  <cdr:relSizeAnchor xmlns:cdr="http://schemas.openxmlformats.org/drawingml/2006/chartDrawing">
    <cdr:from>
      <cdr:x>0.1115</cdr:x>
      <cdr:y>0.80477</cdr:y>
    </cdr:from>
    <cdr:to>
      <cdr:x>0.42365</cdr:x>
      <cdr:y>0.90094</cdr:y>
    </cdr:to>
    <cdr:sp macro="" textlink="">
      <cdr:nvSpPr>
        <cdr:cNvPr id="7" name="TextBox 1">
          <a:extLst xmlns:a="http://schemas.openxmlformats.org/drawingml/2006/main">
            <a:ext uri="{FF2B5EF4-FFF2-40B4-BE49-F238E27FC236}">
              <a16:creationId xmlns:a16="http://schemas.microsoft.com/office/drawing/2014/main" id="{597EFEC7-654A-496D-8890-0656C93F75A4}"/>
            </a:ext>
          </a:extLst>
        </cdr:cNvPr>
        <cdr:cNvSpPr txBox="1"/>
      </cdr:nvSpPr>
      <cdr:spPr>
        <a:xfrm xmlns:a="http://schemas.openxmlformats.org/drawingml/2006/main">
          <a:off x="644505" y="2603319"/>
          <a:ext cx="1804325" cy="311105"/>
        </a:xfrm>
        <a:prstGeom xmlns:a="http://schemas.openxmlformats.org/drawingml/2006/main" prst="rect">
          <a:avLst/>
        </a:prstGeom>
        <a:solidFill xmlns:a="http://schemas.openxmlformats.org/drawingml/2006/main">
          <a:schemeClr val="bg1">
            <a:alpha val="50000"/>
          </a:schemeClr>
        </a:solidFill>
      </cdr:spPr>
      <cdr:txBody>
        <a:bodyPr xmlns:a="http://schemas.openxmlformats.org/drawingml/2006/main" vertOverflow="clip" wrap="square" lIns="0" tIns="0" rIns="0" bIns="0" rtlCol="0"/>
        <a:lstStyle xmlns:a="http://schemas.openxmlformats.org/drawingml/2006/main"/>
        <a:p xmlns:a="http://schemas.openxmlformats.org/drawingml/2006/main">
          <a:pPr marL="0" marR="0" indent="0" algn="ctr" defTabSz="914400" rtl="0" eaLnBrk="1" fontAlgn="auto" latinLnBrk="0" hangingPunct="1">
            <a:lnSpc>
              <a:spcPct val="100000"/>
            </a:lnSpc>
            <a:spcBef>
              <a:spcPts val="0"/>
            </a:spcBef>
            <a:spcAft>
              <a:spcPts val="0"/>
            </a:spcAft>
            <a:buClrTx/>
            <a:buSzTx/>
            <a:buFontTx/>
            <a:buNone/>
            <a:tabLst/>
            <a:defRPr/>
          </a:pPr>
          <a:r>
            <a:rPr lang="en-US" sz="1000" b="1" i="0" baseline="0">
              <a:solidFill>
                <a:schemeClr val="tx2"/>
              </a:solidFill>
              <a:effectLst/>
              <a:latin typeface="Arial" panose="020B0604020202020204" pitchFamily="34" charset="0"/>
              <a:ea typeface="+mn-ea"/>
              <a:cs typeface="Arial" panose="020B0604020202020204" pitchFamily="34" charset="0"/>
            </a:rPr>
            <a:t>Index of wind resource quality (1998−1999=100)</a:t>
          </a:r>
          <a:endParaRPr lang="en-US" sz="1000" b="1">
            <a:solidFill>
              <a:schemeClr val="tx2"/>
            </a:solidFill>
            <a:effectLst/>
            <a:latin typeface="Arial" panose="020B0604020202020204" pitchFamily="34" charset="0"/>
            <a:cs typeface="Arial" panose="020B0604020202020204" pitchFamily="34" charset="0"/>
          </a:endParaRPr>
        </a:p>
        <a:p xmlns:a="http://schemas.openxmlformats.org/drawingml/2006/main">
          <a:pPr algn="ctr"/>
          <a:endParaRPr lang="en-US" sz="1000" b="1">
            <a:solidFill>
              <a:schemeClr val="tx2"/>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0.77343</cdr:x>
      <cdr:y>0.18687</cdr:y>
    </cdr:from>
    <cdr:to>
      <cdr:x>0.77344</cdr:x>
      <cdr:y>0.91156</cdr:y>
    </cdr:to>
    <cdr:sp macro="" textlink="">
      <cdr:nvSpPr>
        <cdr:cNvPr id="15" name="Straight Connector 3">
          <a:extLst xmlns:a="http://schemas.openxmlformats.org/drawingml/2006/main">
            <a:ext uri="{FF2B5EF4-FFF2-40B4-BE49-F238E27FC236}">
              <a16:creationId xmlns:a16="http://schemas.microsoft.com/office/drawing/2014/main" id="{50F9E889-3B07-49EF-A104-443C02F4801A}"/>
            </a:ext>
          </a:extLst>
        </cdr:cNvPr>
        <cdr:cNvSpPr/>
      </cdr:nvSpPr>
      <cdr:spPr>
        <a:xfrm xmlns:a="http://schemas.openxmlformats.org/drawingml/2006/main" flipH="1" flipV="1">
          <a:off x="4637629" y="589471"/>
          <a:ext cx="60" cy="2286000"/>
        </a:xfrm>
        <a:prstGeom xmlns:a="http://schemas.openxmlformats.org/drawingml/2006/main" prst="line">
          <a:avLst/>
        </a:prstGeom>
        <a:ln xmlns:a="http://schemas.openxmlformats.org/drawingml/2006/main" w="3175">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txBody>
        <a:bodyPr xmlns:a="http://schemas.openxmlformats.org/drawingml/2006/main"/>
        <a:lstStyle xmlns:a="http://schemas.openxmlformats.org/drawingml/2006/main">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xmlns:a="http://schemas.openxmlformats.org/drawingml/2006/main">
          <a:endParaRPr lang="en-US"/>
        </a:p>
      </cdr:txBody>
    </cdr:sp>
  </cdr:relSizeAnchor>
  <cdr:relSizeAnchor xmlns:cdr="http://schemas.openxmlformats.org/drawingml/2006/chartDrawing">
    <cdr:from>
      <cdr:x>0.01001</cdr:x>
      <cdr:y>0</cdr:y>
    </cdr:from>
    <cdr:to>
      <cdr:x>0.3742</cdr:x>
      <cdr:y>0.07461</cdr:y>
    </cdr:to>
    <cdr:sp macro="" textlink="">
      <cdr:nvSpPr>
        <cdr:cNvPr id="18" name="TextBox 1">
          <a:extLst xmlns:a="http://schemas.openxmlformats.org/drawingml/2006/main">
            <a:ext uri="{FF2B5EF4-FFF2-40B4-BE49-F238E27FC236}">
              <a16:creationId xmlns:a16="http://schemas.microsoft.com/office/drawing/2014/main" id="{063F98DD-4B19-4E4C-B4D5-8271389F077C}"/>
            </a:ext>
          </a:extLst>
        </cdr:cNvPr>
        <cdr:cNvSpPr txBox="1"/>
      </cdr:nvSpPr>
      <cdr:spPr>
        <a:xfrm xmlns:a="http://schemas.openxmlformats.org/drawingml/2006/main">
          <a:off x="57837" y="0"/>
          <a:ext cx="2104471" cy="238782"/>
        </a:xfrm>
        <a:prstGeom xmlns:a="http://schemas.openxmlformats.org/drawingml/2006/main" prst="rect">
          <a:avLst/>
        </a:prstGeom>
        <a:solidFill xmlns:a="http://schemas.openxmlformats.org/drawingml/2006/main">
          <a:schemeClr val="bg1">
            <a:alpha val="50000"/>
          </a:schemeClr>
        </a:solidFill>
      </cdr:spPr>
      <cdr:txBody>
        <a:bodyPr xmlns:a="http://schemas.openxmlformats.org/drawingml/2006/main" wrap="square" lIns="0" tIns="0" rIns="0" bIns="0"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algn="l" defTabSz="914400" rtl="0" eaLnBrk="1" fontAlgn="auto" latinLnBrk="0" hangingPunct="1">
            <a:lnSpc>
              <a:spcPct val="100000"/>
            </a:lnSpc>
            <a:spcBef>
              <a:spcPts val="0"/>
            </a:spcBef>
            <a:spcAft>
              <a:spcPts val="0"/>
            </a:spcAft>
            <a:buClrTx/>
            <a:buSzTx/>
            <a:buFontTx/>
            <a:buNone/>
            <a:tabLst/>
            <a:defRPr/>
          </a:pPr>
          <a:r>
            <a:rPr lang="en-US" sz="1000" b="0" i="0" baseline="0">
              <a:solidFill>
                <a:schemeClr val="tx1"/>
              </a:solidFill>
              <a:effectLst/>
              <a:latin typeface="Arial" panose="020B0604020202020204" pitchFamily="34" charset="0"/>
              <a:ea typeface="+mn-ea"/>
              <a:cs typeface="Arial" panose="020B0604020202020204" pitchFamily="34" charset="0"/>
            </a:rPr>
            <a:t>Wind resource quality (index, 100m)</a:t>
          </a:r>
          <a:endParaRPr lang="en-US" sz="1000">
            <a:solidFill>
              <a:schemeClr val="tx1"/>
            </a:solidFill>
            <a:effectLst/>
            <a:latin typeface="Arial" panose="020B0604020202020204" pitchFamily="34" charset="0"/>
            <a:cs typeface="Arial" panose="020B0604020202020204" pitchFamily="34" charset="0"/>
          </a:endParaRPr>
        </a:p>
        <a:p xmlns:a="http://schemas.openxmlformats.org/drawingml/2006/main">
          <a:pPr algn="l"/>
          <a:endParaRPr lang="en-US" sz="1000">
            <a:solidFill>
              <a:schemeClr val="tx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0.53213</cdr:x>
      <cdr:y>0</cdr:y>
    </cdr:from>
    <cdr:to>
      <cdr:x>0.98681</cdr:x>
      <cdr:y>0.04979</cdr:y>
    </cdr:to>
    <cdr:sp macro="" textlink="">
      <cdr:nvSpPr>
        <cdr:cNvPr id="19" name="TextBox 1">
          <a:extLst xmlns:a="http://schemas.openxmlformats.org/drawingml/2006/main">
            <a:ext uri="{FF2B5EF4-FFF2-40B4-BE49-F238E27FC236}">
              <a16:creationId xmlns:a16="http://schemas.microsoft.com/office/drawing/2014/main" id="{C2E22273-7FAB-4C96-9A73-9C11B79EC9BF}"/>
            </a:ext>
          </a:extLst>
        </cdr:cNvPr>
        <cdr:cNvSpPr txBox="1"/>
      </cdr:nvSpPr>
      <cdr:spPr>
        <a:xfrm xmlns:a="http://schemas.openxmlformats.org/drawingml/2006/main">
          <a:off x="3074926" y="0"/>
          <a:ext cx="2627374" cy="159348"/>
        </a:xfrm>
        <a:prstGeom xmlns:a="http://schemas.openxmlformats.org/drawingml/2006/main" prst="rect">
          <a:avLst/>
        </a:prstGeom>
        <a:solidFill xmlns:a="http://schemas.openxmlformats.org/drawingml/2006/main">
          <a:schemeClr val="bg1">
            <a:alpha val="50000"/>
          </a:schemeClr>
        </a:solidFill>
      </cdr:spPr>
      <cdr:txBody>
        <a:bodyPr xmlns:a="http://schemas.openxmlformats.org/drawingml/2006/main" wrap="square" lIns="0" tIns="0" rIns="0" bIns="0"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algn="r" defTabSz="914400" rtl="0" eaLnBrk="1" fontAlgn="auto" latinLnBrk="0" hangingPunct="1">
            <a:lnSpc>
              <a:spcPct val="100000"/>
            </a:lnSpc>
            <a:spcBef>
              <a:spcPts val="0"/>
            </a:spcBef>
            <a:spcAft>
              <a:spcPts val="0"/>
            </a:spcAft>
            <a:buClrTx/>
            <a:buSzTx/>
            <a:buFontTx/>
            <a:buNone/>
            <a:tabLst/>
            <a:defRPr/>
          </a:pPr>
          <a:r>
            <a:rPr lang="en-US" sz="1000" b="0" i="0" baseline="0">
              <a:solidFill>
                <a:schemeClr val="tx1"/>
              </a:solidFill>
              <a:effectLst/>
              <a:latin typeface="Arial" panose="020B0604020202020204" pitchFamily="34" charset="0"/>
              <a:ea typeface="+mn-ea"/>
              <a:cs typeface="Arial" panose="020B0604020202020204" pitchFamily="34" charset="0"/>
            </a:rPr>
            <a:t>Wind speed (m/s, 100m &amp; hub height)</a:t>
          </a:r>
          <a:endParaRPr lang="en-US" sz="1000">
            <a:solidFill>
              <a:schemeClr val="tx1"/>
            </a:solidFill>
            <a:effectLst/>
            <a:latin typeface="Arial" panose="020B0604020202020204" pitchFamily="34" charset="0"/>
            <a:cs typeface="Arial" panose="020B0604020202020204" pitchFamily="34" charset="0"/>
          </a:endParaRPr>
        </a:p>
        <a:p xmlns:a="http://schemas.openxmlformats.org/drawingml/2006/main">
          <a:pPr algn="r"/>
          <a:endParaRPr lang="en-US" sz="1000">
            <a:solidFill>
              <a:schemeClr val="tx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0.48996</cdr:x>
      <cdr:y>0.53786</cdr:y>
    </cdr:from>
    <cdr:to>
      <cdr:x>0.63484</cdr:x>
      <cdr:y>0.64348</cdr:y>
    </cdr:to>
    <cdr:sp macro="" textlink="">
      <cdr:nvSpPr>
        <cdr:cNvPr id="46" name="TextBox 1">
          <a:extLst xmlns:a="http://schemas.openxmlformats.org/drawingml/2006/main">
            <a:ext uri="{FF2B5EF4-FFF2-40B4-BE49-F238E27FC236}">
              <a16:creationId xmlns:a16="http://schemas.microsoft.com/office/drawing/2014/main" id="{6ED5F439-6A75-400F-9868-DD63B417F7A1}"/>
            </a:ext>
          </a:extLst>
        </cdr:cNvPr>
        <cdr:cNvSpPr txBox="1"/>
      </cdr:nvSpPr>
      <cdr:spPr>
        <a:xfrm xmlns:a="http://schemas.openxmlformats.org/drawingml/2006/main">
          <a:off x="2832120" y="1739916"/>
          <a:ext cx="837452" cy="341667"/>
        </a:xfrm>
        <a:prstGeom xmlns:a="http://schemas.openxmlformats.org/drawingml/2006/main" prst="rect">
          <a:avLst/>
        </a:prstGeom>
        <a:solidFill xmlns:a="http://schemas.openxmlformats.org/drawingml/2006/main">
          <a:schemeClr val="bg1">
            <a:alpha val="50000"/>
          </a:schemeClr>
        </a:solidFill>
        <a:effectLst xmlns:a="http://schemas.openxmlformats.org/drawingml/2006/main">
          <a:softEdge rad="12700"/>
        </a:effectLst>
      </cdr:spPr>
      <cdr:txBody>
        <a:bodyPr xmlns:a="http://schemas.openxmlformats.org/drawingml/2006/main" wrap="square" lIns="0" tIns="0" rIns="0" bIns="0"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algn="ctr" defTabSz="914400" rtl="0" eaLnBrk="1" fontAlgn="auto" latinLnBrk="0" hangingPunct="1">
            <a:lnSpc>
              <a:spcPct val="100000"/>
            </a:lnSpc>
            <a:spcBef>
              <a:spcPts val="0"/>
            </a:spcBef>
            <a:spcAft>
              <a:spcPts val="0"/>
            </a:spcAft>
            <a:buClrTx/>
            <a:buSzTx/>
            <a:buFontTx/>
            <a:buNone/>
            <a:tabLst/>
            <a:defRPr/>
          </a:pPr>
          <a:r>
            <a:rPr lang="en-US" sz="1000" b="1" i="0" baseline="0">
              <a:solidFill>
                <a:schemeClr val="accent2">
                  <a:lumMod val="75000"/>
                </a:schemeClr>
              </a:solidFill>
              <a:effectLst/>
              <a:latin typeface="Arial" panose="020B0604020202020204" pitchFamily="34" charset="0"/>
              <a:ea typeface="+mn-ea"/>
              <a:cs typeface="Arial" panose="020B0604020202020204" pitchFamily="34" charset="0"/>
            </a:rPr>
            <a:t>Wind Speed</a:t>
          </a:r>
          <a:endParaRPr lang="en-US" sz="1000" b="1">
            <a:solidFill>
              <a:schemeClr val="accent2">
                <a:lumMod val="75000"/>
              </a:schemeClr>
            </a:solidFill>
            <a:effectLst/>
            <a:latin typeface="Arial" panose="020B0604020202020204" pitchFamily="34" charset="0"/>
            <a:cs typeface="Arial" panose="020B0604020202020204" pitchFamily="34" charset="0"/>
          </a:endParaRPr>
        </a:p>
        <a:p xmlns:a="http://schemas.openxmlformats.org/drawingml/2006/main">
          <a:pPr algn="ctr"/>
          <a:r>
            <a:rPr lang="en-US" sz="1000" b="1">
              <a:solidFill>
                <a:schemeClr val="accent2">
                  <a:lumMod val="75000"/>
                </a:schemeClr>
              </a:solidFill>
              <a:latin typeface="Arial" panose="020B0604020202020204" pitchFamily="34" charset="0"/>
              <a:cs typeface="Arial" panose="020B0604020202020204" pitchFamily="34" charset="0"/>
            </a:rPr>
            <a:t>(hub height)</a:t>
          </a:r>
        </a:p>
      </cdr:txBody>
    </cdr:sp>
  </cdr:relSizeAnchor>
</c:userShapes>
</file>

<file path=xl/drawings/drawing51.xml><?xml version="1.0" encoding="utf-8"?>
<xdr:wsDr xmlns:xdr="http://schemas.openxmlformats.org/drawingml/2006/spreadsheetDrawing" xmlns:a="http://schemas.openxmlformats.org/drawingml/2006/main">
  <xdr:twoCellAnchor>
    <xdr:from>
      <xdr:col>0</xdr:col>
      <xdr:colOff>38100</xdr:colOff>
      <xdr:row>2</xdr:row>
      <xdr:rowOff>23308</xdr:rowOff>
    </xdr:from>
    <xdr:to>
      <xdr:col>8</xdr:col>
      <xdr:colOff>389282</xdr:colOff>
      <xdr:row>19</xdr:row>
      <xdr:rowOff>114748</xdr:rowOff>
    </xdr:to>
    <xdr:graphicFrame macro="">
      <xdr:nvGraphicFramePr>
        <xdr:cNvPr id="2" name="Chart 1">
          <a:extLst>
            <a:ext uri="{FF2B5EF4-FFF2-40B4-BE49-F238E27FC236}">
              <a16:creationId xmlns:a16="http://schemas.microsoft.com/office/drawing/2014/main" id="{0BE89EC6-EF26-4F53-BC0E-83E8E645133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10</xdr:col>
      <xdr:colOff>38100</xdr:colOff>
      <xdr:row>2</xdr:row>
      <xdr:rowOff>19049</xdr:rowOff>
    </xdr:from>
    <xdr:to>
      <xdr:col>17</xdr:col>
      <xdr:colOff>393700</xdr:colOff>
      <xdr:row>20</xdr:row>
      <xdr:rowOff>15874</xdr:rowOff>
    </xdr:to>
    <xdr:pic>
      <xdr:nvPicPr>
        <xdr:cNvPr id="4" name="Picture 3">
          <a:extLst>
            <a:ext uri="{FF2B5EF4-FFF2-40B4-BE49-F238E27FC236}">
              <a16:creationId xmlns:a16="http://schemas.microsoft.com/office/drawing/2014/main" id="{71B45170-F5C2-9497-E3A1-FE2BF7BDBC24}"/>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289800" y="400049"/>
          <a:ext cx="4622800" cy="3425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2.xml><?xml version="1.0" encoding="utf-8"?>
<c:userShapes xmlns:c="http://schemas.openxmlformats.org/drawingml/2006/chart">
  <cdr:relSizeAnchor xmlns:cdr="http://schemas.openxmlformats.org/drawingml/2006/chartDrawing">
    <cdr:from>
      <cdr:x>0.01619</cdr:x>
      <cdr:y>0</cdr:y>
    </cdr:from>
    <cdr:to>
      <cdr:x>0.213</cdr:x>
      <cdr:y>0.06651</cdr:y>
    </cdr:to>
    <cdr:sp macro="" textlink="">
      <cdr:nvSpPr>
        <cdr:cNvPr id="5" name="TextBox 1"/>
        <cdr:cNvSpPr txBox="1"/>
      </cdr:nvSpPr>
      <cdr:spPr>
        <a:xfrm xmlns:a="http://schemas.openxmlformats.org/drawingml/2006/main">
          <a:off x="96239" y="0"/>
          <a:ext cx="1169759" cy="212860"/>
        </a:xfrm>
        <a:prstGeom xmlns:a="http://schemas.openxmlformats.org/drawingml/2006/main" prst="rect">
          <a:avLst/>
        </a:prstGeom>
      </cdr:spPr>
      <cdr:txBody>
        <a:bodyPr xmlns:a="http://schemas.openxmlformats.org/drawingml/2006/main" wrap="square" lIns="0" tIns="0" rIns="0" bIns="0"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1"/>
              </a:solidFill>
              <a:latin typeface="Arial" panose="020B0604020202020204" pitchFamily="34" charset="0"/>
              <a:cs typeface="Arial" panose="020B0604020202020204" pitchFamily="34" charset="0"/>
            </a:rPr>
            <a:t>% of turbines</a:t>
          </a:r>
        </a:p>
      </cdr:txBody>
    </cdr:sp>
  </cdr:relSizeAnchor>
  <cdr:relSizeAnchor xmlns:cdr="http://schemas.openxmlformats.org/drawingml/2006/chartDrawing">
    <cdr:from>
      <cdr:x>0.54231</cdr:x>
      <cdr:y>0.00658</cdr:y>
    </cdr:from>
    <cdr:to>
      <cdr:x>0.80768</cdr:x>
      <cdr:y>0.08161</cdr:y>
    </cdr:to>
    <cdr:sp macro="" textlink="">
      <cdr:nvSpPr>
        <cdr:cNvPr id="13" name="TextBox 1"/>
        <cdr:cNvSpPr txBox="1"/>
      </cdr:nvSpPr>
      <cdr:spPr>
        <a:xfrm xmlns:a="http://schemas.openxmlformats.org/drawingml/2006/main">
          <a:off x="3223259" y="21058"/>
          <a:ext cx="1577268" cy="240113"/>
        </a:xfrm>
        <a:prstGeom xmlns:a="http://schemas.openxmlformats.org/drawingml/2006/main" prst="rect">
          <a:avLst/>
        </a:prstGeom>
      </cdr:spPr>
      <cdr:txBody>
        <a:bodyPr xmlns:a="http://schemas.openxmlformats.org/drawingml/2006/main" wrap="square" lIns="0" tIns="0" rIns="0" bIns="0"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a:solidFill>
                <a:schemeClr val="tx1"/>
              </a:solidFill>
              <a:latin typeface="Arial" panose="020B0604020202020204" pitchFamily="34" charset="0"/>
              <a:cs typeface="Arial" panose="020B0604020202020204" pitchFamily="34" charset="0"/>
            </a:rPr>
            <a:t>Average Total height (meters)</a:t>
          </a:r>
        </a:p>
      </cdr:txBody>
    </cdr:sp>
  </cdr:relSizeAnchor>
</c:userShapes>
</file>

<file path=xl/drawings/drawing53.xml><?xml version="1.0" encoding="utf-8"?>
<xdr:wsDr xmlns:xdr="http://schemas.openxmlformats.org/drawingml/2006/spreadsheetDrawing" xmlns:a="http://schemas.openxmlformats.org/drawingml/2006/main">
  <xdr:twoCellAnchor>
    <xdr:from>
      <xdr:col>0</xdr:col>
      <xdr:colOff>20320</xdr:colOff>
      <xdr:row>1</xdr:row>
      <xdr:rowOff>124777</xdr:rowOff>
    </xdr:from>
    <xdr:to>
      <xdr:col>5</xdr:col>
      <xdr:colOff>20320</xdr:colOff>
      <xdr:row>20</xdr:row>
      <xdr:rowOff>104457</xdr:rowOff>
    </xdr:to>
    <xdr:graphicFrame macro="">
      <xdr:nvGraphicFramePr>
        <xdr:cNvPr id="2" name="Chart 1">
          <a:extLst>
            <a:ext uri="{FF2B5EF4-FFF2-40B4-BE49-F238E27FC236}">
              <a16:creationId xmlns:a16="http://schemas.microsoft.com/office/drawing/2014/main" id="{C7775634-13BA-4BF8-90A8-BFD8814D174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4.xml><?xml version="1.0" encoding="utf-8"?>
<c:userShapes xmlns:c="http://schemas.openxmlformats.org/drawingml/2006/chart">
  <cdr:relSizeAnchor xmlns:cdr="http://schemas.openxmlformats.org/drawingml/2006/chartDrawing">
    <cdr:from>
      <cdr:x>0</cdr:x>
      <cdr:y>0</cdr:y>
    </cdr:from>
    <cdr:to>
      <cdr:x>0.52939</cdr:x>
      <cdr:y>0.06999</cdr:y>
    </cdr:to>
    <cdr:sp macro="" textlink="">
      <cdr:nvSpPr>
        <cdr:cNvPr id="2" name="TextBox 1"/>
        <cdr:cNvSpPr txBox="1"/>
      </cdr:nvSpPr>
      <cdr:spPr>
        <a:xfrm xmlns:a="http://schemas.openxmlformats.org/drawingml/2006/main">
          <a:off x="0" y="0"/>
          <a:ext cx="3065780" cy="218123"/>
        </a:xfrm>
        <a:prstGeom xmlns:a="http://schemas.openxmlformats.org/drawingml/2006/main" prst="rect">
          <a:avLst/>
        </a:prstGeom>
      </cdr:spPr>
      <cdr:txBody>
        <a:bodyPr xmlns:a="http://schemas.openxmlformats.org/drawingml/2006/main" vertOverflow="clip" wrap="none" rtlCol="0" anchor="t"/>
        <a:lstStyle xmlns:a="http://schemas.openxmlformats.org/drawingml/2006/main"/>
        <a:p xmlns:a="http://schemas.openxmlformats.org/drawingml/2006/main">
          <a:pPr algn="l"/>
          <a:r>
            <a:rPr lang="en-US" sz="1000">
              <a:latin typeface="Arial" panose="020B0604020202020204" pitchFamily="34" charset="0"/>
              <a:cs typeface="Arial" panose="020B0604020202020204" pitchFamily="34" charset="0"/>
            </a:rPr>
            <a:t>Project Capacity (MW) and Number of Turbines (#)</a:t>
          </a:r>
        </a:p>
      </cdr:txBody>
    </cdr:sp>
  </cdr:relSizeAnchor>
</c:userShapes>
</file>

<file path=xl/drawings/drawing55.xml><?xml version="1.0" encoding="utf-8"?>
<xdr:wsDr xmlns:xdr="http://schemas.openxmlformats.org/drawingml/2006/spreadsheetDrawing" xmlns:a="http://schemas.openxmlformats.org/drawingml/2006/main">
  <xdr:twoCellAnchor>
    <xdr:from>
      <xdr:col>0</xdr:col>
      <xdr:colOff>15875</xdr:colOff>
      <xdr:row>2</xdr:row>
      <xdr:rowOff>2761</xdr:rowOff>
    </xdr:from>
    <xdr:to>
      <xdr:col>10</xdr:col>
      <xdr:colOff>601980</xdr:colOff>
      <xdr:row>20</xdr:row>
      <xdr:rowOff>148193</xdr:rowOff>
    </xdr:to>
    <xdr:grpSp>
      <xdr:nvGrpSpPr>
        <xdr:cNvPr id="2" name="Group 1">
          <a:extLst>
            <a:ext uri="{FF2B5EF4-FFF2-40B4-BE49-F238E27FC236}">
              <a16:creationId xmlns:a16="http://schemas.microsoft.com/office/drawing/2014/main" id="{BCA108BF-FA2D-439E-BB97-02BCA95E1D7E}"/>
            </a:ext>
          </a:extLst>
        </xdr:cNvPr>
        <xdr:cNvGrpSpPr/>
      </xdr:nvGrpSpPr>
      <xdr:grpSpPr>
        <a:xfrm>
          <a:off x="15875" y="349894"/>
          <a:ext cx="6749838" cy="3041032"/>
          <a:chOff x="28575" y="261841"/>
          <a:chExt cx="6778625" cy="3201052"/>
        </a:xfrm>
      </xdr:grpSpPr>
      <xdr:graphicFrame macro="">
        <xdr:nvGraphicFramePr>
          <xdr:cNvPr id="3" name="Chart 2">
            <a:extLst>
              <a:ext uri="{FF2B5EF4-FFF2-40B4-BE49-F238E27FC236}">
                <a16:creationId xmlns:a16="http://schemas.microsoft.com/office/drawing/2014/main" id="{E4005B7F-D12C-04B9-7623-49AE8E1A0CAE}"/>
              </a:ext>
            </a:extLst>
          </xdr:cNvPr>
          <xdr:cNvGraphicFramePr>
            <a:graphicFrameLocks/>
          </xdr:cNvGraphicFramePr>
        </xdr:nvGraphicFramePr>
        <xdr:xfrm>
          <a:off x="1625600" y="262493"/>
          <a:ext cx="5181600" cy="320040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3">
            <a:extLst>
              <a:ext uri="{FF2B5EF4-FFF2-40B4-BE49-F238E27FC236}">
                <a16:creationId xmlns:a16="http://schemas.microsoft.com/office/drawing/2014/main" id="{4B9EA55F-7BE3-D3EA-C857-05FCE5146381}"/>
              </a:ext>
            </a:extLst>
          </xdr:cNvPr>
          <xdr:cNvGraphicFramePr>
            <a:graphicFrameLocks/>
          </xdr:cNvGraphicFramePr>
        </xdr:nvGraphicFramePr>
        <xdr:xfrm>
          <a:off x="28575" y="261841"/>
          <a:ext cx="5071745" cy="3200400"/>
        </xdr:xfrm>
        <a:graphic>
          <a:graphicData uri="http://schemas.openxmlformats.org/drawingml/2006/chart">
            <c:chart xmlns:c="http://schemas.openxmlformats.org/drawingml/2006/chart" xmlns:r="http://schemas.openxmlformats.org/officeDocument/2006/relationships" r:id="rId2"/>
          </a:graphicData>
        </a:graphic>
      </xdr:graphicFrame>
      <xdr:cxnSp macro="">
        <xdr:nvCxnSpPr>
          <xdr:cNvPr id="5" name="Straight Connector 4">
            <a:extLst>
              <a:ext uri="{FF2B5EF4-FFF2-40B4-BE49-F238E27FC236}">
                <a16:creationId xmlns:a16="http://schemas.microsoft.com/office/drawing/2014/main" id="{AB118085-D132-C46D-24EA-6CE0FDC4A6B6}"/>
              </a:ext>
            </a:extLst>
          </xdr:cNvPr>
          <xdr:cNvCxnSpPr/>
        </xdr:nvCxnSpPr>
        <xdr:spPr>
          <a:xfrm>
            <a:off x="5018725" y="624222"/>
            <a:ext cx="0" cy="2225046"/>
          </a:xfrm>
          <a:prstGeom prst="line">
            <a:avLst/>
          </a:prstGeom>
          <a:ln>
            <a:solidFill>
              <a:schemeClr val="tx1"/>
            </a:solidFill>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56.xml><?xml version="1.0" encoding="utf-8"?>
<c:userShapes xmlns:c="http://schemas.openxmlformats.org/drawingml/2006/chart">
  <cdr:relSizeAnchor xmlns:cdr="http://schemas.openxmlformats.org/drawingml/2006/chartDrawing">
    <cdr:from>
      <cdr:x>0.28877</cdr:x>
      <cdr:y>0.05455</cdr:y>
    </cdr:from>
    <cdr:to>
      <cdr:x>0.48107</cdr:x>
      <cdr:y>0.11528</cdr:y>
    </cdr:to>
    <cdr:sp macro="" textlink="">
      <cdr:nvSpPr>
        <cdr:cNvPr id="6" name="TextBox 1"/>
        <cdr:cNvSpPr txBox="1"/>
      </cdr:nvSpPr>
      <cdr:spPr>
        <a:xfrm xmlns:a="http://schemas.openxmlformats.org/drawingml/2006/main">
          <a:off x="1716315" y="175984"/>
          <a:ext cx="1143000" cy="195942"/>
        </a:xfrm>
        <a:prstGeom xmlns:a="http://schemas.openxmlformats.org/drawingml/2006/main" prst="rect">
          <a:avLst/>
        </a:prstGeom>
      </cdr:spPr>
      <cdr:txBody>
        <a:bodyPr xmlns:a="http://schemas.openxmlformats.org/drawingml/2006/main" wrap="square" lIns="0" tIns="0" rIns="0" bIns="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100" i="0">
              <a:sym typeface="Symbol" panose="05050102010706020507" pitchFamily="18" charset="2"/>
            </a:rPr>
            <a:t></a:t>
          </a:r>
          <a:r>
            <a:rPr lang="en-US" sz="1100" i="0"/>
            <a:t> left axis</a:t>
          </a:r>
        </a:p>
      </cdr:txBody>
    </cdr:sp>
  </cdr:relSizeAnchor>
  <cdr:relSizeAnchor xmlns:cdr="http://schemas.openxmlformats.org/drawingml/2006/chartDrawing">
    <cdr:from>
      <cdr:x>0.68837</cdr:x>
      <cdr:y>0.01004</cdr:y>
    </cdr:from>
    <cdr:to>
      <cdr:x>1</cdr:x>
      <cdr:y>0.07365</cdr:y>
    </cdr:to>
    <cdr:sp macro="" textlink="">
      <cdr:nvSpPr>
        <cdr:cNvPr id="7" name="TextBox 1"/>
        <cdr:cNvSpPr txBox="1"/>
      </cdr:nvSpPr>
      <cdr:spPr>
        <a:xfrm xmlns:a="http://schemas.openxmlformats.org/drawingml/2006/main">
          <a:off x="3517920" y="32148"/>
          <a:ext cx="1592560" cy="203568"/>
        </a:xfrm>
        <a:prstGeom xmlns:a="http://schemas.openxmlformats.org/drawingml/2006/main" prst="rect">
          <a:avLst/>
        </a:prstGeom>
        <a:solidFill xmlns:a="http://schemas.openxmlformats.org/drawingml/2006/main">
          <a:schemeClr val="bg1"/>
        </a:solidFill>
      </cdr:spPr>
      <cdr:txBody>
        <a:bodyPr xmlns:a="http://schemas.openxmlformats.org/drawingml/2006/main" wrap="square" lIns="91440" tIns="0" rIns="91440" bIns="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i="0">
              <a:solidFill>
                <a:sysClr val="windowText" lastClr="000000"/>
              </a:solidFill>
              <a:latin typeface="Arial" panose="020B0604020202020204" pitchFamily="34" charset="0"/>
              <a:cs typeface="Arial" panose="020B0604020202020204" pitchFamily="34" charset="0"/>
              <a:sym typeface="Symbol" panose="05050102010706020507" pitchFamily="18" charset="2"/>
            </a:rPr>
            <a:t>Specific power (W/m</a:t>
          </a:r>
          <a:r>
            <a:rPr lang="en-US" sz="1000" i="0" baseline="30000">
              <a:solidFill>
                <a:sysClr val="windowText" lastClr="000000"/>
              </a:solidFill>
              <a:latin typeface="Arial" panose="020B0604020202020204" pitchFamily="34" charset="0"/>
              <a:cs typeface="Arial" panose="020B0604020202020204" pitchFamily="34" charset="0"/>
              <a:sym typeface="Symbol" panose="05050102010706020507" pitchFamily="18" charset="2"/>
            </a:rPr>
            <a:t>2</a:t>
          </a:r>
          <a:r>
            <a:rPr lang="en-US" sz="1000" i="0">
              <a:solidFill>
                <a:sysClr val="windowText" lastClr="000000"/>
              </a:solidFill>
              <a:latin typeface="Arial" panose="020B0604020202020204" pitchFamily="34" charset="0"/>
              <a:cs typeface="Arial" panose="020B0604020202020204" pitchFamily="34" charset="0"/>
              <a:sym typeface="Symbol" panose="05050102010706020507" pitchFamily="18" charset="2"/>
            </a:rPr>
            <a:t>)</a:t>
          </a:r>
          <a:endParaRPr lang="en-US" sz="1000" i="0">
            <a:solidFill>
              <a:sysClr val="windowText" lastClr="000000"/>
            </a:solidFill>
            <a:latin typeface="Arial" panose="020B0604020202020204" pitchFamily="34" charset="0"/>
            <a:cs typeface="Arial" panose="020B0604020202020204" pitchFamily="34" charset="0"/>
          </a:endParaRPr>
        </a:p>
      </cdr:txBody>
    </cdr:sp>
  </cdr:relSizeAnchor>
</c:userShapes>
</file>

<file path=xl/drawings/drawing57.xml><?xml version="1.0" encoding="utf-8"?>
<c:userShapes xmlns:c="http://schemas.openxmlformats.org/drawingml/2006/chart">
  <cdr:relSizeAnchor xmlns:cdr="http://schemas.openxmlformats.org/drawingml/2006/chartDrawing">
    <cdr:from>
      <cdr:x>0.61759</cdr:x>
      <cdr:y>0.11251</cdr:y>
    </cdr:from>
    <cdr:to>
      <cdr:x>0.61759</cdr:x>
      <cdr:y>0.80775</cdr:y>
    </cdr:to>
    <cdr:cxnSp macro="">
      <cdr:nvCxnSpPr>
        <cdr:cNvPr id="3" name="Straight Connector 2">
          <a:extLst xmlns:a="http://schemas.openxmlformats.org/drawingml/2006/main">
            <a:ext uri="{FF2B5EF4-FFF2-40B4-BE49-F238E27FC236}">
              <a16:creationId xmlns:a16="http://schemas.microsoft.com/office/drawing/2014/main" id="{49778121-2240-42EA-A50D-E284AD94CBC2}"/>
            </a:ext>
          </a:extLst>
        </cdr:cNvPr>
        <cdr:cNvCxnSpPr/>
      </cdr:nvCxnSpPr>
      <cdr:spPr>
        <a:xfrm xmlns:a="http://schemas.openxmlformats.org/drawingml/2006/main">
          <a:off x="3088325" y="360062"/>
          <a:ext cx="0" cy="2225046"/>
        </a:xfrm>
        <a:prstGeom xmlns:a="http://schemas.openxmlformats.org/drawingml/2006/main" prst="line">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cdr:x>
      <cdr:y>0.01315</cdr:y>
    </cdr:from>
    <cdr:to>
      <cdr:x>0.42438</cdr:x>
      <cdr:y>0.06419</cdr:y>
    </cdr:to>
    <cdr:sp macro="" textlink="">
      <cdr:nvSpPr>
        <cdr:cNvPr id="7" name="TextBox 1"/>
        <cdr:cNvSpPr txBox="1"/>
      </cdr:nvSpPr>
      <cdr:spPr>
        <a:xfrm xmlns:a="http://schemas.openxmlformats.org/drawingml/2006/main">
          <a:off x="0" y="42093"/>
          <a:ext cx="2152347" cy="163348"/>
        </a:xfrm>
        <a:prstGeom xmlns:a="http://schemas.openxmlformats.org/drawingml/2006/main" prst="rect">
          <a:avLst/>
        </a:prstGeom>
        <a:solidFill xmlns:a="http://schemas.openxmlformats.org/drawingml/2006/main">
          <a:schemeClr val="bg1"/>
        </a:solidFill>
      </cdr:spPr>
      <cdr:txBody>
        <a:bodyPr xmlns:a="http://schemas.openxmlformats.org/drawingml/2006/main" wrap="square" lIns="91440" tIns="0" rIns="91440" bIns="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i="0">
              <a:solidFill>
                <a:sysClr val="windowText" lastClr="000000"/>
              </a:solidFill>
              <a:latin typeface="Arial" panose="020B0604020202020204" pitchFamily="34" charset="0"/>
              <a:cs typeface="Arial" panose="020B0604020202020204" pitchFamily="34" charset="0"/>
              <a:sym typeface="Symbol" panose="05050102010706020507" pitchFamily="18" charset="2"/>
            </a:rPr>
            <a:t>Hub height &amp; rotor diameter (m)</a:t>
          </a:r>
          <a:endParaRPr lang="en-US" sz="1000" i="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0.73878</cdr:x>
      <cdr:y>0.01333</cdr:y>
    </cdr:from>
    <cdr:to>
      <cdr:x>0.97562</cdr:x>
      <cdr:y>0.07692</cdr:y>
    </cdr:to>
    <cdr:sp macro="" textlink="">
      <cdr:nvSpPr>
        <cdr:cNvPr id="8" name="TextBox 1"/>
        <cdr:cNvSpPr txBox="1"/>
      </cdr:nvSpPr>
      <cdr:spPr>
        <a:xfrm xmlns:a="http://schemas.openxmlformats.org/drawingml/2006/main">
          <a:off x="3694353" y="42649"/>
          <a:ext cx="1184351" cy="203510"/>
        </a:xfrm>
        <a:prstGeom xmlns:a="http://schemas.openxmlformats.org/drawingml/2006/main" prst="rect">
          <a:avLst/>
        </a:prstGeom>
        <a:solidFill xmlns:a="http://schemas.openxmlformats.org/drawingml/2006/main">
          <a:schemeClr val="bg1"/>
        </a:solidFill>
      </cdr:spPr>
      <cdr:txBody>
        <a:bodyPr xmlns:a="http://schemas.openxmlformats.org/drawingml/2006/main" wrap="square" lIns="91440" tIns="0" rIns="91440" bIns="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i="0">
              <a:latin typeface="Arial" panose="020B0604020202020204" pitchFamily="34" charset="0"/>
              <a:cs typeface="Arial" panose="020B0604020202020204" pitchFamily="34" charset="0"/>
              <a:sym typeface="Symbol" panose="05050102010706020507" pitchFamily="18" charset="2"/>
            </a:rPr>
            <a:t>Capacity (MW)</a:t>
          </a:r>
          <a:endParaRPr lang="en-US" sz="1000" i="0">
            <a:latin typeface="Arial" panose="020B0604020202020204" pitchFamily="34" charset="0"/>
            <a:cs typeface="Arial" panose="020B0604020202020204" pitchFamily="34" charset="0"/>
          </a:endParaRPr>
        </a:p>
      </cdr:txBody>
    </cdr:sp>
  </cdr:relSizeAnchor>
</c:userShapes>
</file>

<file path=xl/drawings/drawing58.xml><?xml version="1.0" encoding="utf-8"?>
<xdr:wsDr xmlns:xdr="http://schemas.openxmlformats.org/drawingml/2006/spreadsheetDrawing" xmlns:a="http://schemas.openxmlformats.org/drawingml/2006/main">
  <xdr:twoCellAnchor>
    <xdr:from>
      <xdr:col>0</xdr:col>
      <xdr:colOff>19049</xdr:colOff>
      <xdr:row>1</xdr:row>
      <xdr:rowOff>155575</xdr:rowOff>
    </xdr:from>
    <xdr:to>
      <xdr:col>8</xdr:col>
      <xdr:colOff>592667</xdr:colOff>
      <xdr:row>21</xdr:row>
      <xdr:rowOff>635</xdr:rowOff>
    </xdr:to>
    <xdr:graphicFrame macro="">
      <xdr:nvGraphicFramePr>
        <xdr:cNvPr id="2" name="Chart 1">
          <a:extLst>
            <a:ext uri="{FF2B5EF4-FFF2-40B4-BE49-F238E27FC236}">
              <a16:creationId xmlns:a16="http://schemas.microsoft.com/office/drawing/2014/main" id="{BDD1120B-A8A5-4941-AD6D-A65768416EF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9.xml><?xml version="1.0" encoding="utf-8"?>
<c:userShapes xmlns:c="http://schemas.openxmlformats.org/drawingml/2006/chart">
  <cdr:relSizeAnchor xmlns:cdr="http://schemas.openxmlformats.org/drawingml/2006/chartDrawing">
    <cdr:from>
      <cdr:x>0</cdr:x>
      <cdr:y>0</cdr:y>
    </cdr:from>
    <cdr:to>
      <cdr:x>0.23676</cdr:x>
      <cdr:y>0.0599</cdr:y>
    </cdr:to>
    <cdr:sp macro="" textlink="">
      <cdr:nvSpPr>
        <cdr:cNvPr id="19457" name="Text Box 1"/>
        <cdr:cNvSpPr txBox="1">
          <a:spLocks xmlns:a="http://schemas.openxmlformats.org/drawingml/2006/main" noChangeArrowheads="1"/>
        </cdr:cNvSpPr>
      </cdr:nvSpPr>
      <cdr:spPr bwMode="auto">
        <a:xfrm xmlns:a="http://schemas.openxmlformats.org/drawingml/2006/main">
          <a:off x="0" y="0"/>
          <a:ext cx="1413510" cy="17526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0" tIns="0" rIns="0" bIns="0" anchor="t" upright="1"/>
        <a:lstStyle xmlns:a="http://schemas.openxmlformats.org/drawingml/2006/main"/>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Capacity Factor in 2023</a:t>
          </a:r>
          <a:endParaRPr lang="en-US" sz="1000" b="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0.00025</cdr:x>
      <cdr:y>0.87116</cdr:y>
    </cdr:from>
    <cdr:to>
      <cdr:x>0.00025</cdr:x>
      <cdr:y>0.87116</cdr:y>
    </cdr:to>
    <cdr:sp macro="" textlink="">
      <cdr:nvSpPr>
        <cdr:cNvPr id="3" name="TextBox 2"/>
        <cdr:cNvSpPr txBox="1"/>
      </cdr:nvSpPr>
      <cdr:spPr>
        <a:xfrm xmlns:a="http://schemas.openxmlformats.org/drawingml/2006/main">
          <a:off x="1" y="2887980"/>
          <a:ext cx="594360" cy="266700"/>
        </a:xfrm>
        <a:prstGeom xmlns:a="http://schemas.openxmlformats.org/drawingml/2006/main" prst="rect">
          <a:avLst/>
        </a:prstGeom>
      </cdr:spPr>
      <cdr:txBody>
        <a:bodyPr xmlns:a="http://schemas.openxmlformats.org/drawingml/2006/main" vertOverflow="clip" wrap="square" lIns="18288" tIns="18288" rIns="18288" bIns="18288" rtlCol="0"/>
        <a:lstStyle xmlns:a="http://schemas.openxmlformats.org/drawingml/2006/main"/>
        <a:p xmlns:a="http://schemas.openxmlformats.org/drawingml/2006/main">
          <a:pPr algn="r">
            <a:lnSpc>
              <a:spcPts val="700"/>
            </a:lnSpc>
          </a:pPr>
          <a:r>
            <a:rPr lang="en-US" sz="900" b="1"/>
            <a:t>COD:</a:t>
          </a:r>
        </a:p>
        <a:p xmlns:a="http://schemas.openxmlformats.org/drawingml/2006/main">
          <a:pPr algn="r">
            <a:lnSpc>
              <a:spcPts val="800"/>
            </a:lnSpc>
          </a:pPr>
          <a:r>
            <a:rPr lang="en-US" sz="900" b="1"/>
            <a:t># of GW:</a:t>
          </a:r>
        </a:p>
      </cdr:txBody>
    </cdr:sp>
  </cdr:relSizeAnchor>
  <cdr:relSizeAnchor xmlns:cdr="http://schemas.openxmlformats.org/drawingml/2006/chartDrawing">
    <cdr:from>
      <cdr:x>0.32781</cdr:x>
      <cdr:y>0.93155</cdr:y>
    </cdr:from>
    <cdr:to>
      <cdr:x>0.7184</cdr:x>
      <cdr:y>1</cdr:y>
    </cdr:to>
    <cdr:sp macro="" textlink="">
      <cdr:nvSpPr>
        <cdr:cNvPr id="4" name="Text Box 1"/>
        <cdr:cNvSpPr txBox="1">
          <a:spLocks xmlns:a="http://schemas.openxmlformats.org/drawingml/2006/main" noChangeArrowheads="1"/>
        </cdr:cNvSpPr>
      </cdr:nvSpPr>
      <cdr:spPr bwMode="auto">
        <a:xfrm xmlns:a="http://schemas.openxmlformats.org/drawingml/2006/main">
          <a:off x="2005986" y="3006572"/>
          <a:ext cx="2390132" cy="220922"/>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0" tIns="9144" rIns="18288" bIns="9144"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rtl="0">
            <a:defRPr sz="1000"/>
          </a:pPr>
          <a:r>
            <a:rPr lang="en-US" sz="1000" b="0" i="0" u="none" strike="noStrike" baseline="0">
              <a:solidFill>
                <a:srgbClr val="000000"/>
              </a:solidFill>
              <a:latin typeface="Arial" panose="020B0604020202020204" pitchFamily="34" charset="0"/>
              <a:cs typeface="Arial" panose="020B0604020202020204" pitchFamily="34" charset="0"/>
            </a:rPr>
            <a:t>Commercial Operation Year (COD Year)</a:t>
          </a:r>
        </a:p>
      </cdr:txBody>
    </cdr:sp>
  </cdr:relSizeAnchor>
  <cdr:relSizeAnchor xmlns:cdr="http://schemas.openxmlformats.org/drawingml/2006/chartDrawing">
    <cdr:from>
      <cdr:x>0.55625</cdr:x>
      <cdr:y>0.09969</cdr:y>
    </cdr:from>
    <cdr:to>
      <cdr:x>0.74497</cdr:x>
      <cdr:y>0.19796</cdr:y>
    </cdr:to>
    <cdr:sp macro="" textlink="">
      <cdr:nvSpPr>
        <cdr:cNvPr id="5" name="Text Box 1"/>
        <cdr:cNvSpPr txBox="1">
          <a:spLocks xmlns:a="http://schemas.openxmlformats.org/drawingml/2006/main" noChangeArrowheads="1"/>
        </cdr:cNvSpPr>
      </cdr:nvSpPr>
      <cdr:spPr bwMode="auto">
        <a:xfrm xmlns:a="http://schemas.openxmlformats.org/drawingml/2006/main">
          <a:off x="3664997" y="321734"/>
          <a:ext cx="1243431" cy="317166"/>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horz" wrap="square" lIns="0" tIns="0" rIns="0" bIns="0" anchor="t"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6">
                  <a:lumMod val="50000"/>
                </a:schemeClr>
              </a:solidFill>
              <a:latin typeface="Arial" panose="020B0604020202020204" pitchFamily="34" charset="0"/>
              <a:cs typeface="Arial" panose="020B0604020202020204" pitchFamily="34" charset="0"/>
            </a:rPr>
            <a:t>Individual projects </a:t>
          </a:r>
        </a:p>
        <a:p xmlns:a="http://schemas.openxmlformats.org/drawingml/2006/main">
          <a:pPr algn="ctr" rtl="0">
            <a:defRPr sz="1000"/>
          </a:pPr>
          <a:r>
            <a:rPr lang="en-US" sz="1000" b="0" i="0" u="none" strike="noStrike" baseline="0">
              <a:solidFill>
                <a:schemeClr val="accent6">
                  <a:lumMod val="50000"/>
                </a:schemeClr>
              </a:solidFill>
              <a:latin typeface="Arial" panose="020B0604020202020204" pitchFamily="34" charset="0"/>
              <a:cs typeface="Arial" panose="020B0604020202020204" pitchFamily="34" charset="0"/>
            </a:rPr>
            <a:t>(by COD year)</a:t>
          </a:r>
          <a:endParaRPr lang="en-US" sz="1000" b="0">
            <a:solidFill>
              <a:schemeClr val="accent6">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0.54694</cdr:x>
      <cdr:y>0.72267</cdr:y>
    </cdr:from>
    <cdr:to>
      <cdr:x>0.97493</cdr:x>
      <cdr:y>0.7861</cdr:y>
    </cdr:to>
    <cdr:sp macro="" textlink="">
      <cdr:nvSpPr>
        <cdr:cNvPr id="6" name="Text Box 1"/>
        <cdr:cNvSpPr txBox="1">
          <a:spLocks xmlns:a="http://schemas.openxmlformats.org/drawingml/2006/main" noChangeArrowheads="1"/>
        </cdr:cNvSpPr>
      </cdr:nvSpPr>
      <cdr:spPr bwMode="auto">
        <a:xfrm xmlns:a="http://schemas.openxmlformats.org/drawingml/2006/main">
          <a:off x="3346900" y="2332424"/>
          <a:ext cx="2618992" cy="204720"/>
        </a:xfrm>
        <a:prstGeom xmlns:a="http://schemas.openxmlformats.org/drawingml/2006/main" prst="rect">
          <a:avLst/>
        </a:prstGeom>
        <a:solidFill xmlns:a="http://schemas.openxmlformats.org/drawingml/2006/main">
          <a:schemeClr val="bg1">
            <a:alpha val="86000"/>
          </a:schemeClr>
        </a:solidFill>
        <a:ln xmlns:a="http://schemas.openxmlformats.org/drawingml/2006/main">
          <a:noFill/>
        </a:ln>
        <a:effectLst xmlns:a="http://schemas.openxmlformats.org/drawingml/2006/main"/>
      </cdr:spPr>
      <cdr:txBody>
        <a:bodyPr xmlns:a="http://schemas.openxmlformats.org/drawingml/2006/main" vert="horz" wrap="square" lIns="0" tIns="0" rIns="0" bIns="0" anchor="ctr" anchorCtr="1"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1">
                  <a:lumMod val="50000"/>
                </a:schemeClr>
              </a:solidFill>
              <a:latin typeface="Arial" panose="020B0604020202020204" pitchFamily="34" charset="0"/>
              <a:cs typeface="Arial" panose="020B0604020202020204" pitchFamily="34" charset="0"/>
            </a:rPr>
            <a:t>Generation-weighted average (by COD year)</a:t>
          </a:r>
          <a:endParaRPr lang="en-US" sz="1000" b="0">
            <a:solidFill>
              <a:schemeClr val="accent1">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0.04559</cdr:x>
      <cdr:y>0.10624</cdr:y>
    </cdr:from>
    <cdr:to>
      <cdr:x>0.31097</cdr:x>
      <cdr:y>0.2104</cdr:y>
    </cdr:to>
    <cdr:sp macro="" textlink="">
      <cdr:nvSpPr>
        <cdr:cNvPr id="7" name="Text Box 1"/>
        <cdr:cNvSpPr txBox="1">
          <a:spLocks xmlns:a="http://schemas.openxmlformats.org/drawingml/2006/main" noChangeArrowheads="1"/>
        </cdr:cNvSpPr>
      </cdr:nvSpPr>
      <cdr:spPr bwMode="auto">
        <a:xfrm xmlns:a="http://schemas.openxmlformats.org/drawingml/2006/main">
          <a:off x="270488" y="342879"/>
          <a:ext cx="1574505" cy="336175"/>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horz" wrap="square" lIns="0" tIns="0" rIns="0" bIns="0" anchor="t"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tx1"/>
              </a:solidFill>
              <a:latin typeface="Arial" panose="020B0604020202020204" pitchFamily="34" charset="0"/>
              <a:cs typeface="Arial" panose="020B0604020202020204" pitchFamily="34" charset="0"/>
            </a:rPr>
            <a:t>Fleet-wide average</a:t>
          </a:r>
        </a:p>
        <a:p xmlns:a="http://schemas.openxmlformats.org/drawingml/2006/main">
          <a:pPr algn="ctr" rtl="0">
            <a:defRPr sz="1000"/>
          </a:pPr>
          <a:r>
            <a:rPr lang="en-US" sz="1000" b="0" i="0" u="none" strike="noStrike" baseline="0">
              <a:solidFill>
                <a:schemeClr val="tx1"/>
              </a:solidFill>
              <a:latin typeface="Arial" panose="020B0604020202020204" pitchFamily="34" charset="0"/>
              <a:cs typeface="Arial" panose="020B0604020202020204" pitchFamily="34" charset="0"/>
            </a:rPr>
            <a:t>(across all COD years)</a:t>
          </a:r>
          <a:endParaRPr lang="en-US" sz="1000" b="0">
            <a:solidFill>
              <a:schemeClr val="tx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0.14932</cdr:x>
      <cdr:y>0.20626</cdr:y>
    </cdr:from>
    <cdr:to>
      <cdr:x>0.15003</cdr:x>
      <cdr:y>0.37852</cdr:y>
    </cdr:to>
    <cdr:cxnSp macro="">
      <cdr:nvCxnSpPr>
        <cdr:cNvPr id="8" name="Straight Connector 7">
          <a:extLst xmlns:a="http://schemas.openxmlformats.org/drawingml/2006/main">
            <a:ext uri="{FF2B5EF4-FFF2-40B4-BE49-F238E27FC236}">
              <a16:creationId xmlns:a16="http://schemas.microsoft.com/office/drawing/2014/main" id="{A931079B-6F00-4696-A369-56533CA57FD4}"/>
            </a:ext>
          </a:extLst>
        </cdr:cNvPr>
        <cdr:cNvCxnSpPr/>
      </cdr:nvCxnSpPr>
      <cdr:spPr>
        <a:xfrm xmlns:a="http://schemas.openxmlformats.org/drawingml/2006/main" flipH="1">
          <a:off x="983865" y="665692"/>
          <a:ext cx="4619" cy="555967"/>
        </a:xfrm>
        <a:prstGeom xmlns:a="http://schemas.openxmlformats.org/drawingml/2006/main" prst="line">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0.74028</cdr:x>
      <cdr:y>0.13805</cdr:y>
    </cdr:from>
    <cdr:to>
      <cdr:x>0.77483</cdr:x>
      <cdr:y>0.15117</cdr:y>
    </cdr:to>
    <cdr:cxnSp macro="">
      <cdr:nvCxnSpPr>
        <cdr:cNvPr id="9" name="Straight Connector 8">
          <a:extLst xmlns:a="http://schemas.openxmlformats.org/drawingml/2006/main">
            <a:ext uri="{FF2B5EF4-FFF2-40B4-BE49-F238E27FC236}">
              <a16:creationId xmlns:a16="http://schemas.microsoft.com/office/drawing/2014/main" id="{5BB73A65-CB62-4ED3-838D-A71BEF6B4AD4}"/>
            </a:ext>
          </a:extLst>
        </cdr:cNvPr>
        <cdr:cNvCxnSpPr/>
      </cdr:nvCxnSpPr>
      <cdr:spPr>
        <a:xfrm xmlns:a="http://schemas.openxmlformats.org/drawingml/2006/main">
          <a:off x="4392084" y="445559"/>
          <a:ext cx="205000" cy="42331"/>
        </a:xfrm>
        <a:prstGeom xmlns:a="http://schemas.openxmlformats.org/drawingml/2006/main" prst="line">
          <a:avLst/>
        </a:prstGeom>
        <a:ln xmlns:a="http://schemas.openxmlformats.org/drawingml/2006/main">
          <a:solidFill>
            <a:schemeClr val="accent6">
              <a:lumMod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0.69786</cdr:x>
      <cdr:y>0.68123</cdr:y>
    </cdr:from>
    <cdr:to>
      <cdr:x>0.74834</cdr:x>
      <cdr:y>0.72215</cdr:y>
    </cdr:to>
    <cdr:cxnSp macro="">
      <cdr:nvCxnSpPr>
        <cdr:cNvPr id="10" name="Straight Connector 9">
          <a:extLst xmlns:a="http://schemas.openxmlformats.org/drawingml/2006/main">
            <a:ext uri="{FF2B5EF4-FFF2-40B4-BE49-F238E27FC236}">
              <a16:creationId xmlns:a16="http://schemas.microsoft.com/office/drawing/2014/main" id="{306E976C-E707-4919-AD34-48109D08ACCF}"/>
            </a:ext>
          </a:extLst>
        </cdr:cNvPr>
        <cdr:cNvCxnSpPr/>
      </cdr:nvCxnSpPr>
      <cdr:spPr>
        <a:xfrm xmlns:a="http://schemas.openxmlformats.org/drawingml/2006/main" flipH="1">
          <a:off x="4140427" y="2198676"/>
          <a:ext cx="299499" cy="132069"/>
        </a:xfrm>
        <a:prstGeom xmlns:a="http://schemas.openxmlformats.org/drawingml/2006/main" prst="line">
          <a:avLst/>
        </a:prstGeom>
        <a:ln xmlns:a="http://schemas.openxmlformats.org/drawingml/2006/main">
          <a:solidFill>
            <a:schemeClr val="accent1">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60.xml><?xml version="1.0" encoding="utf-8"?>
<xdr:wsDr xmlns:xdr="http://schemas.openxmlformats.org/drawingml/2006/spreadsheetDrawing" xmlns:a="http://schemas.openxmlformats.org/drawingml/2006/main">
  <xdr:twoCellAnchor editAs="oneCell">
    <xdr:from>
      <xdr:col>0</xdr:col>
      <xdr:colOff>2</xdr:colOff>
      <xdr:row>1</xdr:row>
      <xdr:rowOff>30479</xdr:rowOff>
    </xdr:from>
    <xdr:to>
      <xdr:col>15</xdr:col>
      <xdr:colOff>119552</xdr:colOff>
      <xdr:row>23</xdr:row>
      <xdr:rowOff>145626</xdr:rowOff>
    </xdr:to>
    <xdr:pic>
      <xdr:nvPicPr>
        <xdr:cNvPr id="2" name="Picture 1">
          <a:extLst>
            <a:ext uri="{FF2B5EF4-FFF2-40B4-BE49-F238E27FC236}">
              <a16:creationId xmlns:a16="http://schemas.microsoft.com/office/drawing/2014/main" id="{C7F27527-5CEA-4A7F-8A4C-557331024717}"/>
            </a:ext>
          </a:extLst>
        </xdr:cNvPr>
        <xdr:cNvPicPr>
          <a:picLocks noChangeAspect="1"/>
        </xdr:cNvPicPr>
      </xdr:nvPicPr>
      <xdr:blipFill rotWithShape="1">
        <a:blip xmlns:r="http://schemas.openxmlformats.org/officeDocument/2006/relationships" r:embed="rId1"/>
        <a:srcRect l="2720" t="7926" b="7926"/>
        <a:stretch/>
      </xdr:blipFill>
      <xdr:spPr>
        <a:xfrm>
          <a:off x="2" y="220979"/>
          <a:ext cx="8425350" cy="3747347"/>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xdr:from>
      <xdr:col>0</xdr:col>
      <xdr:colOff>0</xdr:colOff>
      <xdr:row>2</xdr:row>
      <xdr:rowOff>0</xdr:rowOff>
    </xdr:from>
    <xdr:to>
      <xdr:col>9</xdr:col>
      <xdr:colOff>392430</xdr:colOff>
      <xdr:row>21</xdr:row>
      <xdr:rowOff>15240</xdr:rowOff>
    </xdr:to>
    <xdr:graphicFrame macro="">
      <xdr:nvGraphicFramePr>
        <xdr:cNvPr id="2" name="Chart 5">
          <a:extLst>
            <a:ext uri="{FF2B5EF4-FFF2-40B4-BE49-F238E27FC236}">
              <a16:creationId xmlns:a16="http://schemas.microsoft.com/office/drawing/2014/main" id="{1FFB2267-7C74-4AB9-9649-FA27BF26126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2.xml><?xml version="1.0" encoding="utf-8"?>
<c:userShapes xmlns:c="http://schemas.openxmlformats.org/drawingml/2006/chart">
  <cdr:relSizeAnchor xmlns:cdr="http://schemas.openxmlformats.org/drawingml/2006/chartDrawing">
    <cdr:from>
      <cdr:x>0.48501</cdr:x>
      <cdr:y>3.31398E-7</cdr:y>
    </cdr:from>
    <cdr:to>
      <cdr:x>1</cdr:x>
      <cdr:y>0.06061</cdr:y>
    </cdr:to>
    <cdr:sp macro="" textlink="">
      <cdr:nvSpPr>
        <cdr:cNvPr id="2" name="TextBox 1"/>
        <cdr:cNvSpPr txBox="1"/>
      </cdr:nvSpPr>
      <cdr:spPr>
        <a:xfrm xmlns:a="http://schemas.openxmlformats.org/drawingml/2006/main">
          <a:off x="2814320" y="1"/>
          <a:ext cx="2988310" cy="182880"/>
        </a:xfrm>
        <a:prstGeom xmlns:a="http://schemas.openxmlformats.org/drawingml/2006/main" prst="rect">
          <a:avLst/>
        </a:prstGeom>
      </cdr:spPr>
      <cdr:txBody>
        <a:bodyPr xmlns:a="http://schemas.openxmlformats.org/drawingml/2006/main" vertOverflow="clip" vert="horz" wrap="square" lIns="18288" tIns="18288" rIns="18288" bIns="18288" rtlCol="0" anchor="t" anchorCtr="0"/>
        <a:lstStyle xmlns:a="http://schemas.openxmlformats.org/drawingml/2006/main"/>
        <a:p xmlns:a="http://schemas.openxmlformats.org/drawingml/2006/main">
          <a:pPr algn="r"/>
          <a:r>
            <a:rPr lang="en-US" sz="1000" b="0">
              <a:latin typeface="Arial" panose="020B0604020202020204" pitchFamily="34" charset="0"/>
              <a:cs typeface="Arial" panose="020B0604020202020204" pitchFamily="34" charset="0"/>
            </a:rPr>
            <a:t>Index</a:t>
          </a:r>
          <a:r>
            <a:rPr lang="en-US" sz="1000" b="0" baseline="0">
              <a:latin typeface="Arial" panose="020B0604020202020204" pitchFamily="34" charset="0"/>
              <a:cs typeface="Arial" panose="020B0604020202020204" pitchFamily="34" charset="0"/>
            </a:rPr>
            <a:t> of Capacity Factor Influences (1998−99=100)</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0.00481</cdr:x>
      <cdr:y>0.00298</cdr:y>
    </cdr:from>
    <cdr:to>
      <cdr:x>0.35019</cdr:x>
      <cdr:y>0.06849</cdr:y>
    </cdr:to>
    <cdr:sp macro="" textlink="">
      <cdr:nvSpPr>
        <cdr:cNvPr id="3" name="TextBox 1"/>
        <cdr:cNvSpPr txBox="1"/>
      </cdr:nvSpPr>
      <cdr:spPr>
        <a:xfrm xmlns:a="http://schemas.openxmlformats.org/drawingml/2006/main">
          <a:off x="26688" y="9393"/>
          <a:ext cx="1916411" cy="206507"/>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latin typeface="Arial" panose="020B0604020202020204" pitchFamily="34" charset="0"/>
              <a:cs typeface="Arial" panose="020B0604020202020204" pitchFamily="34" charset="0"/>
            </a:rPr>
            <a:t>Average</a:t>
          </a:r>
          <a:r>
            <a:rPr lang="en-US" sz="1000" b="0" baseline="0">
              <a:latin typeface="Arial" panose="020B0604020202020204" pitchFamily="34" charset="0"/>
              <a:cs typeface="Arial" panose="020B0604020202020204" pitchFamily="34" charset="0"/>
            </a:rPr>
            <a:t> Capacity Factor in 2023</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0.52415</cdr:x>
      <cdr:y>0.59073</cdr:y>
    </cdr:from>
    <cdr:to>
      <cdr:x>0.92336</cdr:x>
      <cdr:y>0.65673</cdr:y>
    </cdr:to>
    <cdr:sp macro="" textlink="">
      <cdr:nvSpPr>
        <cdr:cNvPr id="4" name="TextBox 1"/>
        <cdr:cNvSpPr txBox="1"/>
      </cdr:nvSpPr>
      <cdr:spPr>
        <a:xfrm xmlns:a="http://schemas.openxmlformats.org/drawingml/2006/main">
          <a:off x="2908301" y="1862066"/>
          <a:ext cx="2215102" cy="208033"/>
        </a:xfrm>
        <a:prstGeom xmlns:a="http://schemas.openxmlformats.org/drawingml/2006/main" prst="rect">
          <a:avLst/>
        </a:prstGeom>
        <a:solidFill xmlns:a="http://schemas.openxmlformats.org/drawingml/2006/main">
          <a:srgbClr val="9BBB59">
            <a:alpha val="27059"/>
          </a:srgbClr>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baseline="0">
              <a:solidFill>
                <a:schemeClr val="accent3">
                  <a:lumMod val="50000"/>
                </a:schemeClr>
              </a:solidFill>
              <a:latin typeface="Arial" panose="020B0604020202020204" pitchFamily="34" charset="0"/>
              <a:cs typeface="Arial" panose="020B0604020202020204" pitchFamily="34" charset="0"/>
            </a:rPr>
            <a:t>Built wind resource quality at 100m</a:t>
          </a:r>
          <a:endParaRPr lang="en-US" sz="1000" b="1">
            <a:solidFill>
              <a:schemeClr val="accent3">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0.63859</cdr:x>
      <cdr:y>0.42424</cdr:y>
    </cdr:from>
    <cdr:to>
      <cdr:x>0.92008</cdr:x>
      <cdr:y>0.47139</cdr:y>
    </cdr:to>
    <cdr:sp macro="" textlink="">
      <cdr:nvSpPr>
        <cdr:cNvPr id="5" name="TextBox 1"/>
        <cdr:cNvSpPr txBox="1"/>
      </cdr:nvSpPr>
      <cdr:spPr>
        <a:xfrm xmlns:a="http://schemas.openxmlformats.org/drawingml/2006/main">
          <a:off x="3543300" y="1337265"/>
          <a:ext cx="1561883" cy="148636"/>
        </a:xfrm>
        <a:prstGeom xmlns:a="http://schemas.openxmlformats.org/drawingml/2006/main" prst="rect">
          <a:avLst/>
        </a:prstGeom>
        <a:solidFill xmlns:a="http://schemas.openxmlformats.org/drawingml/2006/main">
          <a:schemeClr val="tx2">
            <a:lumMod val="60000"/>
            <a:lumOff val="40000"/>
            <a:alpha val="30000"/>
          </a:schemeClr>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baseline="0">
              <a:solidFill>
                <a:schemeClr val="tx2">
                  <a:lumMod val="75000"/>
                </a:schemeClr>
              </a:solidFill>
              <a:latin typeface="Arial" panose="020B0604020202020204" pitchFamily="34" charset="0"/>
              <a:cs typeface="Arial" panose="020B0604020202020204" pitchFamily="34" charset="0"/>
            </a:rPr>
            <a:t>Built turbine hub height</a:t>
          </a:r>
          <a:endParaRPr lang="en-US" sz="1000" b="1">
            <a:solidFill>
              <a:schemeClr val="tx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0.11736</cdr:x>
      <cdr:y>0.29057</cdr:y>
    </cdr:from>
    <cdr:to>
      <cdr:x>0.28414</cdr:x>
      <cdr:y>0.36696</cdr:y>
    </cdr:to>
    <cdr:sp macro="" textlink="">
      <cdr:nvSpPr>
        <cdr:cNvPr id="6" name="TextBox 1"/>
        <cdr:cNvSpPr txBox="1"/>
      </cdr:nvSpPr>
      <cdr:spPr>
        <a:xfrm xmlns:a="http://schemas.openxmlformats.org/drawingml/2006/main">
          <a:off x="685960" y="897473"/>
          <a:ext cx="974823" cy="235941"/>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baseline="0">
              <a:solidFill>
                <a:schemeClr val="tx2"/>
              </a:solidFill>
              <a:latin typeface="Arial" panose="020B0604020202020204" pitchFamily="34" charset="0"/>
              <a:cs typeface="Arial" panose="020B0604020202020204" pitchFamily="34" charset="0"/>
            </a:rPr>
            <a:t>Capacity factor</a:t>
          </a:r>
          <a:endParaRPr lang="en-US" sz="1000" b="1">
            <a:solidFill>
              <a:schemeClr val="tx2"/>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0.54552</cdr:x>
      <cdr:y>0.1298</cdr:y>
    </cdr:from>
    <cdr:to>
      <cdr:x>0.87278</cdr:x>
      <cdr:y>0.21548</cdr:y>
    </cdr:to>
    <cdr:sp macro="" textlink="">
      <cdr:nvSpPr>
        <cdr:cNvPr id="7" name="TextBox 1"/>
        <cdr:cNvSpPr txBox="1"/>
      </cdr:nvSpPr>
      <cdr:spPr>
        <a:xfrm xmlns:a="http://schemas.openxmlformats.org/drawingml/2006/main">
          <a:off x="3026876" y="409138"/>
          <a:ext cx="1815845" cy="270076"/>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a:solidFill>
                <a:schemeClr val="accent6">
                  <a:lumMod val="75000"/>
                </a:schemeClr>
              </a:solidFill>
              <a:latin typeface="Arial" panose="020B0604020202020204" pitchFamily="34" charset="0"/>
              <a:cs typeface="Arial" panose="020B0604020202020204" pitchFamily="34" charset="0"/>
            </a:rPr>
            <a:t>Inverse of built specific power</a:t>
          </a:r>
        </a:p>
      </cdr:txBody>
    </cdr:sp>
  </cdr:relSizeAnchor>
  <cdr:relSizeAnchor xmlns:cdr="http://schemas.openxmlformats.org/drawingml/2006/chartDrawing">
    <cdr:from>
      <cdr:x>0.19769</cdr:x>
      <cdr:y>0.37089</cdr:y>
    </cdr:from>
    <cdr:to>
      <cdr:x>0.23177</cdr:x>
      <cdr:y>0.42139</cdr:y>
    </cdr:to>
    <cdr:cxnSp macro="">
      <cdr:nvCxnSpPr>
        <cdr:cNvPr id="9" name="Straight Connector 8">
          <a:extLst xmlns:a="http://schemas.openxmlformats.org/drawingml/2006/main">
            <a:ext uri="{FF2B5EF4-FFF2-40B4-BE49-F238E27FC236}">
              <a16:creationId xmlns:a16="http://schemas.microsoft.com/office/drawing/2014/main" id="{B7145E03-76CD-4413-92D7-5CE218B6CEFC}"/>
            </a:ext>
          </a:extLst>
        </cdr:cNvPr>
        <cdr:cNvCxnSpPr/>
      </cdr:nvCxnSpPr>
      <cdr:spPr>
        <a:xfrm xmlns:a="http://schemas.openxmlformats.org/drawingml/2006/main" flipH="1" flipV="1">
          <a:off x="1155486" y="1145552"/>
          <a:ext cx="199196" cy="155977"/>
        </a:xfrm>
        <a:prstGeom xmlns:a="http://schemas.openxmlformats.org/drawingml/2006/main" prst="line">
          <a:avLst/>
        </a:prstGeom>
        <a:ln xmlns:a="http://schemas.openxmlformats.org/drawingml/2006/main">
          <a:solidFill>
            <a:schemeClr val="tx2"/>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0.90873</cdr:x>
      <cdr:y>0.65657</cdr:y>
    </cdr:from>
    <cdr:to>
      <cdr:x>0.90937</cdr:x>
      <cdr:y>0.71717</cdr:y>
    </cdr:to>
    <cdr:cxnSp macro="">
      <cdr:nvCxnSpPr>
        <cdr:cNvPr id="10" name="Straight Connector 9">
          <a:extLst xmlns:a="http://schemas.openxmlformats.org/drawingml/2006/main">
            <a:ext uri="{FF2B5EF4-FFF2-40B4-BE49-F238E27FC236}">
              <a16:creationId xmlns:a16="http://schemas.microsoft.com/office/drawing/2014/main" id="{76A435B3-9F21-4A2E-BA11-C254D3A5F6B6}"/>
            </a:ext>
          </a:extLst>
        </cdr:cNvPr>
        <cdr:cNvCxnSpPr/>
      </cdr:nvCxnSpPr>
      <cdr:spPr>
        <a:xfrm xmlns:a="http://schemas.openxmlformats.org/drawingml/2006/main" flipV="1">
          <a:off x="5273040" y="1981213"/>
          <a:ext cx="3698" cy="182867"/>
        </a:xfrm>
        <a:prstGeom xmlns:a="http://schemas.openxmlformats.org/drawingml/2006/main" prst="line">
          <a:avLst/>
        </a:prstGeom>
        <a:ln xmlns:a="http://schemas.openxmlformats.org/drawingml/2006/main">
          <a:solidFill>
            <a:schemeClr val="accent3">
              <a:lumMod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0.82994</cdr:x>
      <cdr:y>0.18855</cdr:y>
    </cdr:from>
    <cdr:to>
      <cdr:x>0.83432</cdr:x>
      <cdr:y>0.22727</cdr:y>
    </cdr:to>
    <cdr:cxnSp macro="">
      <cdr:nvCxnSpPr>
        <cdr:cNvPr id="11" name="Straight Connector 10">
          <a:extLst xmlns:a="http://schemas.openxmlformats.org/drawingml/2006/main">
            <a:ext uri="{FF2B5EF4-FFF2-40B4-BE49-F238E27FC236}">
              <a16:creationId xmlns:a16="http://schemas.microsoft.com/office/drawing/2014/main" id="{512FD103-ED87-4B83-BFDD-CF0F08E7C9BB}"/>
            </a:ext>
          </a:extLst>
        </cdr:cNvPr>
        <cdr:cNvCxnSpPr/>
      </cdr:nvCxnSpPr>
      <cdr:spPr>
        <a:xfrm xmlns:a="http://schemas.openxmlformats.org/drawingml/2006/main" flipH="1" flipV="1">
          <a:off x="4815840" y="568960"/>
          <a:ext cx="25400" cy="116840"/>
        </a:xfrm>
        <a:prstGeom xmlns:a="http://schemas.openxmlformats.org/drawingml/2006/main" prst="line">
          <a:avLst/>
        </a:prstGeom>
        <a:ln xmlns:a="http://schemas.openxmlformats.org/drawingml/2006/main">
          <a:solidFill>
            <a:schemeClr val="accent6">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0.80009</cdr:x>
      <cdr:y>0.32621</cdr:y>
    </cdr:from>
    <cdr:to>
      <cdr:x>0.81843</cdr:x>
      <cdr:y>0.41477</cdr:y>
    </cdr:to>
    <cdr:cxnSp macro="">
      <cdr:nvCxnSpPr>
        <cdr:cNvPr id="12" name="Straight Connector 11">
          <a:extLst xmlns:a="http://schemas.openxmlformats.org/drawingml/2006/main">
            <a:ext uri="{FF2B5EF4-FFF2-40B4-BE49-F238E27FC236}">
              <a16:creationId xmlns:a16="http://schemas.microsoft.com/office/drawing/2014/main" id="{21A735E7-D665-4D84-9FBB-7089E26CF8CA}"/>
            </a:ext>
          </a:extLst>
        </cdr:cNvPr>
        <cdr:cNvCxnSpPr/>
      </cdr:nvCxnSpPr>
      <cdr:spPr>
        <a:xfrm xmlns:a="http://schemas.openxmlformats.org/drawingml/2006/main" flipV="1">
          <a:off x="4676503" y="1007534"/>
          <a:ext cx="107164" cy="273538"/>
        </a:xfrm>
        <a:prstGeom xmlns:a="http://schemas.openxmlformats.org/drawingml/2006/main" prst="line">
          <a:avLst/>
        </a:prstGeom>
        <a:ln xmlns:a="http://schemas.openxmlformats.org/drawingml/2006/main">
          <a:solidFill>
            <a:schemeClr val="tx2">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63.xml><?xml version="1.0" encoding="utf-8"?>
<xdr:wsDr xmlns:xdr="http://schemas.openxmlformats.org/drawingml/2006/spreadsheetDrawing" xmlns:a="http://schemas.openxmlformats.org/drawingml/2006/main">
  <xdr:twoCellAnchor>
    <xdr:from>
      <xdr:col>9</xdr:col>
      <xdr:colOff>752474</xdr:colOff>
      <xdr:row>1</xdr:row>
      <xdr:rowOff>104775</xdr:rowOff>
    </xdr:from>
    <xdr:to>
      <xdr:col>20</xdr:col>
      <xdr:colOff>180974</xdr:colOff>
      <xdr:row>20</xdr:row>
      <xdr:rowOff>38735</xdr:rowOff>
    </xdr:to>
    <xdr:graphicFrame macro="">
      <xdr:nvGraphicFramePr>
        <xdr:cNvPr id="2" name="Chart 8">
          <a:extLst>
            <a:ext uri="{FF2B5EF4-FFF2-40B4-BE49-F238E27FC236}">
              <a16:creationId xmlns:a16="http://schemas.microsoft.com/office/drawing/2014/main" id="{9BC653BA-217B-4F40-9B8B-4D6DD5D432F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19050</xdr:colOff>
      <xdr:row>1</xdr:row>
      <xdr:rowOff>133350</xdr:rowOff>
    </xdr:from>
    <xdr:to>
      <xdr:col>9</xdr:col>
      <xdr:colOff>379095</xdr:colOff>
      <xdr:row>20</xdr:row>
      <xdr:rowOff>62865</xdr:rowOff>
    </xdr:to>
    <xdr:graphicFrame macro="">
      <xdr:nvGraphicFramePr>
        <xdr:cNvPr id="3" name="Chart 8">
          <a:extLst>
            <a:ext uri="{FF2B5EF4-FFF2-40B4-BE49-F238E27FC236}">
              <a16:creationId xmlns:a16="http://schemas.microsoft.com/office/drawing/2014/main" id="{F6CA571B-634B-4062-A5EA-0C95090384C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64.xml><?xml version="1.0" encoding="utf-8"?>
<c:userShapes xmlns:c="http://schemas.openxmlformats.org/drawingml/2006/chart">
  <cdr:relSizeAnchor xmlns:cdr="http://schemas.openxmlformats.org/drawingml/2006/chartDrawing">
    <cdr:from>
      <cdr:x>0</cdr:x>
      <cdr:y>0</cdr:y>
    </cdr:from>
    <cdr:to>
      <cdr:x>0</cdr:x>
      <cdr:y>0</cdr:y>
    </cdr:to>
    <cdr:sp macro="" textlink="">
      <cdr:nvSpPr>
        <cdr:cNvPr id="3" name="TextBox 2"/>
        <cdr:cNvSpPr txBox="1"/>
      </cdr:nvSpPr>
      <cdr:spPr>
        <a:xfrm xmlns:a="http://schemas.openxmlformats.org/drawingml/2006/main">
          <a:off x="0" y="1"/>
          <a:ext cx="309982" cy="2430779"/>
        </a:xfrm>
        <a:prstGeom xmlns:a="http://schemas.openxmlformats.org/drawingml/2006/main" prst="rect">
          <a:avLst/>
        </a:prstGeom>
      </cdr:spPr>
      <cdr:txBody>
        <a:bodyPr xmlns:a="http://schemas.openxmlformats.org/drawingml/2006/main" vertOverflow="clip" vert="vert270" wrap="square" lIns="18288" tIns="18288" rIns="18288" bIns="18288" rtlCol="0" anchor="ctr" anchorCtr="1"/>
        <a:lstStyle xmlns:a="http://schemas.openxmlformats.org/drawingml/2006/main"/>
        <a:p xmlns:a="http://schemas.openxmlformats.org/drawingml/2006/main">
          <a:r>
            <a:rPr lang="en-US" sz="1000" b="1"/>
            <a:t>Net Capacity Factor (in 2011 and/or 2012)</a:t>
          </a:r>
        </a:p>
      </cdr:txBody>
    </cdr:sp>
  </cdr:relSizeAnchor>
  <cdr:relSizeAnchor xmlns:cdr="http://schemas.openxmlformats.org/drawingml/2006/chartDrawing">
    <cdr:from>
      <cdr:x>0</cdr:x>
      <cdr:y>0</cdr:y>
    </cdr:from>
    <cdr:to>
      <cdr:x>0.67878</cdr:x>
      <cdr:y>0.07639</cdr:y>
    </cdr:to>
    <cdr:sp macro="" textlink="">
      <cdr:nvSpPr>
        <cdr:cNvPr id="2" name="TextBox 1"/>
        <cdr:cNvSpPr txBox="1"/>
      </cdr:nvSpPr>
      <cdr:spPr>
        <a:xfrm xmlns:a="http://schemas.openxmlformats.org/drawingml/2006/main">
          <a:off x="0" y="0"/>
          <a:ext cx="4009391" cy="223520"/>
        </a:xfrm>
        <a:prstGeom xmlns:a="http://schemas.openxmlformats.org/drawingml/2006/main" prst="rect">
          <a:avLst/>
        </a:prstGeom>
      </cdr:spPr>
      <cdr:txBody>
        <a:bodyPr xmlns:a="http://schemas.openxmlformats.org/drawingml/2006/main" vertOverflow="clip" vert="horz" wrap="square" lIns="18288" tIns="18288" rIns="18288" bIns="18288" rtlCol="0" anchor="t" anchorCtr="0"/>
        <a:lstStyle xmlns:a="http://schemas.openxmlformats.org/drawingml/2006/main"/>
        <a:p xmlns:a="http://schemas.openxmlformats.org/drawingml/2006/main">
          <a:pPr algn="l"/>
          <a:r>
            <a:rPr lang="en-US" sz="1000" b="0">
              <a:latin typeface="Arial" panose="020B0604020202020204" pitchFamily="34" charset="0"/>
              <a:cs typeface="Arial" panose="020B0604020202020204" pitchFamily="34" charset="0"/>
            </a:rPr>
            <a:t>Average</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Capacity Factor in 2023 (projects built from 1998 to 2022)</a:t>
          </a:r>
        </a:p>
      </cdr:txBody>
    </cdr:sp>
  </cdr:relSizeAnchor>
  <cdr:relSizeAnchor xmlns:cdr="http://schemas.openxmlformats.org/drawingml/2006/chartDrawing">
    <cdr:from>
      <cdr:x>0.73451</cdr:x>
      <cdr:y>0.35567</cdr:y>
    </cdr:from>
    <cdr:to>
      <cdr:x>0.82104</cdr:x>
      <cdr:y>0.46733</cdr:y>
    </cdr:to>
    <cdr:sp macro="" textlink="">
      <cdr:nvSpPr>
        <cdr:cNvPr id="4" name="TextBox 1"/>
        <cdr:cNvSpPr txBox="1"/>
      </cdr:nvSpPr>
      <cdr:spPr>
        <a:xfrm xmlns:a="http://schemas.openxmlformats.org/drawingml/2006/main">
          <a:off x="4743452" y="1092200"/>
          <a:ext cx="558800" cy="342900"/>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60000"/>
                  <a:lumOff val="40000"/>
                </a:schemeClr>
              </a:solidFill>
              <a:latin typeface="Arial" panose="020B0604020202020204" pitchFamily="34" charset="0"/>
              <a:cs typeface="Arial" panose="020B0604020202020204" pitchFamily="34" charset="0"/>
            </a:rPr>
            <a:t>350</a:t>
          </a:r>
        </a:p>
        <a:p xmlns:a="http://schemas.openxmlformats.org/drawingml/2006/main">
          <a:pPr algn="r"/>
          <a:r>
            <a:rPr lang="en-US" sz="1000" b="0">
              <a:solidFill>
                <a:schemeClr val="accent1">
                  <a:lumMod val="60000"/>
                  <a:lumOff val="40000"/>
                </a:schemeClr>
              </a:solidFill>
              <a:latin typeface="Arial" panose="020B0604020202020204" pitchFamily="34" charset="0"/>
              <a:cs typeface="Arial" panose="020B0604020202020204" pitchFamily="34" charset="0"/>
            </a:rPr>
            <a:t>-400</a:t>
          </a:r>
        </a:p>
      </cdr:txBody>
    </cdr:sp>
  </cdr:relSizeAnchor>
  <cdr:relSizeAnchor xmlns:cdr="http://schemas.openxmlformats.org/drawingml/2006/chartDrawing">
    <cdr:from>
      <cdr:x>0.84857</cdr:x>
      <cdr:y>0.20265</cdr:y>
    </cdr:from>
    <cdr:to>
      <cdr:x>0.9351</cdr:x>
      <cdr:y>0.27709</cdr:y>
    </cdr:to>
    <cdr:sp macro="" textlink="">
      <cdr:nvSpPr>
        <cdr:cNvPr id="5" name="TextBox 1"/>
        <cdr:cNvSpPr txBox="1"/>
      </cdr:nvSpPr>
      <cdr:spPr>
        <a:xfrm xmlns:a="http://schemas.openxmlformats.org/drawingml/2006/main">
          <a:off x="5480051" y="622300"/>
          <a:ext cx="558800" cy="228600"/>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75000"/>
                </a:schemeClr>
              </a:solidFill>
              <a:latin typeface="Arial" panose="020B0604020202020204" pitchFamily="34" charset="0"/>
              <a:cs typeface="Arial" panose="020B0604020202020204" pitchFamily="34" charset="0"/>
            </a:rPr>
            <a:t>250</a:t>
          </a:r>
        </a:p>
        <a:p xmlns:a="http://schemas.openxmlformats.org/drawingml/2006/main">
          <a:pPr algn="r"/>
          <a:r>
            <a:rPr lang="en-US" sz="1000" b="0">
              <a:solidFill>
                <a:schemeClr val="accent1">
                  <a:lumMod val="75000"/>
                </a:schemeClr>
              </a:solidFill>
              <a:latin typeface="Arial" panose="020B0604020202020204" pitchFamily="34" charset="0"/>
              <a:cs typeface="Arial" panose="020B0604020202020204" pitchFamily="34" charset="0"/>
            </a:rPr>
            <a:t>-300</a:t>
          </a:r>
        </a:p>
      </cdr:txBody>
    </cdr:sp>
  </cdr:relSizeAnchor>
  <cdr:relSizeAnchor xmlns:cdr="http://schemas.openxmlformats.org/drawingml/2006/chartDrawing">
    <cdr:from>
      <cdr:x>0.68338</cdr:x>
      <cdr:y>0.40529</cdr:y>
    </cdr:from>
    <cdr:to>
      <cdr:x>0.7625</cdr:x>
      <cdr:y>0.52574</cdr:y>
    </cdr:to>
    <cdr:sp macro="" textlink="">
      <cdr:nvSpPr>
        <cdr:cNvPr id="6" name="TextBox 1"/>
        <cdr:cNvSpPr txBox="1"/>
      </cdr:nvSpPr>
      <cdr:spPr>
        <a:xfrm xmlns:a="http://schemas.openxmlformats.org/drawingml/2006/main">
          <a:off x="4413251" y="1244600"/>
          <a:ext cx="510953" cy="369863"/>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40000"/>
                  <a:lumOff val="60000"/>
                </a:schemeClr>
              </a:solidFill>
              <a:latin typeface="Arial" panose="020B0604020202020204" pitchFamily="34" charset="0"/>
              <a:cs typeface="Arial" panose="020B0604020202020204" pitchFamily="34" charset="0"/>
            </a:rPr>
            <a:t>≥400</a:t>
          </a:r>
        </a:p>
      </cdr:txBody>
    </cdr:sp>
  </cdr:relSizeAnchor>
  <cdr:relSizeAnchor xmlns:cdr="http://schemas.openxmlformats.org/drawingml/2006/chartDrawing">
    <cdr:from>
      <cdr:x>0.79154</cdr:x>
      <cdr:y>0.25641</cdr:y>
    </cdr:from>
    <cdr:to>
      <cdr:x>0.86824</cdr:x>
      <cdr:y>0.37221</cdr:y>
    </cdr:to>
    <cdr:sp macro="" textlink="">
      <cdr:nvSpPr>
        <cdr:cNvPr id="7" name="TextBox 1"/>
        <cdr:cNvSpPr txBox="1"/>
      </cdr:nvSpPr>
      <cdr:spPr>
        <a:xfrm xmlns:a="http://schemas.openxmlformats.org/drawingml/2006/main">
          <a:off x="5111750" y="787401"/>
          <a:ext cx="495301" cy="355600"/>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solidFill>
              <a:latin typeface="Arial" panose="020B0604020202020204" pitchFamily="34" charset="0"/>
              <a:cs typeface="Arial" panose="020B0604020202020204" pitchFamily="34" charset="0"/>
            </a:rPr>
            <a:t>300</a:t>
          </a:r>
        </a:p>
        <a:p xmlns:a="http://schemas.openxmlformats.org/drawingml/2006/main">
          <a:pPr algn="r"/>
          <a:r>
            <a:rPr lang="en-US" sz="1000" b="0">
              <a:solidFill>
                <a:schemeClr val="accent1"/>
              </a:solidFill>
              <a:latin typeface="Arial" panose="020B0604020202020204" pitchFamily="34" charset="0"/>
              <a:cs typeface="Arial" panose="020B0604020202020204" pitchFamily="34" charset="0"/>
            </a:rPr>
            <a:t>-350</a:t>
          </a:r>
        </a:p>
      </cdr:txBody>
    </cdr:sp>
  </cdr:relSizeAnchor>
  <cdr:relSizeAnchor xmlns:cdr="http://schemas.openxmlformats.org/drawingml/2006/chartDrawing">
    <cdr:from>
      <cdr:x>0.90167</cdr:x>
      <cdr:y>0.15302</cdr:y>
    </cdr:from>
    <cdr:to>
      <cdr:x>0.9823</cdr:x>
      <cdr:y>0.23573</cdr:y>
    </cdr:to>
    <cdr:sp macro="" textlink="">
      <cdr:nvSpPr>
        <cdr:cNvPr id="8" name="TextBox 1"/>
        <cdr:cNvSpPr txBox="1"/>
      </cdr:nvSpPr>
      <cdr:spPr>
        <a:xfrm xmlns:a="http://schemas.openxmlformats.org/drawingml/2006/main">
          <a:off x="5822952" y="469901"/>
          <a:ext cx="520700" cy="254000"/>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50000"/>
                </a:schemeClr>
              </a:solidFill>
              <a:latin typeface="Arial" panose="020B0604020202020204" pitchFamily="34" charset="0"/>
              <a:cs typeface="Arial" panose="020B0604020202020204" pitchFamily="34" charset="0"/>
            </a:rPr>
            <a:t>&lt;250</a:t>
          </a:r>
        </a:p>
      </cdr:txBody>
    </cdr:sp>
  </cdr:relSizeAnchor>
  <cdr:relSizeAnchor xmlns:cdr="http://schemas.openxmlformats.org/drawingml/2006/chartDrawing">
    <cdr:from>
      <cdr:x>0.68013</cdr:x>
      <cdr:y>0.13288</cdr:y>
    </cdr:from>
    <cdr:to>
      <cdr:x>0.86613</cdr:x>
      <cdr:y>0.2278</cdr:y>
    </cdr:to>
    <cdr:sp macro="" textlink="">
      <cdr:nvSpPr>
        <cdr:cNvPr id="9" name="TextBox 1"/>
        <cdr:cNvSpPr txBox="1"/>
      </cdr:nvSpPr>
      <cdr:spPr>
        <a:xfrm xmlns:a="http://schemas.openxmlformats.org/drawingml/2006/main">
          <a:off x="3848101" y="400050"/>
          <a:ext cx="1052338" cy="285750"/>
        </a:xfrm>
        <a:prstGeom xmlns:a="http://schemas.openxmlformats.org/drawingml/2006/main" prst="rect">
          <a:avLst/>
        </a:prstGeom>
        <a:solidFill xmlns:a="http://schemas.openxmlformats.org/drawingml/2006/main">
          <a:schemeClr val="bg1"/>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1"/>
              </a:solidFill>
              <a:latin typeface="Arial" panose="020B0604020202020204" pitchFamily="34" charset="0"/>
              <a:cs typeface="Arial" panose="020B0604020202020204" pitchFamily="34" charset="0"/>
            </a:rPr>
            <a:t>Specific Power bins (W/m</a:t>
          </a:r>
          <a:r>
            <a:rPr lang="en-US" sz="1000" b="0" baseline="30000">
              <a:solidFill>
                <a:schemeClr val="accent1"/>
              </a:solidFill>
              <a:latin typeface="Arial" panose="020B0604020202020204" pitchFamily="34" charset="0"/>
              <a:cs typeface="Arial" panose="020B0604020202020204" pitchFamily="34" charset="0"/>
            </a:rPr>
            <a:t>2</a:t>
          </a:r>
          <a:r>
            <a:rPr lang="en-US" sz="1000" b="0">
              <a:solidFill>
                <a:schemeClr val="accent1"/>
              </a:solidFill>
              <a:latin typeface="Arial" panose="020B0604020202020204" pitchFamily="34" charset="0"/>
              <a:cs typeface="Arial" panose="020B0604020202020204" pitchFamily="34" charset="0"/>
            </a:rPr>
            <a:t>):</a:t>
          </a:r>
        </a:p>
      </cdr:txBody>
    </cdr:sp>
  </cdr:relSizeAnchor>
</c:userShapes>
</file>

<file path=xl/drawings/drawing65.xml><?xml version="1.0" encoding="utf-8"?>
<c:userShapes xmlns:c="http://schemas.openxmlformats.org/drawingml/2006/chart">
  <cdr:relSizeAnchor xmlns:cdr="http://schemas.openxmlformats.org/drawingml/2006/chartDrawing">
    <cdr:from>
      <cdr:x>0</cdr:x>
      <cdr:y>0</cdr:y>
    </cdr:from>
    <cdr:to>
      <cdr:x>0</cdr:x>
      <cdr:y>0</cdr:y>
    </cdr:to>
    <cdr:sp macro="" textlink="">
      <cdr:nvSpPr>
        <cdr:cNvPr id="3" name="TextBox 2"/>
        <cdr:cNvSpPr txBox="1"/>
      </cdr:nvSpPr>
      <cdr:spPr>
        <a:xfrm xmlns:a="http://schemas.openxmlformats.org/drawingml/2006/main">
          <a:off x="0" y="1"/>
          <a:ext cx="309982" cy="2430779"/>
        </a:xfrm>
        <a:prstGeom xmlns:a="http://schemas.openxmlformats.org/drawingml/2006/main" prst="rect">
          <a:avLst/>
        </a:prstGeom>
      </cdr:spPr>
      <cdr:txBody>
        <a:bodyPr xmlns:a="http://schemas.openxmlformats.org/drawingml/2006/main" vertOverflow="clip" vert="vert270" wrap="square" lIns="18288" tIns="18288" rIns="18288" bIns="18288" rtlCol="0" anchor="ctr" anchorCtr="1"/>
        <a:lstStyle xmlns:a="http://schemas.openxmlformats.org/drawingml/2006/main"/>
        <a:p xmlns:a="http://schemas.openxmlformats.org/drawingml/2006/main">
          <a:r>
            <a:rPr lang="en-US" sz="1000" b="1"/>
            <a:t>Net Capacity Factor (in 2011 and/or 2012)</a:t>
          </a:r>
        </a:p>
      </cdr:txBody>
    </cdr:sp>
  </cdr:relSizeAnchor>
  <cdr:relSizeAnchor xmlns:cdr="http://schemas.openxmlformats.org/drawingml/2006/chartDrawing">
    <cdr:from>
      <cdr:x>0</cdr:x>
      <cdr:y>0.00317</cdr:y>
    </cdr:from>
    <cdr:to>
      <cdr:x>0.68667</cdr:x>
      <cdr:y>0.05387</cdr:y>
    </cdr:to>
    <cdr:sp macro="" textlink="">
      <cdr:nvSpPr>
        <cdr:cNvPr id="2" name="TextBox 1"/>
        <cdr:cNvSpPr txBox="1"/>
      </cdr:nvSpPr>
      <cdr:spPr>
        <a:xfrm xmlns:a="http://schemas.openxmlformats.org/drawingml/2006/main">
          <a:off x="0" y="9530"/>
          <a:ext cx="3857625" cy="152396"/>
        </a:xfrm>
        <a:prstGeom xmlns:a="http://schemas.openxmlformats.org/drawingml/2006/main" prst="rect">
          <a:avLst/>
        </a:prstGeom>
      </cdr:spPr>
      <cdr:txBody>
        <a:bodyPr xmlns:a="http://schemas.openxmlformats.org/drawingml/2006/main" vertOverflow="clip" vert="horz" wrap="square" lIns="18288" tIns="18288" rIns="18288" bIns="18288" rtlCol="0" anchor="ctr" anchorCtr="1"/>
        <a:lstStyle xmlns:a="http://schemas.openxmlformats.org/drawingml/2006/main"/>
        <a:p xmlns:a="http://schemas.openxmlformats.org/drawingml/2006/main">
          <a:r>
            <a:rPr lang="en-US" sz="1000" b="0">
              <a:latin typeface="Arial" panose="020B0604020202020204" pitchFamily="34" charset="0"/>
              <a:cs typeface="Arial" panose="020B0604020202020204" pitchFamily="34" charset="0"/>
            </a:rPr>
            <a:t>Average</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Capacity Factor in 2023 (projects</a:t>
          </a:r>
          <a:r>
            <a:rPr lang="en-US" sz="1000" b="0" baseline="0">
              <a:latin typeface="Arial" panose="020B0604020202020204" pitchFamily="34" charset="0"/>
              <a:cs typeface="Arial" panose="020B0604020202020204" pitchFamily="34" charset="0"/>
            </a:rPr>
            <a:t> built from </a:t>
          </a:r>
          <a:r>
            <a:rPr lang="en-US" sz="1000" b="0">
              <a:latin typeface="Arial" panose="020B0604020202020204" pitchFamily="34" charset="0"/>
              <a:cs typeface="Arial" panose="020B0604020202020204" pitchFamily="34" charset="0"/>
            </a:rPr>
            <a:t>2014</a:t>
          </a:r>
          <a:r>
            <a:rPr lang="en-US" sz="1000" b="0" baseline="0">
              <a:latin typeface="Arial" panose="020B0604020202020204" pitchFamily="34" charset="0"/>
              <a:cs typeface="Arial" panose="020B0604020202020204" pitchFamily="34" charset="0"/>
            </a:rPr>
            <a:t> to </a:t>
          </a:r>
          <a:r>
            <a:rPr lang="en-US" sz="1000" b="0">
              <a:latin typeface="Arial" panose="020B0604020202020204" pitchFamily="34" charset="0"/>
              <a:cs typeface="Arial" panose="020B0604020202020204" pitchFamily="34" charset="0"/>
            </a:rPr>
            <a:t>2022)</a:t>
          </a:r>
        </a:p>
      </cdr:txBody>
    </cdr:sp>
  </cdr:relSizeAnchor>
  <cdr:relSizeAnchor xmlns:cdr="http://schemas.openxmlformats.org/drawingml/2006/chartDrawing">
    <cdr:from>
      <cdr:x>0.13879</cdr:x>
      <cdr:y>0.28127</cdr:y>
    </cdr:from>
    <cdr:to>
      <cdr:x>0.20386</cdr:x>
      <cdr:y>0.42362</cdr:y>
    </cdr:to>
    <cdr:sp macro="" textlink="">
      <cdr:nvSpPr>
        <cdr:cNvPr id="4" name="TextBox 1"/>
        <cdr:cNvSpPr txBox="1"/>
      </cdr:nvSpPr>
      <cdr:spPr>
        <a:xfrm xmlns:a="http://schemas.openxmlformats.org/drawingml/2006/main">
          <a:off x="792018" y="862491"/>
          <a:ext cx="371338" cy="436504"/>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60000"/>
                  <a:lumOff val="40000"/>
                </a:schemeClr>
              </a:solidFill>
              <a:latin typeface="Arial" panose="020B0604020202020204" pitchFamily="34" charset="0"/>
              <a:cs typeface="Arial" panose="020B0604020202020204" pitchFamily="34" charset="0"/>
            </a:rPr>
            <a:t>240</a:t>
          </a:r>
        </a:p>
        <a:p xmlns:a="http://schemas.openxmlformats.org/drawingml/2006/main">
          <a:pPr algn="r"/>
          <a:r>
            <a:rPr lang="en-US" sz="1000" b="0">
              <a:solidFill>
                <a:schemeClr val="accent1">
                  <a:lumMod val="60000"/>
                  <a:lumOff val="40000"/>
                </a:schemeClr>
              </a:solidFill>
              <a:latin typeface="Arial" panose="020B0604020202020204" pitchFamily="34" charset="0"/>
              <a:cs typeface="Arial" panose="020B0604020202020204" pitchFamily="34" charset="0"/>
            </a:rPr>
            <a:t>-260</a:t>
          </a:r>
        </a:p>
      </cdr:txBody>
    </cdr:sp>
  </cdr:relSizeAnchor>
  <cdr:relSizeAnchor xmlns:cdr="http://schemas.openxmlformats.org/drawingml/2006/chartDrawing">
    <cdr:from>
      <cdr:x>0.19484</cdr:x>
      <cdr:y>0.23378</cdr:y>
    </cdr:from>
    <cdr:to>
      <cdr:x>0.25654</cdr:x>
      <cdr:y>0.38805</cdr:y>
    </cdr:to>
    <cdr:sp macro="" textlink="">
      <cdr:nvSpPr>
        <cdr:cNvPr id="7" name="TextBox 1"/>
        <cdr:cNvSpPr txBox="1"/>
      </cdr:nvSpPr>
      <cdr:spPr>
        <a:xfrm xmlns:a="http://schemas.openxmlformats.org/drawingml/2006/main">
          <a:off x="1111881" y="716866"/>
          <a:ext cx="352106" cy="473056"/>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solidFill>
              <a:latin typeface="Arial" panose="020B0604020202020204" pitchFamily="34" charset="0"/>
              <a:cs typeface="Arial" panose="020B0604020202020204" pitchFamily="34" charset="0"/>
            </a:rPr>
            <a:t>220</a:t>
          </a:r>
        </a:p>
        <a:p xmlns:a="http://schemas.openxmlformats.org/drawingml/2006/main">
          <a:pPr algn="r"/>
          <a:r>
            <a:rPr lang="en-US" sz="1000" b="0">
              <a:solidFill>
                <a:schemeClr val="accent1"/>
              </a:solidFill>
              <a:latin typeface="Arial" panose="020B0604020202020204" pitchFamily="34" charset="0"/>
              <a:cs typeface="Arial" panose="020B0604020202020204" pitchFamily="34" charset="0"/>
            </a:rPr>
            <a:t>-240</a:t>
          </a:r>
        </a:p>
      </cdr:txBody>
    </cdr:sp>
  </cdr:relSizeAnchor>
  <cdr:relSizeAnchor xmlns:cdr="http://schemas.openxmlformats.org/drawingml/2006/chartDrawing">
    <cdr:from>
      <cdr:x>0.29752</cdr:x>
      <cdr:y>0.29022</cdr:y>
    </cdr:from>
    <cdr:to>
      <cdr:x>0.37396</cdr:x>
      <cdr:y>0.36407</cdr:y>
    </cdr:to>
    <cdr:sp macro="" textlink="">
      <cdr:nvSpPr>
        <cdr:cNvPr id="8" name="TextBox 1"/>
        <cdr:cNvSpPr txBox="1"/>
      </cdr:nvSpPr>
      <cdr:spPr>
        <a:xfrm xmlns:a="http://schemas.openxmlformats.org/drawingml/2006/main">
          <a:off x="1697850" y="889935"/>
          <a:ext cx="436223" cy="226455"/>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50000"/>
                </a:schemeClr>
              </a:solidFill>
              <a:latin typeface="Arial" panose="020B0604020202020204" pitchFamily="34" charset="0"/>
              <a:cs typeface="Arial" panose="020B0604020202020204" pitchFamily="34" charset="0"/>
            </a:rPr>
            <a:t>&lt;200</a:t>
          </a:r>
        </a:p>
      </cdr:txBody>
    </cdr:sp>
  </cdr:relSizeAnchor>
  <cdr:relSizeAnchor xmlns:cdr="http://schemas.openxmlformats.org/drawingml/2006/chartDrawing">
    <cdr:from>
      <cdr:x>0.09739</cdr:x>
      <cdr:y>0.14931</cdr:y>
    </cdr:from>
    <cdr:to>
      <cdr:x>0.37624</cdr:x>
      <cdr:y>0.21609</cdr:y>
    </cdr:to>
    <cdr:sp macro="" textlink="">
      <cdr:nvSpPr>
        <cdr:cNvPr id="9" name="TextBox 1"/>
        <cdr:cNvSpPr txBox="1"/>
      </cdr:nvSpPr>
      <cdr:spPr>
        <a:xfrm xmlns:a="http://schemas.openxmlformats.org/drawingml/2006/main">
          <a:off x="547112" y="448839"/>
          <a:ext cx="1566536" cy="200747"/>
        </a:xfrm>
        <a:prstGeom xmlns:a="http://schemas.openxmlformats.org/drawingml/2006/main" prst="rect">
          <a:avLst/>
        </a:prstGeom>
        <a:solidFill xmlns:a="http://schemas.openxmlformats.org/drawingml/2006/main">
          <a:schemeClr val="bg1"/>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1"/>
              </a:solidFill>
              <a:latin typeface="Arial" panose="020B0604020202020204" pitchFamily="34" charset="0"/>
              <a:cs typeface="Arial" panose="020B0604020202020204" pitchFamily="34" charset="0"/>
            </a:rPr>
            <a:t>Specific Power bins (W/m</a:t>
          </a:r>
          <a:r>
            <a:rPr lang="en-US" sz="1000" b="0" baseline="30000">
              <a:solidFill>
                <a:schemeClr val="accent1"/>
              </a:solidFill>
              <a:latin typeface="Arial" panose="020B0604020202020204" pitchFamily="34" charset="0"/>
              <a:cs typeface="Arial" panose="020B0604020202020204" pitchFamily="34" charset="0"/>
            </a:rPr>
            <a:t>2</a:t>
          </a:r>
          <a:r>
            <a:rPr lang="en-US" sz="1000" b="0">
              <a:solidFill>
                <a:schemeClr val="accent1"/>
              </a:solidFill>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0.08825</cdr:x>
      <cdr:y>0.39401</cdr:y>
    </cdr:from>
    <cdr:to>
      <cdr:x>0.1465</cdr:x>
      <cdr:y>0.45279</cdr:y>
    </cdr:to>
    <cdr:sp macro="" textlink="">
      <cdr:nvSpPr>
        <cdr:cNvPr id="10" name="TextBox 1"/>
        <cdr:cNvSpPr txBox="1"/>
      </cdr:nvSpPr>
      <cdr:spPr>
        <a:xfrm xmlns:a="http://schemas.openxmlformats.org/drawingml/2006/main">
          <a:off x="503604" y="1208188"/>
          <a:ext cx="332418" cy="180244"/>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40000"/>
                  <a:lumOff val="60000"/>
                </a:schemeClr>
              </a:solidFill>
              <a:latin typeface="Arial" panose="020B0604020202020204" pitchFamily="34" charset="0"/>
              <a:cs typeface="Arial" panose="020B0604020202020204" pitchFamily="34" charset="0"/>
            </a:rPr>
            <a:t>≥260</a:t>
          </a:r>
        </a:p>
      </cdr:txBody>
    </cdr:sp>
  </cdr:relSizeAnchor>
  <cdr:relSizeAnchor xmlns:cdr="http://schemas.openxmlformats.org/drawingml/2006/chartDrawing">
    <cdr:from>
      <cdr:x>0.25319</cdr:x>
      <cdr:y>0.24461</cdr:y>
    </cdr:from>
    <cdr:to>
      <cdr:x>0.30702</cdr:x>
      <cdr:y>0.3531</cdr:y>
    </cdr:to>
    <cdr:sp macro="" textlink="">
      <cdr:nvSpPr>
        <cdr:cNvPr id="5" name="TextBox 1"/>
        <cdr:cNvSpPr txBox="1"/>
      </cdr:nvSpPr>
      <cdr:spPr>
        <a:xfrm xmlns:a="http://schemas.openxmlformats.org/drawingml/2006/main">
          <a:off x="1444896" y="750076"/>
          <a:ext cx="307194" cy="332675"/>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75000"/>
                </a:schemeClr>
              </a:solidFill>
              <a:latin typeface="Arial" panose="020B0604020202020204" pitchFamily="34" charset="0"/>
              <a:cs typeface="Arial" panose="020B0604020202020204" pitchFamily="34" charset="0"/>
            </a:rPr>
            <a:t>200</a:t>
          </a:r>
        </a:p>
        <a:p xmlns:a="http://schemas.openxmlformats.org/drawingml/2006/main">
          <a:pPr algn="r"/>
          <a:r>
            <a:rPr lang="en-US" sz="1000" b="0">
              <a:solidFill>
                <a:schemeClr val="accent1">
                  <a:lumMod val="75000"/>
                </a:schemeClr>
              </a:solidFill>
              <a:latin typeface="Arial" panose="020B0604020202020204" pitchFamily="34" charset="0"/>
              <a:cs typeface="Arial" panose="020B0604020202020204" pitchFamily="34" charset="0"/>
            </a:rPr>
            <a:t>-220</a:t>
          </a:r>
        </a:p>
      </cdr:txBody>
    </cdr:sp>
  </cdr:relSizeAnchor>
</c:userShapes>
</file>

<file path=xl/drawings/drawing66.xml><?xml version="1.0" encoding="utf-8"?>
<xdr:wsDr xmlns:xdr="http://schemas.openxmlformats.org/drawingml/2006/spreadsheetDrawing" xmlns:a="http://schemas.openxmlformats.org/drawingml/2006/main">
  <xdr:twoCellAnchor>
    <xdr:from>
      <xdr:col>12</xdr:col>
      <xdr:colOff>1270</xdr:colOff>
      <xdr:row>1</xdr:row>
      <xdr:rowOff>163195</xdr:rowOff>
    </xdr:from>
    <xdr:to>
      <xdr:col>21</xdr:col>
      <xdr:colOff>435610</xdr:colOff>
      <xdr:row>19</xdr:row>
      <xdr:rowOff>115570</xdr:rowOff>
    </xdr:to>
    <xdr:grpSp>
      <xdr:nvGrpSpPr>
        <xdr:cNvPr id="2" name="Group 1">
          <a:extLst>
            <a:ext uri="{FF2B5EF4-FFF2-40B4-BE49-F238E27FC236}">
              <a16:creationId xmlns:a16="http://schemas.microsoft.com/office/drawing/2014/main" id="{D2B59C7B-6B02-4909-A349-92CB7F73C432}"/>
            </a:ext>
          </a:extLst>
        </xdr:cNvPr>
        <xdr:cNvGrpSpPr/>
      </xdr:nvGrpSpPr>
      <xdr:grpSpPr>
        <a:xfrm>
          <a:off x="6910070" y="349462"/>
          <a:ext cx="5768340" cy="3288241"/>
          <a:chOff x="7019290" y="315595"/>
          <a:chExt cx="5842000" cy="3234055"/>
        </a:xfrm>
      </xdr:grpSpPr>
      <xdr:graphicFrame macro="">
        <xdr:nvGraphicFramePr>
          <xdr:cNvPr id="3" name="Chart 2">
            <a:extLst>
              <a:ext uri="{FF2B5EF4-FFF2-40B4-BE49-F238E27FC236}">
                <a16:creationId xmlns:a16="http://schemas.microsoft.com/office/drawing/2014/main" id="{92353EE0-9C19-4803-B9C4-5919185305BC}"/>
              </a:ext>
            </a:extLst>
          </xdr:cNvPr>
          <xdr:cNvGraphicFramePr>
            <a:graphicFrameLocks/>
          </xdr:cNvGraphicFramePr>
        </xdr:nvGraphicFramePr>
        <xdr:xfrm>
          <a:off x="7019290" y="315595"/>
          <a:ext cx="5842000" cy="3234055"/>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4" name="TextBox 3">
            <a:extLst>
              <a:ext uri="{FF2B5EF4-FFF2-40B4-BE49-F238E27FC236}">
                <a16:creationId xmlns:a16="http://schemas.microsoft.com/office/drawing/2014/main" id="{94C48128-290C-144F-033F-B6C00E9D1760}"/>
              </a:ext>
            </a:extLst>
          </xdr:cNvPr>
          <xdr:cNvSpPr txBox="1"/>
        </xdr:nvSpPr>
        <xdr:spPr>
          <a:xfrm>
            <a:off x="12173746" y="2003532"/>
            <a:ext cx="441275"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bg2">
                    <a:lumMod val="50000"/>
                  </a:schemeClr>
                </a:solidFill>
                <a:latin typeface="Arial" panose="020B0604020202020204" pitchFamily="34" charset="0"/>
                <a:cs typeface="Arial" panose="020B0604020202020204" pitchFamily="34" charset="0"/>
              </a:rPr>
              <a:t>SPP</a:t>
            </a:r>
          </a:p>
        </xdr:txBody>
      </xdr:sp>
      <xdr:sp macro="" textlink="">
        <xdr:nvSpPr>
          <xdr:cNvPr id="5" name="TextBox 4">
            <a:extLst>
              <a:ext uri="{FF2B5EF4-FFF2-40B4-BE49-F238E27FC236}">
                <a16:creationId xmlns:a16="http://schemas.microsoft.com/office/drawing/2014/main" id="{CB2100D3-40F9-5073-EC68-C61412E946A4}"/>
              </a:ext>
            </a:extLst>
          </xdr:cNvPr>
          <xdr:cNvSpPr txBox="1"/>
        </xdr:nvSpPr>
        <xdr:spPr>
          <a:xfrm>
            <a:off x="8153378" y="2784523"/>
            <a:ext cx="583750"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4"/>
                </a:solidFill>
                <a:latin typeface="Arial" panose="020B0604020202020204" pitchFamily="34" charset="0"/>
                <a:cs typeface="Arial" panose="020B0604020202020204" pitchFamily="34" charset="0"/>
              </a:rPr>
              <a:t>CAISO</a:t>
            </a:r>
          </a:p>
        </xdr:txBody>
      </xdr:sp>
      <xdr:sp macro="" textlink="">
        <xdr:nvSpPr>
          <xdr:cNvPr id="6" name="TextBox 5">
            <a:extLst>
              <a:ext uri="{FF2B5EF4-FFF2-40B4-BE49-F238E27FC236}">
                <a16:creationId xmlns:a16="http://schemas.microsoft.com/office/drawing/2014/main" id="{62136E10-DA9D-EE78-0A33-61A86C7E3365}"/>
              </a:ext>
            </a:extLst>
          </xdr:cNvPr>
          <xdr:cNvSpPr txBox="1"/>
        </xdr:nvSpPr>
        <xdr:spPr>
          <a:xfrm>
            <a:off x="9292472" y="2279719"/>
            <a:ext cx="512448"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3"/>
                </a:solidFill>
                <a:latin typeface="Arial" panose="020B0604020202020204" pitchFamily="34" charset="0"/>
                <a:cs typeface="Arial" panose="020B0604020202020204" pitchFamily="34" charset="0"/>
              </a:rPr>
              <a:t>MISO</a:t>
            </a:r>
          </a:p>
        </xdr:txBody>
      </xdr:sp>
      <xdr:sp macro="" textlink="">
        <xdr:nvSpPr>
          <xdr:cNvPr id="7" name="TextBox 6">
            <a:extLst>
              <a:ext uri="{FF2B5EF4-FFF2-40B4-BE49-F238E27FC236}">
                <a16:creationId xmlns:a16="http://schemas.microsoft.com/office/drawing/2014/main" id="{406AB149-EAEA-3090-249A-645D06F3DFEE}"/>
              </a:ext>
            </a:extLst>
          </xdr:cNvPr>
          <xdr:cNvSpPr txBox="1"/>
        </xdr:nvSpPr>
        <xdr:spPr>
          <a:xfrm>
            <a:off x="7113370" y="2806065"/>
            <a:ext cx="583750"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5"/>
                </a:solidFill>
                <a:latin typeface="Arial" panose="020B0604020202020204" pitchFamily="34" charset="0"/>
                <a:cs typeface="Arial" panose="020B0604020202020204" pitchFamily="34" charset="0"/>
              </a:rPr>
              <a:t>NYISO</a:t>
            </a:r>
          </a:p>
        </xdr:txBody>
      </xdr:sp>
      <xdr:sp macro="" textlink="">
        <xdr:nvSpPr>
          <xdr:cNvPr id="8" name="TextBox 7">
            <a:extLst>
              <a:ext uri="{FF2B5EF4-FFF2-40B4-BE49-F238E27FC236}">
                <a16:creationId xmlns:a16="http://schemas.microsoft.com/office/drawing/2014/main" id="{F1A16DE7-52E9-2249-3183-A69276852705}"/>
              </a:ext>
            </a:extLst>
          </xdr:cNvPr>
          <xdr:cNvSpPr txBox="1"/>
        </xdr:nvSpPr>
        <xdr:spPr>
          <a:xfrm>
            <a:off x="7850914" y="2752501"/>
            <a:ext cx="441146"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6">
                    <a:lumMod val="60000"/>
                    <a:lumOff val="40000"/>
                  </a:schemeClr>
                </a:solidFill>
                <a:latin typeface="Arial" panose="020B0604020202020204" pitchFamily="34" charset="0"/>
                <a:cs typeface="Arial" panose="020B0604020202020204" pitchFamily="34" charset="0"/>
              </a:rPr>
              <a:t>PJM</a:t>
            </a:r>
          </a:p>
        </xdr:txBody>
      </xdr:sp>
      <xdr:sp macro="" textlink="">
        <xdr:nvSpPr>
          <xdr:cNvPr id="9" name="TextBox 8">
            <a:extLst>
              <a:ext uri="{FF2B5EF4-FFF2-40B4-BE49-F238E27FC236}">
                <a16:creationId xmlns:a16="http://schemas.microsoft.com/office/drawing/2014/main" id="{9C0C7DC4-55A3-05A1-B711-2C13528D7FB0}"/>
              </a:ext>
            </a:extLst>
          </xdr:cNvPr>
          <xdr:cNvSpPr txBox="1"/>
        </xdr:nvSpPr>
        <xdr:spPr>
          <a:xfrm>
            <a:off x="7329270" y="2295525"/>
            <a:ext cx="626454"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1">
                    <a:lumMod val="60000"/>
                    <a:lumOff val="40000"/>
                  </a:schemeClr>
                </a:solidFill>
                <a:latin typeface="Arial" panose="020B0604020202020204" pitchFamily="34" charset="0"/>
                <a:cs typeface="Arial" panose="020B0604020202020204" pitchFamily="34" charset="0"/>
              </a:rPr>
              <a:t>ISO-NE</a:t>
            </a:r>
          </a:p>
        </xdr:txBody>
      </xdr:sp>
      <xdr:sp macro="" textlink="">
        <xdr:nvSpPr>
          <xdr:cNvPr id="10" name="TextBox 9">
            <a:extLst>
              <a:ext uri="{FF2B5EF4-FFF2-40B4-BE49-F238E27FC236}">
                <a16:creationId xmlns:a16="http://schemas.microsoft.com/office/drawing/2014/main" id="{EBFB5939-19A4-CF9D-3915-65D847484BAC}"/>
              </a:ext>
            </a:extLst>
          </xdr:cNvPr>
          <xdr:cNvSpPr txBox="1"/>
        </xdr:nvSpPr>
        <xdr:spPr>
          <a:xfrm>
            <a:off x="10725698" y="2284602"/>
            <a:ext cx="633507"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tx1">
                    <a:lumMod val="65000"/>
                    <a:lumOff val="35000"/>
                  </a:schemeClr>
                </a:solidFill>
                <a:latin typeface="Arial" panose="020B0604020202020204" pitchFamily="34" charset="0"/>
                <a:cs typeface="Arial" panose="020B0604020202020204" pitchFamily="34" charset="0"/>
              </a:rPr>
              <a:t>ERCOT</a:t>
            </a:r>
          </a:p>
        </xdr:txBody>
      </xdr:sp>
    </xdr:grpSp>
    <xdr:clientData/>
  </xdr:twoCellAnchor>
  <xdr:twoCellAnchor>
    <xdr:from>
      <xdr:col>0</xdr:col>
      <xdr:colOff>81280</xdr:colOff>
      <xdr:row>1</xdr:row>
      <xdr:rowOff>162560</xdr:rowOff>
    </xdr:from>
    <xdr:to>
      <xdr:col>10</xdr:col>
      <xdr:colOff>273050</xdr:colOff>
      <xdr:row>19</xdr:row>
      <xdr:rowOff>113030</xdr:rowOff>
    </xdr:to>
    <xdr:graphicFrame macro="">
      <xdr:nvGraphicFramePr>
        <xdr:cNvPr id="11" name="Chart 10">
          <a:extLst>
            <a:ext uri="{FF2B5EF4-FFF2-40B4-BE49-F238E27FC236}">
              <a16:creationId xmlns:a16="http://schemas.microsoft.com/office/drawing/2014/main" id="{C0A06820-C8D6-43DD-AE62-97182BBCB36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6</xdr:col>
      <xdr:colOff>116557</xdr:colOff>
      <xdr:row>3</xdr:row>
      <xdr:rowOff>180370</xdr:rowOff>
    </xdr:from>
    <xdr:to>
      <xdr:col>8</xdr:col>
      <xdr:colOff>288472</xdr:colOff>
      <xdr:row>12</xdr:row>
      <xdr:rowOff>171450</xdr:rowOff>
    </xdr:to>
    <xdr:graphicFrame macro="">
      <xdr:nvGraphicFramePr>
        <xdr:cNvPr id="12" name="Chart 11">
          <a:extLst>
            <a:ext uri="{FF2B5EF4-FFF2-40B4-BE49-F238E27FC236}">
              <a16:creationId xmlns:a16="http://schemas.microsoft.com/office/drawing/2014/main" id="{9F6DF573-D40C-419B-88E0-377E3B65500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67.xml><?xml version="1.0" encoding="utf-8"?>
<c:userShapes xmlns:c="http://schemas.openxmlformats.org/drawingml/2006/chart">
  <cdr:relSizeAnchor xmlns:cdr="http://schemas.openxmlformats.org/drawingml/2006/chartDrawing">
    <cdr:from>
      <cdr:x>0</cdr:x>
      <cdr:y>0</cdr:y>
    </cdr:from>
    <cdr:to>
      <cdr:x>0.2391</cdr:x>
      <cdr:y>0.05952</cdr:y>
    </cdr:to>
    <cdr:sp macro="" textlink="">
      <cdr:nvSpPr>
        <cdr:cNvPr id="2" name="TextBox 1"/>
        <cdr:cNvSpPr txBox="1"/>
      </cdr:nvSpPr>
      <cdr:spPr>
        <a:xfrm xmlns:a="http://schemas.openxmlformats.org/drawingml/2006/main">
          <a:off x="0" y="0"/>
          <a:ext cx="1347470" cy="199402"/>
        </a:xfrm>
        <a:prstGeom xmlns:a="http://schemas.openxmlformats.org/drawingml/2006/main" prst="rect">
          <a:avLst/>
        </a:prstGeom>
      </cdr:spPr>
      <cdr:txBody>
        <a:bodyPr xmlns:a="http://schemas.openxmlformats.org/drawingml/2006/main" vertOverflow="clip" vert="horz" wrap="square" lIns="18288" tIns="18288" rIns="18288" bIns="18288" rtlCol="0" anchor="ctr" anchorCtr="1"/>
        <a:lstStyle xmlns:a="http://schemas.openxmlformats.org/drawingml/2006/main"/>
        <a:p xmlns:a="http://schemas.openxmlformats.org/drawingml/2006/main">
          <a:r>
            <a:rPr lang="en-US" sz="1000" b="0">
              <a:latin typeface="Arial" panose="020B0604020202020204" pitchFamily="34" charset="0"/>
              <a:cs typeface="Arial" panose="020B0604020202020204" pitchFamily="34" charset="0"/>
            </a:rPr>
            <a:t>Wind </a:t>
          </a:r>
          <a:r>
            <a:rPr lang="en-US" sz="1000" b="0" baseline="0">
              <a:latin typeface="Arial" panose="020B0604020202020204" pitchFamily="34" charset="0"/>
              <a:cs typeface="Arial" panose="020B0604020202020204" pitchFamily="34" charset="0"/>
            </a:rPr>
            <a:t>Curtailment Rate</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0.65421</cdr:x>
      <cdr:y>0</cdr:y>
    </cdr:from>
    <cdr:to>
      <cdr:x>1</cdr:x>
      <cdr:y>0.07127</cdr:y>
    </cdr:to>
    <cdr:sp macro="" textlink="">
      <cdr:nvSpPr>
        <cdr:cNvPr id="3" name="TextBox 1"/>
        <cdr:cNvSpPr txBox="1"/>
      </cdr:nvSpPr>
      <cdr:spPr>
        <a:xfrm xmlns:a="http://schemas.openxmlformats.org/drawingml/2006/main">
          <a:off x="3814445" y="0"/>
          <a:ext cx="2016125" cy="227965"/>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latin typeface="Arial" panose="020B0604020202020204" pitchFamily="34" charset="0"/>
              <a:cs typeface="Arial" panose="020B0604020202020204" pitchFamily="34" charset="0"/>
            </a:rPr>
            <a:t>Wind </a:t>
          </a:r>
          <a:r>
            <a:rPr lang="en-US" sz="1000" b="0" baseline="0">
              <a:latin typeface="Arial" panose="020B0604020202020204" pitchFamily="34" charset="0"/>
              <a:cs typeface="Arial" panose="020B0604020202020204" pitchFamily="34" charset="0"/>
            </a:rPr>
            <a:t>Penetration (as a % of load)</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0.24335</cdr:x>
      <cdr:y>0.27195</cdr:y>
    </cdr:from>
    <cdr:to>
      <cdr:x>0.42092</cdr:x>
      <cdr:y>0.31882</cdr:y>
    </cdr:to>
    <cdr:sp macro="" textlink="">
      <cdr:nvSpPr>
        <cdr:cNvPr id="4" name="TextBox 1"/>
        <cdr:cNvSpPr txBox="1"/>
      </cdr:nvSpPr>
      <cdr:spPr>
        <a:xfrm xmlns:a="http://schemas.openxmlformats.org/drawingml/2006/main">
          <a:off x="1422572" y="876231"/>
          <a:ext cx="1038041" cy="151015"/>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solidFill>
                <a:schemeClr val="accent1">
                  <a:lumMod val="75000"/>
                </a:schemeClr>
              </a:solidFill>
              <a:latin typeface="Arial" panose="020B0604020202020204" pitchFamily="34" charset="0"/>
              <a:cs typeface="Arial" panose="020B0604020202020204" pitchFamily="34" charset="0"/>
            </a:rPr>
            <a:t>Wind </a:t>
          </a:r>
          <a:r>
            <a:rPr lang="en-US" sz="1000" b="0" baseline="0">
              <a:solidFill>
                <a:schemeClr val="accent1">
                  <a:lumMod val="75000"/>
                </a:schemeClr>
              </a:solidFill>
              <a:latin typeface="Arial" panose="020B0604020202020204" pitchFamily="34" charset="0"/>
              <a:cs typeface="Arial" panose="020B0604020202020204" pitchFamily="34" charset="0"/>
            </a:rPr>
            <a:t>Curtailment</a:t>
          </a:r>
          <a:endParaRPr lang="en-US" sz="1000" b="0">
            <a:solidFill>
              <a:schemeClr val="accent1">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0.28498</cdr:x>
      <cdr:y>0.43425</cdr:y>
    </cdr:from>
    <cdr:to>
      <cdr:x>0.46767</cdr:x>
      <cdr:y>0.48112</cdr:y>
    </cdr:to>
    <cdr:sp macro="" textlink="">
      <cdr:nvSpPr>
        <cdr:cNvPr id="5" name="TextBox 1"/>
        <cdr:cNvSpPr txBox="1"/>
      </cdr:nvSpPr>
      <cdr:spPr>
        <a:xfrm xmlns:a="http://schemas.openxmlformats.org/drawingml/2006/main">
          <a:off x="1665962" y="1399139"/>
          <a:ext cx="1067971" cy="151014"/>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solidFill>
                <a:schemeClr val="accent2">
                  <a:lumMod val="75000"/>
                </a:schemeClr>
              </a:solidFill>
              <a:latin typeface="Arial" panose="020B0604020202020204" pitchFamily="34" charset="0"/>
              <a:cs typeface="Arial" panose="020B0604020202020204" pitchFamily="34" charset="0"/>
            </a:rPr>
            <a:t>Wind </a:t>
          </a:r>
          <a:r>
            <a:rPr lang="en-US" sz="1000" b="0" baseline="0">
              <a:solidFill>
                <a:schemeClr val="accent2">
                  <a:lumMod val="75000"/>
                </a:schemeClr>
              </a:solidFill>
              <a:latin typeface="Arial" panose="020B0604020202020204" pitchFamily="34" charset="0"/>
              <a:cs typeface="Arial" panose="020B0604020202020204" pitchFamily="34" charset="0"/>
            </a:rPr>
            <a:t>Penetration</a:t>
          </a:r>
          <a:endParaRPr lang="en-US" sz="1000" b="0">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0.25709</cdr:x>
      <cdr:y>0.46345</cdr:y>
    </cdr:from>
    <cdr:to>
      <cdr:x>0.28786</cdr:x>
      <cdr:y>0.4895</cdr:y>
    </cdr:to>
    <cdr:cxnSp macro="">
      <cdr:nvCxnSpPr>
        <cdr:cNvPr id="7" name="Straight Connector 6">
          <a:extLst xmlns:a="http://schemas.openxmlformats.org/drawingml/2006/main">
            <a:ext uri="{FF2B5EF4-FFF2-40B4-BE49-F238E27FC236}">
              <a16:creationId xmlns:a16="http://schemas.microsoft.com/office/drawing/2014/main" id="{92876E41-A080-406A-B36F-F5214322CBD0}"/>
            </a:ext>
          </a:extLst>
        </cdr:cNvPr>
        <cdr:cNvCxnSpPr/>
      </cdr:nvCxnSpPr>
      <cdr:spPr>
        <a:xfrm xmlns:a="http://schemas.openxmlformats.org/drawingml/2006/main" flipH="1">
          <a:off x="1502882" y="1493242"/>
          <a:ext cx="179875" cy="83933"/>
        </a:xfrm>
        <a:prstGeom xmlns:a="http://schemas.openxmlformats.org/drawingml/2006/main" prst="line">
          <a:avLst/>
        </a:prstGeom>
        <a:ln xmlns:a="http://schemas.openxmlformats.org/drawingml/2006/main" w="6350">
          <a:solidFill>
            <a:schemeClr val="accent2">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0.20125</cdr:x>
      <cdr:y>0.30237</cdr:y>
    </cdr:from>
    <cdr:to>
      <cdr:x>0.23874</cdr:x>
      <cdr:y>0.31409</cdr:y>
    </cdr:to>
    <cdr:cxnSp macro="">
      <cdr:nvCxnSpPr>
        <cdr:cNvPr id="9" name="Straight Connector 8">
          <a:extLst xmlns:a="http://schemas.openxmlformats.org/drawingml/2006/main">
            <a:ext uri="{FF2B5EF4-FFF2-40B4-BE49-F238E27FC236}">
              <a16:creationId xmlns:a16="http://schemas.microsoft.com/office/drawing/2014/main" id="{B1137061-8890-4FDF-BDD6-275FA5C2B3FF}"/>
            </a:ext>
          </a:extLst>
        </cdr:cNvPr>
        <cdr:cNvCxnSpPr/>
      </cdr:nvCxnSpPr>
      <cdr:spPr>
        <a:xfrm xmlns:a="http://schemas.openxmlformats.org/drawingml/2006/main" flipH="1">
          <a:off x="1176469" y="974233"/>
          <a:ext cx="219160" cy="37762"/>
        </a:xfrm>
        <a:prstGeom xmlns:a="http://schemas.openxmlformats.org/drawingml/2006/main" prst="line">
          <a:avLst/>
        </a:prstGeom>
        <a:ln xmlns:a="http://schemas.openxmlformats.org/drawingml/2006/main" w="6350">
          <a:solidFill>
            <a:schemeClr val="accent1">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68.xml><?xml version="1.0" encoding="utf-8"?>
<xdr:wsDr xmlns:xdr="http://schemas.openxmlformats.org/drawingml/2006/spreadsheetDrawing" xmlns:a="http://schemas.openxmlformats.org/drawingml/2006/main">
  <xdr:twoCellAnchor>
    <xdr:from>
      <xdr:col>0</xdr:col>
      <xdr:colOff>12700</xdr:colOff>
      <xdr:row>1</xdr:row>
      <xdr:rowOff>29209</xdr:rowOff>
    </xdr:from>
    <xdr:to>
      <xdr:col>9</xdr:col>
      <xdr:colOff>805180</xdr:colOff>
      <xdr:row>20</xdr:row>
      <xdr:rowOff>62229</xdr:rowOff>
    </xdr:to>
    <xdr:graphicFrame macro="">
      <xdr:nvGraphicFramePr>
        <xdr:cNvPr id="2" name="Chart 1">
          <a:extLst>
            <a:ext uri="{FF2B5EF4-FFF2-40B4-BE49-F238E27FC236}">
              <a16:creationId xmlns:a16="http://schemas.microsoft.com/office/drawing/2014/main" id="{86358A58-1A59-994D-A8CD-1A20503AD6A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9.xml><?xml version="1.0" encoding="utf-8"?>
<c:userShapes xmlns:c="http://schemas.openxmlformats.org/drawingml/2006/chart">
  <cdr:relSizeAnchor xmlns:cdr="http://schemas.openxmlformats.org/drawingml/2006/chartDrawing">
    <cdr:from>
      <cdr:x>1.7405E-7</cdr:x>
      <cdr:y>0</cdr:y>
    </cdr:from>
    <cdr:to>
      <cdr:x>0.66976</cdr:x>
      <cdr:y>0.09095</cdr:y>
    </cdr:to>
    <cdr:sp macro="" textlink="">
      <cdr:nvSpPr>
        <cdr:cNvPr id="2" name="TextBox 1"/>
        <cdr:cNvSpPr txBox="1"/>
      </cdr:nvSpPr>
      <cdr:spPr>
        <a:xfrm xmlns:a="http://schemas.openxmlformats.org/drawingml/2006/main">
          <a:off x="1" y="0"/>
          <a:ext cx="3848100" cy="288291"/>
        </a:xfrm>
        <a:prstGeom xmlns:a="http://schemas.openxmlformats.org/drawingml/2006/main" prst="rect">
          <a:avLst/>
        </a:prstGeom>
      </cdr:spPr>
      <cdr:txBody>
        <a:bodyPr xmlns:a="http://schemas.openxmlformats.org/drawingml/2006/main" vertOverflow="clip" vert="horz" wrap="square" lIns="0" tIns="0" rIns="0" bIns="0" rtlCol="0" anchor="ctr" anchorCtr="1"/>
        <a:lstStyle xmlns:a="http://schemas.openxmlformats.org/drawingml/2006/main"/>
        <a:p xmlns:a="http://schemas.openxmlformats.org/drawingml/2006/main">
          <a:pPr algn="l"/>
          <a:r>
            <a:rPr lang="en-US" sz="1000" b="0">
              <a:latin typeface="Arial" panose="020B0604020202020204" pitchFamily="34" charset="0"/>
              <a:cs typeface="Arial" panose="020B0604020202020204" pitchFamily="34" charset="0"/>
            </a:rPr>
            <a:t>Average Annual</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Wind Resource Indices</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(long-term average =</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100)</a:t>
          </a:r>
        </a:p>
      </cdr:txBody>
    </cdr:sp>
  </cdr:relSizeAnchor>
</c:userShapes>
</file>

<file path=xl/drawings/drawing70.xml><?xml version="1.0" encoding="utf-8"?>
<xdr:wsDr xmlns:xdr="http://schemas.openxmlformats.org/drawingml/2006/spreadsheetDrawing" xmlns:a="http://schemas.openxmlformats.org/drawingml/2006/main">
  <xdr:twoCellAnchor>
    <xdr:from>
      <xdr:col>0</xdr:col>
      <xdr:colOff>28575</xdr:colOff>
      <xdr:row>1</xdr:row>
      <xdr:rowOff>80007</xdr:rowOff>
    </xdr:from>
    <xdr:to>
      <xdr:col>9</xdr:col>
      <xdr:colOff>516255</xdr:colOff>
      <xdr:row>20</xdr:row>
      <xdr:rowOff>113027</xdr:rowOff>
    </xdr:to>
    <xdr:graphicFrame macro="">
      <xdr:nvGraphicFramePr>
        <xdr:cNvPr id="2" name="Chart 1">
          <a:extLst>
            <a:ext uri="{FF2B5EF4-FFF2-40B4-BE49-F238E27FC236}">
              <a16:creationId xmlns:a16="http://schemas.microsoft.com/office/drawing/2014/main" id="{D48E463E-E58A-41B0-BF7E-8F06E3EBC11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1.xml><?xml version="1.0" encoding="utf-8"?>
<c:userShapes xmlns:c="http://schemas.openxmlformats.org/drawingml/2006/chart">
  <cdr:relSizeAnchor xmlns:cdr="http://schemas.openxmlformats.org/drawingml/2006/chartDrawing">
    <cdr:from>
      <cdr:x>0</cdr:x>
      <cdr:y>0</cdr:y>
    </cdr:from>
    <cdr:to>
      <cdr:x>0.39733</cdr:x>
      <cdr:y>0.06691</cdr:y>
    </cdr:to>
    <cdr:sp macro="" textlink="">
      <cdr:nvSpPr>
        <cdr:cNvPr id="2" name="TextBox 1"/>
        <cdr:cNvSpPr txBox="1"/>
      </cdr:nvSpPr>
      <cdr:spPr>
        <a:xfrm xmlns:a="http://schemas.openxmlformats.org/drawingml/2006/main">
          <a:off x="0" y="0"/>
          <a:ext cx="2282825" cy="212093"/>
        </a:xfrm>
        <a:prstGeom xmlns:a="http://schemas.openxmlformats.org/drawingml/2006/main" prst="rect">
          <a:avLst/>
        </a:prstGeom>
      </cdr:spPr>
      <cdr:txBody>
        <a:bodyPr xmlns:a="http://schemas.openxmlformats.org/drawingml/2006/main" vertOverflow="clip" wrap="square" lIns="27432" tIns="27432" rIns="27432" bIns="27432" rtlCol="0" anchor="ctr" anchorCtr="1"/>
        <a:lstStyle xmlns:a="http://schemas.openxmlformats.org/drawingml/2006/main"/>
        <a:p xmlns:a="http://schemas.openxmlformats.org/drawingml/2006/main">
          <a:r>
            <a:rPr lang="en-US" sz="1000">
              <a:latin typeface="Arial" panose="020B0604020202020204" pitchFamily="34" charset="0"/>
              <a:cs typeface="Arial" panose="020B0604020202020204" pitchFamily="34" charset="0"/>
            </a:rPr>
            <a:t>Capacity Factor Index (Year 2 = 100%)</a:t>
          </a:r>
        </a:p>
      </cdr:txBody>
    </cdr:sp>
  </cdr:relSizeAnchor>
  <cdr:relSizeAnchor xmlns:cdr="http://schemas.openxmlformats.org/drawingml/2006/chartDrawing">
    <cdr:from>
      <cdr:x>0.63378</cdr:x>
      <cdr:y>0.10392</cdr:y>
    </cdr:from>
    <cdr:to>
      <cdr:x>1</cdr:x>
      <cdr:y>0.21659</cdr:y>
    </cdr:to>
    <cdr:sp macro="" textlink="">
      <cdr:nvSpPr>
        <cdr:cNvPr id="9" name="TextBox 1"/>
        <cdr:cNvSpPr txBox="1"/>
      </cdr:nvSpPr>
      <cdr:spPr>
        <a:xfrm xmlns:a="http://schemas.openxmlformats.org/drawingml/2006/main">
          <a:off x="3813082" y="337783"/>
          <a:ext cx="2203331" cy="366217"/>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1">
                  <a:lumMod val="50000"/>
                </a:schemeClr>
              </a:solidFill>
              <a:latin typeface="Arial" panose="020B0604020202020204" pitchFamily="34" charset="0"/>
              <a:cs typeface="Arial" panose="020B0604020202020204" pitchFamily="34" charset="0"/>
            </a:rPr>
            <a:t>Older (pre-2008) projects</a:t>
          </a:r>
        </a:p>
        <a:p xmlns:a="http://schemas.openxmlformats.org/drawingml/2006/main">
          <a:pPr algn="ctr"/>
          <a:r>
            <a:rPr lang="en-US" sz="1000">
              <a:solidFill>
                <a:schemeClr val="accent1">
                  <a:lumMod val="50000"/>
                </a:schemeClr>
              </a:solidFill>
              <a:latin typeface="Arial" panose="020B0604020202020204" pitchFamily="34" charset="0"/>
              <a:cs typeface="Arial" panose="020B0604020202020204" pitchFamily="34" charset="0"/>
            </a:rPr>
            <a:t>(with 25</a:t>
          </a:r>
          <a:r>
            <a:rPr lang="en-US" sz="1000" baseline="30000">
              <a:solidFill>
                <a:schemeClr val="accent1">
                  <a:lumMod val="50000"/>
                </a:schemeClr>
              </a:solidFill>
              <a:latin typeface="Arial" panose="020B0604020202020204" pitchFamily="34" charset="0"/>
              <a:cs typeface="Arial" panose="020B0604020202020204" pitchFamily="34" charset="0"/>
            </a:rPr>
            <a:t>th</a:t>
          </a:r>
          <a:r>
            <a:rPr lang="en-US" sz="1000">
              <a:solidFill>
                <a:schemeClr val="accent1">
                  <a:lumMod val="50000"/>
                </a:schemeClr>
              </a:solidFill>
              <a:latin typeface="Arial" panose="020B0604020202020204" pitchFamily="34" charset="0"/>
              <a:cs typeface="Arial" panose="020B0604020202020204" pitchFamily="34" charset="0"/>
            </a:rPr>
            <a:t> and 75</a:t>
          </a:r>
          <a:r>
            <a:rPr lang="en-US" sz="1000" baseline="30000">
              <a:solidFill>
                <a:schemeClr val="accent1">
                  <a:lumMod val="50000"/>
                </a:schemeClr>
              </a:solidFill>
              <a:latin typeface="Arial" panose="020B0604020202020204" pitchFamily="34" charset="0"/>
              <a:cs typeface="Arial" panose="020B0604020202020204" pitchFamily="34" charset="0"/>
            </a:rPr>
            <a:t>th</a:t>
          </a:r>
          <a:r>
            <a:rPr lang="en-US" sz="1000">
              <a:solidFill>
                <a:schemeClr val="accent1">
                  <a:lumMod val="50000"/>
                </a:schemeClr>
              </a:solidFill>
              <a:latin typeface="Arial" panose="020B0604020202020204" pitchFamily="34" charset="0"/>
              <a:cs typeface="Arial" panose="020B0604020202020204" pitchFamily="34" charset="0"/>
            </a:rPr>
            <a:t> precentile range)</a:t>
          </a:r>
        </a:p>
      </cdr:txBody>
    </cdr:sp>
  </cdr:relSizeAnchor>
  <cdr:relSizeAnchor xmlns:cdr="http://schemas.openxmlformats.org/drawingml/2006/chartDrawing">
    <cdr:from>
      <cdr:x>0.19618</cdr:x>
      <cdr:y>0.64339</cdr:y>
    </cdr:from>
    <cdr:to>
      <cdr:x>0.56571</cdr:x>
      <cdr:y>0.74563</cdr:y>
    </cdr:to>
    <cdr:sp macro="" textlink="">
      <cdr:nvSpPr>
        <cdr:cNvPr id="13" name="TextBox 1"/>
        <cdr:cNvSpPr txBox="1"/>
      </cdr:nvSpPr>
      <cdr:spPr>
        <a:xfrm xmlns:a="http://schemas.openxmlformats.org/drawingml/2006/main">
          <a:off x="1127126" y="2039495"/>
          <a:ext cx="2123150" cy="324092"/>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3">
                  <a:lumMod val="75000"/>
                </a:schemeClr>
              </a:solidFill>
              <a:latin typeface="Arial" panose="020B0604020202020204" pitchFamily="34" charset="0"/>
              <a:cs typeface="Arial" panose="020B0604020202020204" pitchFamily="34" charset="0"/>
            </a:rPr>
            <a:t>Newer (post-2007) projects</a:t>
          </a:r>
          <a:endParaRPr lang="en-US" sz="1000" baseline="0">
            <a:solidFill>
              <a:schemeClr val="accent3">
                <a:lumMod val="75000"/>
              </a:schemeClr>
            </a:solidFill>
            <a:latin typeface="Arial" panose="020B0604020202020204" pitchFamily="34" charset="0"/>
            <a:cs typeface="Arial" panose="020B0604020202020204" pitchFamily="34" charset="0"/>
          </a:endParaRPr>
        </a:p>
        <a:p xmlns:a="http://schemas.openxmlformats.org/drawingml/2006/main">
          <a:pPr algn="ctr"/>
          <a:r>
            <a:rPr lang="en-US" sz="1000" baseline="0">
              <a:solidFill>
                <a:schemeClr val="accent3">
                  <a:lumMod val="75000"/>
                </a:schemeClr>
              </a:solidFill>
              <a:latin typeface="Arial" panose="020B0604020202020204" pitchFamily="34" charset="0"/>
              <a:cs typeface="Arial" panose="020B0604020202020204" pitchFamily="34" charset="0"/>
            </a:rPr>
            <a:t>(with 25</a:t>
          </a:r>
          <a:r>
            <a:rPr lang="en-US" sz="1000" baseline="30000">
              <a:solidFill>
                <a:schemeClr val="accent3">
                  <a:lumMod val="75000"/>
                </a:schemeClr>
              </a:solidFill>
              <a:latin typeface="Arial" panose="020B0604020202020204" pitchFamily="34" charset="0"/>
              <a:cs typeface="Arial" panose="020B0604020202020204" pitchFamily="34" charset="0"/>
            </a:rPr>
            <a:t>th</a:t>
          </a:r>
          <a:r>
            <a:rPr lang="en-US" sz="1000" baseline="0">
              <a:solidFill>
                <a:schemeClr val="accent3">
                  <a:lumMod val="75000"/>
                </a:schemeClr>
              </a:solidFill>
              <a:latin typeface="Arial" panose="020B0604020202020204" pitchFamily="34" charset="0"/>
              <a:cs typeface="Arial" panose="020B0604020202020204" pitchFamily="34" charset="0"/>
            </a:rPr>
            <a:t> and 75</a:t>
          </a:r>
          <a:r>
            <a:rPr lang="en-US" sz="1000" baseline="30000">
              <a:solidFill>
                <a:schemeClr val="accent3">
                  <a:lumMod val="75000"/>
                </a:schemeClr>
              </a:solidFill>
              <a:latin typeface="Arial" panose="020B0604020202020204" pitchFamily="34" charset="0"/>
              <a:cs typeface="Arial" panose="020B0604020202020204" pitchFamily="34" charset="0"/>
            </a:rPr>
            <a:t>th</a:t>
          </a:r>
          <a:r>
            <a:rPr lang="en-US" sz="1000" baseline="0">
              <a:solidFill>
                <a:schemeClr val="accent3">
                  <a:lumMod val="75000"/>
                </a:schemeClr>
              </a:solidFill>
              <a:latin typeface="Arial" panose="020B0604020202020204" pitchFamily="34" charset="0"/>
              <a:cs typeface="Arial" panose="020B0604020202020204" pitchFamily="34" charset="0"/>
            </a:rPr>
            <a:t> percentile range)</a:t>
          </a:r>
          <a:endParaRPr lang="en-US" sz="1000">
            <a:solidFill>
              <a:schemeClr val="accent3">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0.81991</cdr:x>
      <cdr:y>0.22024</cdr:y>
    </cdr:from>
    <cdr:to>
      <cdr:x>0.83709</cdr:x>
      <cdr:y>0.4637</cdr:y>
    </cdr:to>
    <cdr:cxnSp macro="">
      <cdr:nvCxnSpPr>
        <cdr:cNvPr id="14" name="Straight Connector 13">
          <a:extLst xmlns:a="http://schemas.openxmlformats.org/drawingml/2006/main">
            <a:ext uri="{FF2B5EF4-FFF2-40B4-BE49-F238E27FC236}">
              <a16:creationId xmlns:a16="http://schemas.microsoft.com/office/drawing/2014/main" id="{8B3D32B8-F74F-4709-ADC5-B14EA53420BC}"/>
            </a:ext>
          </a:extLst>
        </cdr:cNvPr>
        <cdr:cNvCxnSpPr/>
      </cdr:nvCxnSpPr>
      <cdr:spPr>
        <a:xfrm xmlns:a="http://schemas.openxmlformats.org/drawingml/2006/main" flipH="1" flipV="1">
          <a:off x="4932892" y="715859"/>
          <a:ext cx="103387" cy="791330"/>
        </a:xfrm>
        <a:prstGeom xmlns:a="http://schemas.openxmlformats.org/drawingml/2006/main" prst="line">
          <a:avLst/>
        </a:prstGeom>
        <a:ln xmlns:a="http://schemas.openxmlformats.org/drawingml/2006/main">
          <a:solidFill>
            <a:schemeClr val="accent1">
              <a:lumMod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0.52266</cdr:x>
      <cdr:y>0.51725</cdr:y>
    </cdr:from>
    <cdr:to>
      <cdr:x>0.57372</cdr:x>
      <cdr:y>0.63656</cdr:y>
    </cdr:to>
    <cdr:cxnSp macro="">
      <cdr:nvCxnSpPr>
        <cdr:cNvPr id="19" name="Straight Connector 18">
          <a:extLst xmlns:a="http://schemas.openxmlformats.org/drawingml/2006/main">
            <a:ext uri="{FF2B5EF4-FFF2-40B4-BE49-F238E27FC236}">
              <a16:creationId xmlns:a16="http://schemas.microsoft.com/office/drawing/2014/main" id="{5813E8F2-BBF3-4245-8D79-F2DDF968880F}"/>
            </a:ext>
          </a:extLst>
        </cdr:cNvPr>
        <cdr:cNvCxnSpPr/>
      </cdr:nvCxnSpPr>
      <cdr:spPr>
        <a:xfrm xmlns:a="http://schemas.openxmlformats.org/drawingml/2006/main" flipV="1">
          <a:off x="3090545" y="1520075"/>
          <a:ext cx="301923" cy="350638"/>
        </a:xfrm>
        <a:prstGeom xmlns:a="http://schemas.openxmlformats.org/drawingml/2006/main" prst="line">
          <a:avLst/>
        </a:prstGeom>
        <a:ln xmlns:a="http://schemas.openxmlformats.org/drawingml/2006/main">
          <a:solidFill>
            <a:schemeClr val="accent3">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0.41186</cdr:x>
      <cdr:y>0.93262</cdr:y>
    </cdr:from>
    <cdr:to>
      <cdr:x>0.60737</cdr:x>
      <cdr:y>1</cdr:y>
    </cdr:to>
    <cdr:sp macro="" textlink="">
      <cdr:nvSpPr>
        <cdr:cNvPr id="10" name="TextBox 1"/>
        <cdr:cNvSpPr txBox="1"/>
      </cdr:nvSpPr>
      <cdr:spPr>
        <a:xfrm xmlns:a="http://schemas.openxmlformats.org/drawingml/2006/main">
          <a:off x="2447925" y="2728915"/>
          <a:ext cx="1162050" cy="197165"/>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latin typeface="Arial" panose="020B0604020202020204" pitchFamily="34" charset="0"/>
              <a:cs typeface="Arial" panose="020B0604020202020204" pitchFamily="34" charset="0"/>
            </a:rPr>
            <a:t>Year</a:t>
          </a:r>
          <a:r>
            <a:rPr lang="en-US" sz="1000" baseline="0">
              <a:latin typeface="Arial" panose="020B0604020202020204" pitchFamily="34" charset="0"/>
              <a:cs typeface="Arial" panose="020B0604020202020204" pitchFamily="34" charset="0"/>
            </a:rPr>
            <a:t> of Operations</a:t>
          </a:r>
          <a:endParaRPr lang="en-US" sz="1000">
            <a:latin typeface="Arial" panose="020B0604020202020204" pitchFamily="34" charset="0"/>
            <a:cs typeface="Arial" panose="020B0604020202020204" pitchFamily="34" charset="0"/>
          </a:endParaRPr>
        </a:p>
      </cdr:txBody>
    </cdr:sp>
  </cdr:relSizeAnchor>
</c:userShapes>
</file>

<file path=xl/drawings/drawing72.xml><?xml version="1.0" encoding="utf-8"?>
<xdr:wsDr xmlns:xdr="http://schemas.openxmlformats.org/drawingml/2006/spreadsheetDrawing" xmlns:a="http://schemas.openxmlformats.org/drawingml/2006/main">
  <xdr:twoCellAnchor editAs="oneCell">
    <xdr:from>
      <xdr:col>0</xdr:col>
      <xdr:colOff>33866</xdr:colOff>
      <xdr:row>1</xdr:row>
      <xdr:rowOff>101599</xdr:rowOff>
    </xdr:from>
    <xdr:to>
      <xdr:col>9</xdr:col>
      <xdr:colOff>367979</xdr:colOff>
      <xdr:row>19</xdr:row>
      <xdr:rowOff>4345</xdr:rowOff>
    </xdr:to>
    <xdr:pic>
      <xdr:nvPicPr>
        <xdr:cNvPr id="6" name="Picture 5">
          <a:extLst>
            <a:ext uri="{FF2B5EF4-FFF2-40B4-BE49-F238E27FC236}">
              <a16:creationId xmlns:a16="http://schemas.microsoft.com/office/drawing/2014/main" id="{3D391142-255A-3798-5D6B-960DDB35C149}"/>
            </a:ext>
          </a:extLst>
        </xdr:cNvPr>
        <xdr:cNvPicPr>
          <a:picLocks noChangeAspect="1"/>
        </xdr:cNvPicPr>
      </xdr:nvPicPr>
      <xdr:blipFill>
        <a:blip xmlns:r="http://schemas.openxmlformats.org/officeDocument/2006/relationships" r:embed="rId1"/>
        <a:stretch>
          <a:fillRect/>
        </a:stretch>
      </xdr:blipFill>
      <xdr:spPr>
        <a:xfrm>
          <a:off x="33866" y="287866"/>
          <a:ext cx="6066046" cy="3255546"/>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0</xdr:col>
      <xdr:colOff>25401</xdr:colOff>
      <xdr:row>1</xdr:row>
      <xdr:rowOff>36306</xdr:rowOff>
    </xdr:from>
    <xdr:to>
      <xdr:col>6</xdr:col>
      <xdr:colOff>465667</xdr:colOff>
      <xdr:row>21</xdr:row>
      <xdr:rowOff>158809</xdr:rowOff>
    </xdr:to>
    <xdr:pic>
      <xdr:nvPicPr>
        <xdr:cNvPr id="3" name="Picture 2" descr="A graph showing the growth of a company&#10;&#10;Description automatically generated with medium confidence">
          <a:extLst>
            <a:ext uri="{FF2B5EF4-FFF2-40B4-BE49-F238E27FC236}">
              <a16:creationId xmlns:a16="http://schemas.microsoft.com/office/drawing/2014/main" id="{F4908D10-0829-A76D-AAC7-C2B0F5D824E8}"/>
            </a:ext>
          </a:extLst>
        </xdr:cNvPr>
        <xdr:cNvPicPr>
          <a:picLocks noChangeAspect="1"/>
        </xdr:cNvPicPr>
      </xdr:nvPicPr>
      <xdr:blipFill>
        <a:blip xmlns:r="http://schemas.openxmlformats.org/officeDocument/2006/relationships" r:embed="rId1"/>
        <a:stretch>
          <a:fillRect/>
        </a:stretch>
      </xdr:blipFill>
      <xdr:spPr>
        <a:xfrm>
          <a:off x="25401" y="222573"/>
          <a:ext cx="5816599" cy="3339836"/>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0</xdr:col>
      <xdr:colOff>16932</xdr:colOff>
      <xdr:row>1</xdr:row>
      <xdr:rowOff>100421</xdr:rowOff>
    </xdr:from>
    <xdr:to>
      <xdr:col>6</xdr:col>
      <xdr:colOff>585861</xdr:colOff>
      <xdr:row>21</xdr:row>
      <xdr:rowOff>152399</xdr:rowOff>
    </xdr:to>
    <xdr:pic>
      <xdr:nvPicPr>
        <xdr:cNvPr id="3" name="Picture 2" descr="A graph of different colored bars&#10;&#10;Description automatically generated">
          <a:extLst>
            <a:ext uri="{FF2B5EF4-FFF2-40B4-BE49-F238E27FC236}">
              <a16:creationId xmlns:a16="http://schemas.microsoft.com/office/drawing/2014/main" id="{8513AE1D-2F84-F46B-13CC-302FA9A1EA6A}"/>
            </a:ext>
          </a:extLst>
        </xdr:cNvPr>
        <xdr:cNvPicPr>
          <a:picLocks noChangeAspect="1"/>
        </xdr:cNvPicPr>
      </xdr:nvPicPr>
      <xdr:blipFill>
        <a:blip xmlns:r="http://schemas.openxmlformats.org/officeDocument/2006/relationships" r:embed="rId1"/>
        <a:stretch>
          <a:fillRect/>
        </a:stretch>
      </xdr:blipFill>
      <xdr:spPr>
        <a:xfrm>
          <a:off x="16932" y="286688"/>
          <a:ext cx="5894462" cy="326931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350923</xdr:colOff>
      <xdr:row>21</xdr:row>
      <xdr:rowOff>97639</xdr:rowOff>
    </xdr:to>
    <xdr:pic>
      <xdr:nvPicPr>
        <xdr:cNvPr id="2" name="Picture 1">
          <a:extLst>
            <a:ext uri="{FF2B5EF4-FFF2-40B4-BE49-F238E27FC236}">
              <a16:creationId xmlns:a16="http://schemas.microsoft.com/office/drawing/2014/main" id="{D17C2FAC-3D44-49C4-8BC3-BBEBE4D9B1D8}"/>
            </a:ext>
          </a:extLst>
        </xdr:cNvPr>
        <xdr:cNvPicPr>
          <a:picLocks noChangeAspect="1"/>
        </xdr:cNvPicPr>
      </xdr:nvPicPr>
      <xdr:blipFill>
        <a:blip xmlns:r="http://schemas.openxmlformats.org/officeDocument/2006/relationships" r:embed="rId1"/>
        <a:stretch>
          <a:fillRect/>
        </a:stretch>
      </xdr:blipFill>
      <xdr:spPr>
        <a:xfrm>
          <a:off x="0" y="190500"/>
          <a:ext cx="5713498" cy="3336139"/>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xdr:from>
      <xdr:col>0</xdr:col>
      <xdr:colOff>9524</xdr:colOff>
      <xdr:row>1</xdr:row>
      <xdr:rowOff>130969</xdr:rowOff>
    </xdr:from>
    <xdr:to>
      <xdr:col>9</xdr:col>
      <xdr:colOff>793</xdr:colOff>
      <xdr:row>20</xdr:row>
      <xdr:rowOff>120015</xdr:rowOff>
    </xdr:to>
    <xdr:graphicFrame macro="">
      <xdr:nvGraphicFramePr>
        <xdr:cNvPr id="2" name="Chart 1">
          <a:extLst>
            <a:ext uri="{FF2B5EF4-FFF2-40B4-BE49-F238E27FC236}">
              <a16:creationId xmlns:a16="http://schemas.microsoft.com/office/drawing/2014/main" id="{B3093CD3-3483-4EED-9B9B-B12AD68F39CD}"/>
            </a:ext>
          </a:extLst>
        </xdr:cNvPr>
        <xdr:cNvGraphicFramePr>
          <a:graphicFrameLocks noChangeAspect="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7.xml><?xml version="1.0" encoding="utf-8"?>
<c:userShapes xmlns:c="http://schemas.openxmlformats.org/drawingml/2006/chart">
  <cdr:relSizeAnchor xmlns:cdr="http://schemas.openxmlformats.org/drawingml/2006/chartDrawing">
    <cdr:from>
      <cdr:x>0</cdr:x>
      <cdr:y>0</cdr:y>
    </cdr:from>
    <cdr:to>
      <cdr:x>0.64231</cdr:x>
      <cdr:y>0.08574</cdr:y>
    </cdr:to>
    <cdr:sp macro="" textlink="">
      <cdr:nvSpPr>
        <cdr:cNvPr id="2" name="TextBox 1"/>
        <cdr:cNvSpPr txBox="1"/>
      </cdr:nvSpPr>
      <cdr:spPr>
        <a:xfrm xmlns:a="http://schemas.openxmlformats.org/drawingml/2006/main">
          <a:off x="0" y="0"/>
          <a:ext cx="3817620" cy="26611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rtl="0"/>
          <a:r>
            <a:rPr lang="en-US" sz="1000" b="0" i="0" baseline="0">
              <a:effectLst/>
              <a:latin typeface="Arial" panose="020B0604020202020204" pitchFamily="34" charset="0"/>
              <a:ea typeface="+mn-ea"/>
              <a:cs typeface="Arial" panose="020B0604020202020204" pitchFamily="34" charset="0"/>
            </a:rPr>
            <a:t>Average Annual O&amp;M Cost, 2000−2023 (2023 $/kW-yr)</a:t>
          </a:r>
          <a:endParaRPr lang="en-US" sz="1000" b="0">
            <a:effectLst/>
            <a:latin typeface="Arial" panose="020B0604020202020204" pitchFamily="34" charset="0"/>
            <a:cs typeface="Arial" panose="020B0604020202020204" pitchFamily="34" charset="0"/>
          </a:endParaRPr>
        </a:p>
        <a:p xmlns:a="http://schemas.openxmlformats.org/drawingml/2006/main">
          <a:endParaRPr lang="en-US" sz="1000" b="0">
            <a:latin typeface="Arial" panose="020B0604020202020204" pitchFamily="34" charset="0"/>
            <a:cs typeface="Arial" panose="020B0604020202020204" pitchFamily="34" charset="0"/>
          </a:endParaRPr>
        </a:p>
      </cdr:txBody>
    </cdr:sp>
  </cdr:relSizeAnchor>
</c:userShapes>
</file>

<file path=xl/drawings/drawing78.xml><?xml version="1.0" encoding="utf-8"?>
<xdr:wsDr xmlns:xdr="http://schemas.openxmlformats.org/drawingml/2006/spreadsheetDrawing" xmlns:a="http://schemas.openxmlformats.org/drawingml/2006/main">
  <xdr:twoCellAnchor>
    <xdr:from>
      <xdr:col>0</xdr:col>
      <xdr:colOff>0</xdr:colOff>
      <xdr:row>1</xdr:row>
      <xdr:rowOff>142240</xdr:rowOff>
    </xdr:from>
    <xdr:to>
      <xdr:col>8</xdr:col>
      <xdr:colOff>95250</xdr:colOff>
      <xdr:row>20</xdr:row>
      <xdr:rowOff>139699</xdr:rowOff>
    </xdr:to>
    <xdr:graphicFrame macro="">
      <xdr:nvGraphicFramePr>
        <xdr:cNvPr id="2" name="Chart 1">
          <a:extLst>
            <a:ext uri="{FF2B5EF4-FFF2-40B4-BE49-F238E27FC236}">
              <a16:creationId xmlns:a16="http://schemas.microsoft.com/office/drawing/2014/main" id="{539F3EE8-9554-4BD6-83A7-F5988314BAC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9.xml><?xml version="1.0" encoding="utf-8"?>
<c:userShapes xmlns:c="http://schemas.openxmlformats.org/drawingml/2006/chart">
  <cdr:relSizeAnchor xmlns:cdr="http://schemas.openxmlformats.org/drawingml/2006/chartDrawing">
    <cdr:from>
      <cdr:x>0.67002</cdr:x>
      <cdr:y>0.0081</cdr:y>
    </cdr:from>
    <cdr:to>
      <cdr:x>0.84951</cdr:x>
      <cdr:y>0.13905</cdr:y>
    </cdr:to>
    <cdr:sp macro="" textlink="">
      <cdr:nvSpPr>
        <cdr:cNvPr id="128002" name="Text Box 2"/>
        <cdr:cNvSpPr txBox="1">
          <a:spLocks xmlns:a="http://schemas.openxmlformats.org/drawingml/2006/main" noChangeArrowheads="1"/>
        </cdr:cNvSpPr>
      </cdr:nvSpPr>
      <cdr:spPr bwMode="auto">
        <a:xfrm xmlns:a="http://schemas.openxmlformats.org/drawingml/2006/main">
          <a:off x="3901489" y="25400"/>
          <a:ext cx="1045161" cy="410444"/>
        </a:xfrm>
        <a:prstGeom xmlns:a="http://schemas.openxmlformats.org/drawingml/2006/main" prst="rect">
          <a:avLst/>
        </a:prstGeom>
        <a:solidFill xmlns:a="http://schemas.openxmlformats.org/drawingml/2006/main">
          <a:schemeClr val="bg1"/>
        </a:solidFill>
        <a:ln xmlns:a="http://schemas.openxmlformats.org/drawingml/2006/main" w="9525">
          <a:noFill/>
          <a:miter lim="800000"/>
          <a:headEnd/>
          <a:tailEnd/>
        </a:ln>
      </cdr:spPr>
      <cdr:txBody>
        <a:bodyPr xmlns:a="http://schemas.openxmlformats.org/drawingml/2006/main" vertOverflow="clip" wrap="square" lIns="45720" tIns="45720" rIns="91440" bIns="45720" anchor="b" upright="1"/>
        <a:lstStyle xmlns:a="http://schemas.openxmlformats.org/drawingml/2006/main"/>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Commercial Operation Date:</a:t>
          </a:r>
        </a:p>
      </cdr:txBody>
    </cdr:sp>
  </cdr:relSizeAnchor>
  <cdr:relSizeAnchor xmlns:cdr="http://schemas.openxmlformats.org/drawingml/2006/chartDrawing">
    <cdr:from>
      <cdr:x>0</cdr:x>
      <cdr:y>0</cdr:y>
    </cdr:from>
    <cdr:to>
      <cdr:x>0.40224</cdr:x>
      <cdr:y>0.07149</cdr:y>
    </cdr:to>
    <cdr:sp macro="" textlink="">
      <cdr:nvSpPr>
        <cdr:cNvPr id="2" name="TextBox 1"/>
        <cdr:cNvSpPr txBox="1"/>
      </cdr:nvSpPr>
      <cdr:spPr>
        <a:xfrm xmlns:a="http://schemas.openxmlformats.org/drawingml/2006/main">
          <a:off x="0" y="0"/>
          <a:ext cx="2390775" cy="22879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marL="0" marR="0" lvl="0" indent="0" algn="l" defTabSz="914400" rtl="0" eaLnBrk="1" fontAlgn="auto" latinLnBrk="0" hangingPunct="1">
            <a:lnSpc>
              <a:spcPct val="100000"/>
            </a:lnSpc>
            <a:spcBef>
              <a:spcPts val="0"/>
            </a:spcBef>
            <a:spcAft>
              <a:spcPts val="0"/>
            </a:spcAft>
            <a:buClrTx/>
            <a:buSzTx/>
            <a:buFontTx/>
            <a:buNone/>
            <a:tabLst/>
            <a:defRPr/>
          </a:pPr>
          <a:r>
            <a:rPr lang="en-US" sz="1000" b="0" i="0" baseline="0">
              <a:effectLst/>
              <a:latin typeface="Arial" panose="020B0604020202020204" pitchFamily="34" charset="0"/>
              <a:ea typeface="+mn-ea"/>
              <a:cs typeface="Arial" panose="020B0604020202020204" pitchFamily="34" charset="0"/>
            </a:rPr>
            <a:t>Median Annual O&amp;M Cost (2023 $/kW-year)</a:t>
          </a:r>
          <a:endParaRPr lang="en-US" sz="1000" b="0">
            <a:effectLst/>
            <a:latin typeface="Arial" panose="020B0604020202020204" pitchFamily="34" charset="0"/>
            <a:cs typeface="Arial" panose="020B0604020202020204" pitchFamily="34" charset="0"/>
          </a:endParaRPr>
        </a:p>
        <a:p xmlns:a="http://schemas.openxmlformats.org/drawingml/2006/main">
          <a:pPr algn="l"/>
          <a:endParaRPr lang="en-US" sz="1000" b="0">
            <a:latin typeface="Arial" panose="020B0604020202020204" pitchFamily="34" charset="0"/>
            <a:cs typeface="Arial" panose="020B0604020202020204" pitchFamily="34" charset="0"/>
          </a:endParaRPr>
        </a:p>
      </cdr:txBody>
    </cdr:sp>
  </cdr:relSizeAnchor>
</c:userShapes>
</file>

<file path=xl/drawings/drawing80.xml><?xml version="1.0" encoding="utf-8"?>
<xdr:wsDr xmlns:xdr="http://schemas.openxmlformats.org/drawingml/2006/spreadsheetDrawing" xmlns:a="http://schemas.openxmlformats.org/drawingml/2006/main">
  <xdr:twoCellAnchor>
    <xdr:from>
      <xdr:col>43</xdr:col>
      <xdr:colOff>5080</xdr:colOff>
      <xdr:row>3</xdr:row>
      <xdr:rowOff>10160</xdr:rowOff>
    </xdr:from>
    <xdr:to>
      <xdr:col>52</xdr:col>
      <xdr:colOff>431800</xdr:colOff>
      <xdr:row>22</xdr:row>
      <xdr:rowOff>30480</xdr:rowOff>
    </xdr:to>
    <xdr:graphicFrame macro="">
      <xdr:nvGraphicFramePr>
        <xdr:cNvPr id="2" name="Chart 1">
          <a:extLst>
            <a:ext uri="{FF2B5EF4-FFF2-40B4-BE49-F238E27FC236}">
              <a16:creationId xmlns:a16="http://schemas.microsoft.com/office/drawing/2014/main" id="{7D333812-762D-4449-AA7E-7D28C6C2AF8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2</xdr:row>
      <xdr:rowOff>10653</xdr:rowOff>
    </xdr:from>
    <xdr:to>
      <xdr:col>8</xdr:col>
      <xdr:colOff>265853</xdr:colOff>
      <xdr:row>21</xdr:row>
      <xdr:rowOff>44858</xdr:rowOff>
    </xdr:to>
    <xdr:graphicFrame macro="">
      <xdr:nvGraphicFramePr>
        <xdr:cNvPr id="3" name="Chart 6">
          <a:extLst>
            <a:ext uri="{FF2B5EF4-FFF2-40B4-BE49-F238E27FC236}">
              <a16:creationId xmlns:a16="http://schemas.microsoft.com/office/drawing/2014/main" id="{D6046042-B528-4CDF-93A7-43F11F07B6F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11</xdr:col>
      <xdr:colOff>0</xdr:colOff>
      <xdr:row>1</xdr:row>
      <xdr:rowOff>158749</xdr:rowOff>
    </xdr:from>
    <xdr:to>
      <xdr:col>19</xdr:col>
      <xdr:colOff>502920</xdr:colOff>
      <xdr:row>21</xdr:row>
      <xdr:rowOff>25399</xdr:rowOff>
    </xdr:to>
    <xdr:graphicFrame macro="">
      <xdr:nvGraphicFramePr>
        <xdr:cNvPr id="4" name="Chart 6">
          <a:extLst>
            <a:ext uri="{FF2B5EF4-FFF2-40B4-BE49-F238E27FC236}">
              <a16:creationId xmlns:a16="http://schemas.microsoft.com/office/drawing/2014/main" id="{B943B39A-90D8-4D74-A33E-19489555897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20</xdr:col>
      <xdr:colOff>4760</xdr:colOff>
      <xdr:row>1</xdr:row>
      <xdr:rowOff>158749</xdr:rowOff>
    </xdr:from>
    <xdr:to>
      <xdr:col>29</xdr:col>
      <xdr:colOff>538160</xdr:colOff>
      <xdr:row>21</xdr:row>
      <xdr:rowOff>25399</xdr:rowOff>
    </xdr:to>
    <xdr:graphicFrame macro="">
      <xdr:nvGraphicFramePr>
        <xdr:cNvPr id="5" name="Chart 6">
          <a:extLst>
            <a:ext uri="{FF2B5EF4-FFF2-40B4-BE49-F238E27FC236}">
              <a16:creationId xmlns:a16="http://schemas.microsoft.com/office/drawing/2014/main" id="{CD27202B-F71B-49D4-879C-B658C5B8426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31</xdr:col>
      <xdr:colOff>0</xdr:colOff>
      <xdr:row>1</xdr:row>
      <xdr:rowOff>158749</xdr:rowOff>
    </xdr:from>
    <xdr:to>
      <xdr:col>41</xdr:col>
      <xdr:colOff>50800</xdr:colOff>
      <xdr:row>21</xdr:row>
      <xdr:rowOff>25399</xdr:rowOff>
    </xdr:to>
    <xdr:graphicFrame macro="">
      <xdr:nvGraphicFramePr>
        <xdr:cNvPr id="6" name="Chart 6">
          <a:extLst>
            <a:ext uri="{FF2B5EF4-FFF2-40B4-BE49-F238E27FC236}">
              <a16:creationId xmlns:a16="http://schemas.microsoft.com/office/drawing/2014/main" id="{8761CA28-5F31-4309-8D64-5F1E8222653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43</xdr:col>
      <xdr:colOff>82880</xdr:colOff>
      <xdr:row>4</xdr:row>
      <xdr:rowOff>56550</xdr:rowOff>
    </xdr:from>
    <xdr:to>
      <xdr:col>52</xdr:col>
      <xdr:colOff>318666</xdr:colOff>
      <xdr:row>21</xdr:row>
      <xdr:rowOff>26768</xdr:rowOff>
    </xdr:to>
    <xdr:graphicFrame macro="">
      <xdr:nvGraphicFramePr>
        <xdr:cNvPr id="7" name="Chart 6">
          <a:extLst>
            <a:ext uri="{FF2B5EF4-FFF2-40B4-BE49-F238E27FC236}">
              <a16:creationId xmlns:a16="http://schemas.microsoft.com/office/drawing/2014/main" id="{C616229F-F011-49A1-AF12-7A11A5C982C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54</xdr:col>
      <xdr:colOff>10160</xdr:colOff>
      <xdr:row>2</xdr:row>
      <xdr:rowOff>96519</xdr:rowOff>
    </xdr:from>
    <xdr:to>
      <xdr:col>63</xdr:col>
      <xdr:colOff>543560</xdr:colOff>
      <xdr:row>21</xdr:row>
      <xdr:rowOff>121919</xdr:rowOff>
    </xdr:to>
    <xdr:grpSp>
      <xdr:nvGrpSpPr>
        <xdr:cNvPr id="8" name="Group 7">
          <a:extLst>
            <a:ext uri="{FF2B5EF4-FFF2-40B4-BE49-F238E27FC236}">
              <a16:creationId xmlns:a16="http://schemas.microsoft.com/office/drawing/2014/main" id="{536DDAE7-602C-463B-BC95-42D7C434F03A}"/>
            </a:ext>
          </a:extLst>
        </xdr:cNvPr>
        <xdr:cNvGrpSpPr/>
      </xdr:nvGrpSpPr>
      <xdr:grpSpPr>
        <a:xfrm>
          <a:off x="33715960" y="452119"/>
          <a:ext cx="5985933" cy="3081867"/>
          <a:chOff x="32679640" y="299719"/>
          <a:chExt cx="6035040" cy="3017520"/>
        </a:xfrm>
      </xdr:grpSpPr>
      <xdr:graphicFrame macro="">
        <xdr:nvGraphicFramePr>
          <xdr:cNvPr id="9" name="Chart 6">
            <a:extLst>
              <a:ext uri="{FF2B5EF4-FFF2-40B4-BE49-F238E27FC236}">
                <a16:creationId xmlns:a16="http://schemas.microsoft.com/office/drawing/2014/main" id="{DF611E71-59AA-E952-FDC4-2791CA258B40}"/>
              </a:ext>
            </a:extLst>
          </xdr:cNvPr>
          <xdr:cNvGraphicFramePr>
            <a:graphicFrameLocks/>
          </xdr:cNvGraphicFramePr>
        </xdr:nvGraphicFramePr>
        <xdr:xfrm>
          <a:off x="32679640" y="299719"/>
          <a:ext cx="6035040" cy="3017520"/>
        </xdr:xfrm>
        <a:graphic>
          <a:graphicData uri="http://schemas.openxmlformats.org/drawingml/2006/chart">
            <c:chart xmlns:c="http://schemas.openxmlformats.org/drawingml/2006/chart" xmlns:r="http://schemas.openxmlformats.org/officeDocument/2006/relationships" r:id="rId7"/>
          </a:graphicData>
        </a:graphic>
      </xdr:graphicFrame>
      <xdr:graphicFrame macro="">
        <xdr:nvGraphicFramePr>
          <xdr:cNvPr id="10" name="Chart 9">
            <a:extLst>
              <a:ext uri="{FF2B5EF4-FFF2-40B4-BE49-F238E27FC236}">
                <a16:creationId xmlns:a16="http://schemas.microsoft.com/office/drawing/2014/main" id="{D5547782-AF02-ECE1-46C0-1B3B615A521E}"/>
              </a:ext>
            </a:extLst>
          </xdr:cNvPr>
          <xdr:cNvGraphicFramePr>
            <a:graphicFrameLocks/>
          </xdr:cNvGraphicFramePr>
        </xdr:nvGraphicFramePr>
        <xdr:xfrm>
          <a:off x="32715200" y="508000"/>
          <a:ext cx="5852160" cy="2667000"/>
        </xdr:xfrm>
        <a:graphic>
          <a:graphicData uri="http://schemas.openxmlformats.org/drawingml/2006/chart">
            <c:chart xmlns:c="http://schemas.openxmlformats.org/drawingml/2006/chart" xmlns:r="http://schemas.openxmlformats.org/officeDocument/2006/relationships" r:id="rId8"/>
          </a:graphicData>
        </a:graphic>
      </xdr:graphicFrame>
    </xdr:grpSp>
    <xdr:clientData/>
  </xdr:twoCellAnchor>
</xdr:wsDr>
</file>

<file path=xl/drawings/drawing81.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(2023 $/MWh)</a:t>
          </a:r>
          <a:endParaRPr lang="en-US" sz="1000" b="0">
            <a:latin typeface="Arial" panose="020B0604020202020204" pitchFamily="34" charset="0"/>
            <a:cs typeface="Arial" panose="020B0604020202020204" pitchFamily="34" charset="0"/>
          </a:endParaRPr>
        </a:p>
      </cdr:txBody>
    </cdr:sp>
  </cdr:relSizeAnchor>
</c:userShapes>
</file>

<file path=xl/drawings/drawing82.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(2023 $/MWh)</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0.86338</cdr:x>
      <cdr:y>0.41412</cdr:y>
    </cdr:from>
    <cdr:to>
      <cdr:x>1</cdr:x>
      <cdr:y>0.52675</cdr:y>
    </cdr:to>
    <cdr:grpSp>
      <cdr:nvGrpSpPr>
        <cdr:cNvPr id="6" name="Group 5">
          <a:extLst xmlns:a="http://schemas.openxmlformats.org/drawingml/2006/main">
            <a:ext uri="{FF2B5EF4-FFF2-40B4-BE49-F238E27FC236}">
              <a16:creationId xmlns:a16="http://schemas.microsoft.com/office/drawing/2014/main" id="{9FCFA4A7-50BC-A939-9C7C-6ED17EC28B88}"/>
            </a:ext>
          </a:extLst>
        </cdr:cNvPr>
        <cdr:cNvGrpSpPr/>
      </cdr:nvGrpSpPr>
      <cdr:grpSpPr>
        <a:xfrm xmlns:a="http://schemas.openxmlformats.org/drawingml/2006/main">
          <a:off x="5171059" y="1279909"/>
          <a:ext cx="818261" cy="348102"/>
          <a:chOff x="4978095" y="1309593"/>
          <a:chExt cx="787705" cy="356153"/>
        </a:xfrm>
      </cdr:grpSpPr>
      <cdr:sp macro="" textlink="">
        <cdr:nvSpPr>
          <cdr:cNvPr id="2" name="TextBox 1">
            <a:extLst xmlns:a="http://schemas.openxmlformats.org/drawingml/2006/main">
              <a:ext uri="{FF2B5EF4-FFF2-40B4-BE49-F238E27FC236}">
                <a16:creationId xmlns:a16="http://schemas.microsoft.com/office/drawing/2014/main" id="{1703236D-4873-FEC8-57A8-C3E1CEDDB157}"/>
              </a:ext>
            </a:extLst>
          </cdr:cNvPr>
          <cdr:cNvSpPr txBox="1"/>
        </cdr:nvSpPr>
        <cdr:spPr>
          <a:xfrm xmlns:a="http://schemas.openxmlformats.org/drawingml/2006/main">
            <a:off x="4978095" y="1309593"/>
            <a:ext cx="787705" cy="237177"/>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900">
                <a:solidFill>
                  <a:schemeClr val="bg1">
                    <a:lumMod val="50000"/>
                  </a:schemeClr>
                </a:solidFill>
                <a:latin typeface="Arial" panose="020B0604020202020204" pitchFamily="34" charset="0"/>
                <a:cs typeface="Arial" panose="020B0604020202020204" pitchFamily="34" charset="0"/>
              </a:rPr>
              <a:t>~150 MW</a:t>
            </a:r>
          </a:p>
        </cdr:txBody>
      </cdr:sp>
      <cdr:cxnSp macro="">
        <cdr:nvCxnSpPr>
          <cdr:cNvPr id="4" name="Straight Arrow Connector 3">
            <a:extLst xmlns:a="http://schemas.openxmlformats.org/drawingml/2006/main">
              <a:ext uri="{FF2B5EF4-FFF2-40B4-BE49-F238E27FC236}">
                <a16:creationId xmlns:a16="http://schemas.microsoft.com/office/drawing/2014/main" id="{502FBB0A-2F0A-3B1D-ED8D-66A700D6C5B5}"/>
              </a:ext>
            </a:extLst>
          </cdr:cNvPr>
          <cdr:cNvCxnSpPr/>
        </cdr:nvCxnSpPr>
        <cdr:spPr>
          <a:xfrm xmlns:a="http://schemas.openxmlformats.org/drawingml/2006/main" flipH="1">
            <a:off x="5130800" y="1500646"/>
            <a:ext cx="88900" cy="165100"/>
          </a:xfrm>
          <a:prstGeom xmlns:a="http://schemas.openxmlformats.org/drawingml/2006/main" prst="straightConnector1">
            <a:avLst/>
          </a:prstGeom>
          <a:ln xmlns:a="http://schemas.openxmlformats.org/drawingml/2006/main" w="6350">
            <a:solidFill>
              <a:schemeClr val="bg1">
                <a:lumMod val="50000"/>
              </a:schemeClr>
            </a:solidFill>
            <a:tailEnd type="triangle"/>
          </a:ln>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grpSp>
  </cdr:relSizeAnchor>
</c:userShapes>
</file>

<file path=xl/drawings/drawing83.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(2023 $/MWh)</a:t>
          </a:r>
          <a:endParaRPr lang="en-US" sz="1000" b="0">
            <a:latin typeface="Arial" panose="020B0604020202020204" pitchFamily="34" charset="0"/>
            <a:cs typeface="Arial" panose="020B0604020202020204" pitchFamily="34" charset="0"/>
          </a:endParaRPr>
        </a:p>
      </cdr:txBody>
    </cdr:sp>
  </cdr:relSizeAnchor>
</c:userShapes>
</file>

<file path=xl/drawings/drawing84.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(2023 $/MWh)</a:t>
          </a:r>
          <a:endParaRPr lang="en-US" sz="1000" b="0">
            <a:latin typeface="Arial" panose="020B0604020202020204" pitchFamily="34" charset="0"/>
            <a:cs typeface="Arial" panose="020B0604020202020204" pitchFamily="34" charset="0"/>
          </a:endParaRPr>
        </a:p>
      </cdr:txBody>
    </cdr:sp>
  </cdr:relSizeAnchor>
</c:userShapes>
</file>

<file path=xl/drawings/drawing85.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(2023 $/MWh)</a:t>
          </a:r>
          <a:endParaRPr lang="en-US" sz="1000" b="0">
            <a:latin typeface="Arial" panose="020B0604020202020204" pitchFamily="34" charset="0"/>
            <a:cs typeface="Arial" panose="020B0604020202020204" pitchFamily="34" charset="0"/>
          </a:endParaRPr>
        </a:p>
      </cdr:txBody>
    </cdr:sp>
  </cdr:relSizeAnchor>
</c:userShapes>
</file>

<file path=xl/drawings/drawing86.xml><?xml version="1.0" encoding="utf-8"?>
<c:userShapes xmlns:c="http://schemas.openxmlformats.org/drawingml/2006/chart">
  <cdr:relSizeAnchor xmlns:cdr="http://schemas.openxmlformats.org/drawingml/2006/chartDrawing">
    <cdr:from>
      <cdr:x>0.50125</cdr:x>
      <cdr:y>0.19989</cdr:y>
    </cdr:from>
    <cdr:to>
      <cdr:x>0.99634</cdr:x>
      <cdr:y>0.36694</cdr:y>
    </cdr:to>
    <cdr:sp macro="" textlink="">
      <cdr:nvSpPr>
        <cdr:cNvPr id="2" name="TextBox 1">
          <a:extLst xmlns:a="http://schemas.openxmlformats.org/drawingml/2006/main">
            <a:ext uri="{FF2B5EF4-FFF2-40B4-BE49-F238E27FC236}">
              <a16:creationId xmlns:a16="http://schemas.microsoft.com/office/drawing/2014/main" id="{A63493B8-4860-2E45-5A5D-7668343ABC25}"/>
            </a:ext>
          </a:extLst>
        </cdr:cNvPr>
        <cdr:cNvSpPr txBox="1"/>
      </cdr:nvSpPr>
      <cdr:spPr>
        <a:xfrm xmlns:a="http://schemas.openxmlformats.org/drawingml/2006/main">
          <a:off x="2885297" y="528814"/>
          <a:ext cx="2849880" cy="441960"/>
        </a:xfrm>
        <a:prstGeom xmlns:a="http://schemas.openxmlformats.org/drawingml/2006/main" prst="rect">
          <a:avLst/>
        </a:prstGeom>
      </cdr:spPr>
      <cdr:txBody>
        <a:bodyPr xmlns:a="http://schemas.openxmlformats.org/drawingml/2006/main" vertOverflow="clip" wrap="square" lIns="18288" tIns="18288" rIns="18288" bIns="18288" rtlCol="0" anchor="ctr" anchorCtr="1"/>
        <a:lstStyle xmlns:a="http://schemas.openxmlformats.org/drawingml/2006/main"/>
        <a:p xmlns:a="http://schemas.openxmlformats.org/drawingml/2006/main">
          <a:r>
            <a:rPr lang="en-US" sz="1100"/>
            <a:t>Black line shows average LBNL PPA price; dashed red line shows average LevelTen PPA price.</a:t>
          </a:r>
        </a:p>
      </cdr:txBody>
    </cdr:sp>
  </cdr:relSizeAnchor>
</c:userShapes>
</file>

<file path=xl/drawings/drawing87.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(2023 $/MWh)</a:t>
          </a:r>
          <a:endParaRPr lang="en-US" sz="1000" b="0">
            <a:latin typeface="Arial" panose="020B0604020202020204" pitchFamily="34" charset="0"/>
            <a:cs typeface="Arial" panose="020B0604020202020204" pitchFamily="34" charset="0"/>
          </a:endParaRPr>
        </a:p>
      </cdr:txBody>
    </cdr:sp>
  </cdr:relSizeAnchor>
</c:userShapes>
</file>

<file path=xl/drawings/drawing88.xml><?xml version="1.0" encoding="utf-8"?>
<c:userShapes xmlns:c="http://schemas.openxmlformats.org/drawingml/2006/chart">
  <cdr:relSizeAnchor xmlns:cdr="http://schemas.openxmlformats.org/drawingml/2006/chartDrawing">
    <cdr:from>
      <cdr:x>0.5842</cdr:x>
      <cdr:y>0.30476</cdr:y>
    </cdr:from>
    <cdr:to>
      <cdr:x>0.74045</cdr:x>
      <cdr:y>0.64762</cdr:y>
    </cdr:to>
    <cdr:sp macro="" textlink="">
      <cdr:nvSpPr>
        <cdr:cNvPr id="2" name="TextBox 1"/>
        <cdr:cNvSpPr txBox="1"/>
      </cdr:nvSpPr>
      <cdr:spPr>
        <a:xfrm xmlns:a="http://schemas.openxmlformats.org/drawingml/2006/main">
          <a:off x="3418840" y="812800"/>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en-US" sz="1100"/>
        </a:p>
      </cdr:txBody>
    </cdr:sp>
  </cdr:relSizeAnchor>
  <cdr:relSizeAnchor xmlns:cdr="http://schemas.openxmlformats.org/drawingml/2006/chartDrawing">
    <cdr:from>
      <cdr:x>0.32181</cdr:x>
      <cdr:y>0.06286</cdr:y>
    </cdr:from>
    <cdr:to>
      <cdr:x>0.83681</cdr:x>
      <cdr:y>0.25524</cdr:y>
    </cdr:to>
    <cdr:sp macro="" textlink="">
      <cdr:nvSpPr>
        <cdr:cNvPr id="3" name="TextBox 2"/>
        <cdr:cNvSpPr txBox="1"/>
      </cdr:nvSpPr>
      <cdr:spPr>
        <a:xfrm xmlns:a="http://schemas.openxmlformats.org/drawingml/2006/main">
          <a:off x="1854739" y="167641"/>
          <a:ext cx="2968208" cy="513080"/>
        </a:xfrm>
        <a:prstGeom xmlns:a="http://schemas.openxmlformats.org/drawingml/2006/main" prst="rect">
          <a:avLst/>
        </a:prstGeom>
      </cdr:spPr>
      <cdr:txBody>
        <a:bodyPr xmlns:a="http://schemas.openxmlformats.org/drawingml/2006/main" vertOverflow="clip" wrap="square" lIns="18288" tIns="18288" rIns="18288" bIns="18288" rtlCol="0" anchor="ctr" anchorCtr="1"/>
        <a:lstStyle xmlns:a="http://schemas.openxmlformats.org/drawingml/2006/main"/>
        <a:p xmlns:a="http://schemas.openxmlformats.org/drawingml/2006/main">
          <a:r>
            <a:rPr lang="en-US" sz="1100"/>
            <a:t>Black</a:t>
          </a:r>
          <a:r>
            <a:rPr lang="en-US" sz="1100" baseline="0"/>
            <a:t> line shows average LBNL PPA price; </a:t>
          </a:r>
          <a:r>
            <a:rPr lang="en-US" sz="1100"/>
            <a:t>dashed red line shows average LevelTen PPA price.</a:t>
          </a:r>
        </a:p>
      </cdr:txBody>
    </cdr:sp>
  </cdr:relSizeAnchor>
</c:userShapes>
</file>

<file path=xl/drawings/drawing89.xml><?xml version="1.0" encoding="utf-8"?>
<xdr:wsDr xmlns:xdr="http://schemas.openxmlformats.org/drawingml/2006/spreadsheetDrawing" xmlns:a="http://schemas.openxmlformats.org/drawingml/2006/main">
  <xdr:twoCellAnchor>
    <xdr:from>
      <xdr:col>43</xdr:col>
      <xdr:colOff>5080</xdr:colOff>
      <xdr:row>3</xdr:row>
      <xdr:rowOff>10160</xdr:rowOff>
    </xdr:from>
    <xdr:to>
      <xdr:col>52</xdr:col>
      <xdr:colOff>431800</xdr:colOff>
      <xdr:row>22</xdr:row>
      <xdr:rowOff>30480</xdr:rowOff>
    </xdr:to>
    <xdr:graphicFrame macro="">
      <xdr:nvGraphicFramePr>
        <xdr:cNvPr id="2" name="Chart 1">
          <a:extLst>
            <a:ext uri="{FF2B5EF4-FFF2-40B4-BE49-F238E27FC236}">
              <a16:creationId xmlns:a16="http://schemas.microsoft.com/office/drawing/2014/main" id="{5FAFE3AD-7C13-442F-8FF5-EAD19991E76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2</xdr:row>
      <xdr:rowOff>10653</xdr:rowOff>
    </xdr:from>
    <xdr:to>
      <xdr:col>8</xdr:col>
      <xdr:colOff>265853</xdr:colOff>
      <xdr:row>21</xdr:row>
      <xdr:rowOff>44858</xdr:rowOff>
    </xdr:to>
    <xdr:graphicFrame macro="">
      <xdr:nvGraphicFramePr>
        <xdr:cNvPr id="3" name="Chart 6">
          <a:extLst>
            <a:ext uri="{FF2B5EF4-FFF2-40B4-BE49-F238E27FC236}">
              <a16:creationId xmlns:a16="http://schemas.microsoft.com/office/drawing/2014/main" id="{3D9CB34E-AEF5-4378-A848-A9846864B2F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11</xdr:col>
      <xdr:colOff>0</xdr:colOff>
      <xdr:row>1</xdr:row>
      <xdr:rowOff>158749</xdr:rowOff>
    </xdr:from>
    <xdr:to>
      <xdr:col>19</xdr:col>
      <xdr:colOff>502920</xdr:colOff>
      <xdr:row>21</xdr:row>
      <xdr:rowOff>25399</xdr:rowOff>
    </xdr:to>
    <xdr:graphicFrame macro="">
      <xdr:nvGraphicFramePr>
        <xdr:cNvPr id="4" name="Chart 6">
          <a:extLst>
            <a:ext uri="{FF2B5EF4-FFF2-40B4-BE49-F238E27FC236}">
              <a16:creationId xmlns:a16="http://schemas.microsoft.com/office/drawing/2014/main" id="{22B14B98-088F-46C9-AA9A-F47DB4D2B75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20</xdr:col>
      <xdr:colOff>4760</xdr:colOff>
      <xdr:row>1</xdr:row>
      <xdr:rowOff>158749</xdr:rowOff>
    </xdr:from>
    <xdr:to>
      <xdr:col>29</xdr:col>
      <xdr:colOff>538160</xdr:colOff>
      <xdr:row>21</xdr:row>
      <xdr:rowOff>25399</xdr:rowOff>
    </xdr:to>
    <xdr:graphicFrame macro="">
      <xdr:nvGraphicFramePr>
        <xdr:cNvPr id="5" name="Chart 6">
          <a:extLst>
            <a:ext uri="{FF2B5EF4-FFF2-40B4-BE49-F238E27FC236}">
              <a16:creationId xmlns:a16="http://schemas.microsoft.com/office/drawing/2014/main" id="{80FB453A-BA18-488A-B445-A7A1F151C70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31</xdr:col>
      <xdr:colOff>0</xdr:colOff>
      <xdr:row>1</xdr:row>
      <xdr:rowOff>158749</xdr:rowOff>
    </xdr:from>
    <xdr:to>
      <xdr:col>41</xdr:col>
      <xdr:colOff>50800</xdr:colOff>
      <xdr:row>21</xdr:row>
      <xdr:rowOff>25399</xdr:rowOff>
    </xdr:to>
    <xdr:graphicFrame macro="">
      <xdr:nvGraphicFramePr>
        <xdr:cNvPr id="6" name="Chart 6">
          <a:extLst>
            <a:ext uri="{FF2B5EF4-FFF2-40B4-BE49-F238E27FC236}">
              <a16:creationId xmlns:a16="http://schemas.microsoft.com/office/drawing/2014/main" id="{B831E3C3-3CE2-4715-8062-45ECD90B18A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43</xdr:col>
      <xdr:colOff>82880</xdr:colOff>
      <xdr:row>4</xdr:row>
      <xdr:rowOff>56550</xdr:rowOff>
    </xdr:from>
    <xdr:to>
      <xdr:col>52</xdr:col>
      <xdr:colOff>318666</xdr:colOff>
      <xdr:row>21</xdr:row>
      <xdr:rowOff>26768</xdr:rowOff>
    </xdr:to>
    <xdr:graphicFrame macro="">
      <xdr:nvGraphicFramePr>
        <xdr:cNvPr id="7" name="Chart 6">
          <a:extLst>
            <a:ext uri="{FF2B5EF4-FFF2-40B4-BE49-F238E27FC236}">
              <a16:creationId xmlns:a16="http://schemas.microsoft.com/office/drawing/2014/main" id="{B8CFEBBC-EF53-4572-AED5-C8C753FAD4F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54</xdr:col>
      <xdr:colOff>10160</xdr:colOff>
      <xdr:row>2</xdr:row>
      <xdr:rowOff>96519</xdr:rowOff>
    </xdr:from>
    <xdr:to>
      <xdr:col>63</xdr:col>
      <xdr:colOff>543560</xdr:colOff>
      <xdr:row>21</xdr:row>
      <xdr:rowOff>121919</xdr:rowOff>
    </xdr:to>
    <xdr:grpSp>
      <xdr:nvGrpSpPr>
        <xdr:cNvPr id="8" name="Group 7">
          <a:extLst>
            <a:ext uri="{FF2B5EF4-FFF2-40B4-BE49-F238E27FC236}">
              <a16:creationId xmlns:a16="http://schemas.microsoft.com/office/drawing/2014/main" id="{3F6B7A55-E52A-4EE8-99DF-FEC86EACD160}"/>
            </a:ext>
          </a:extLst>
        </xdr:cNvPr>
        <xdr:cNvGrpSpPr/>
      </xdr:nvGrpSpPr>
      <xdr:grpSpPr>
        <a:xfrm>
          <a:off x="33715960" y="452119"/>
          <a:ext cx="5985933" cy="3081867"/>
          <a:chOff x="32679640" y="299719"/>
          <a:chExt cx="6035040" cy="3017520"/>
        </a:xfrm>
      </xdr:grpSpPr>
      <xdr:graphicFrame macro="">
        <xdr:nvGraphicFramePr>
          <xdr:cNvPr id="9" name="Chart 6">
            <a:extLst>
              <a:ext uri="{FF2B5EF4-FFF2-40B4-BE49-F238E27FC236}">
                <a16:creationId xmlns:a16="http://schemas.microsoft.com/office/drawing/2014/main" id="{8BE8EDEE-EC00-D584-912E-0B7EDA93E0BD}"/>
              </a:ext>
            </a:extLst>
          </xdr:cNvPr>
          <xdr:cNvGraphicFramePr>
            <a:graphicFrameLocks/>
          </xdr:cNvGraphicFramePr>
        </xdr:nvGraphicFramePr>
        <xdr:xfrm>
          <a:off x="32679640" y="299719"/>
          <a:ext cx="6035040" cy="3017520"/>
        </xdr:xfrm>
        <a:graphic>
          <a:graphicData uri="http://schemas.openxmlformats.org/drawingml/2006/chart">
            <c:chart xmlns:c="http://schemas.openxmlformats.org/drawingml/2006/chart" xmlns:r="http://schemas.openxmlformats.org/officeDocument/2006/relationships" r:id="rId7"/>
          </a:graphicData>
        </a:graphic>
      </xdr:graphicFrame>
      <xdr:graphicFrame macro="">
        <xdr:nvGraphicFramePr>
          <xdr:cNvPr id="10" name="Chart 9">
            <a:extLst>
              <a:ext uri="{FF2B5EF4-FFF2-40B4-BE49-F238E27FC236}">
                <a16:creationId xmlns:a16="http://schemas.microsoft.com/office/drawing/2014/main" id="{8398297E-FBD4-8FD2-3D68-23B3E03C173B}"/>
              </a:ext>
            </a:extLst>
          </xdr:cNvPr>
          <xdr:cNvGraphicFramePr>
            <a:graphicFrameLocks/>
          </xdr:cNvGraphicFramePr>
        </xdr:nvGraphicFramePr>
        <xdr:xfrm>
          <a:off x="32715200" y="508000"/>
          <a:ext cx="5852160" cy="2667000"/>
        </xdr:xfrm>
        <a:graphic>
          <a:graphicData uri="http://schemas.openxmlformats.org/drawingml/2006/chart">
            <c:chart xmlns:c="http://schemas.openxmlformats.org/drawingml/2006/chart" xmlns:r="http://schemas.openxmlformats.org/officeDocument/2006/relationships" r:id="rId8"/>
          </a:graphicData>
        </a:graphic>
      </xdr:graphicFrame>
    </xdr:grpSp>
    <xdr:clientData/>
  </xdr:twoCellAnchor>
</xdr:wsDr>
</file>

<file path=xl/drawings/drawing90.xml><?xml version="1.0" encoding="utf-8"?>
<c:userShapes xmlns:c="http://schemas.openxmlformats.org/drawingml/2006/chart">
  <cdr:relSizeAnchor xmlns:cdr="http://schemas.openxmlformats.org/drawingml/2006/chartDrawing">
    <cdr:from>
      <cdr:x>0</cdr:x>
      <cdr:y>0</cdr:y>
    </cdr:from>
    <cdr:to>
      <cdr:x>0.39507</cdr:x>
      <cdr:y>0.06516</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80920" cy="20574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91.xml><?xml version="1.0" encoding="utf-8"?>
<c:userShapes xmlns:c="http://schemas.openxmlformats.org/drawingml/2006/chart">
  <cdr:relSizeAnchor xmlns:cdr="http://schemas.openxmlformats.org/drawingml/2006/chartDrawing">
    <cdr:from>
      <cdr:x>0</cdr:x>
      <cdr:y>0</cdr:y>
    </cdr:from>
    <cdr:to>
      <cdr:x>0.39912</cdr:x>
      <cdr:y>0.05687</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311400" cy="179846"/>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92.xml><?xml version="1.0" encoding="utf-8"?>
<c:userShapes xmlns:c="http://schemas.openxmlformats.org/drawingml/2006/chart">
  <cdr:relSizeAnchor xmlns:cdr="http://schemas.openxmlformats.org/drawingml/2006/chartDrawing">
    <cdr:from>
      <cdr:x>0</cdr:x>
      <cdr:y>0</cdr:y>
    </cdr:from>
    <cdr:to>
      <cdr:x>0.40386</cdr:x>
      <cdr:y>0.05411</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336800" cy="171451"/>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93.xml><?xml version="1.0" encoding="utf-8"?>
<c:userShapes xmlns:c="http://schemas.openxmlformats.org/drawingml/2006/chart">
  <cdr:relSizeAnchor xmlns:cdr="http://schemas.openxmlformats.org/drawingml/2006/chartDrawing">
    <cdr:from>
      <cdr:x>0</cdr:x>
      <cdr:y>0</cdr:y>
    </cdr:from>
    <cdr:to>
      <cdr:x>0.39258</cdr:x>
      <cdr:y>0.07816</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68540" cy="247651"/>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94.xml><?xml version="1.0" encoding="utf-8"?>
<c:userShapes xmlns:c="http://schemas.openxmlformats.org/drawingml/2006/chart">
  <cdr:relSizeAnchor xmlns:cdr="http://schemas.openxmlformats.org/drawingml/2006/chartDrawing">
    <cdr:from>
      <cdr:x>0</cdr:x>
      <cdr:y>0</cdr:y>
    </cdr:from>
    <cdr:to>
      <cdr:x>0.39207</cdr:x>
      <cdr:y>0.08617</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60600" cy="273051"/>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95.xml><?xml version="1.0" encoding="utf-8"?>
<c:userShapes xmlns:c="http://schemas.openxmlformats.org/drawingml/2006/chart">
  <cdr:relSizeAnchor xmlns:cdr="http://schemas.openxmlformats.org/drawingml/2006/chartDrawing">
    <cdr:from>
      <cdr:x>0.50125</cdr:x>
      <cdr:y>0.19989</cdr:y>
    </cdr:from>
    <cdr:to>
      <cdr:x>0.99634</cdr:x>
      <cdr:y>0.36694</cdr:y>
    </cdr:to>
    <cdr:sp macro="" textlink="">
      <cdr:nvSpPr>
        <cdr:cNvPr id="2" name="TextBox 1">
          <a:extLst xmlns:a="http://schemas.openxmlformats.org/drawingml/2006/main">
            <a:ext uri="{FF2B5EF4-FFF2-40B4-BE49-F238E27FC236}">
              <a16:creationId xmlns:a16="http://schemas.microsoft.com/office/drawing/2014/main" id="{A63493B8-4860-2E45-5A5D-7668343ABC25}"/>
            </a:ext>
          </a:extLst>
        </cdr:cNvPr>
        <cdr:cNvSpPr txBox="1"/>
      </cdr:nvSpPr>
      <cdr:spPr>
        <a:xfrm xmlns:a="http://schemas.openxmlformats.org/drawingml/2006/main">
          <a:off x="2885297" y="528814"/>
          <a:ext cx="2849880" cy="441960"/>
        </a:xfrm>
        <a:prstGeom xmlns:a="http://schemas.openxmlformats.org/drawingml/2006/main" prst="rect">
          <a:avLst/>
        </a:prstGeom>
      </cdr:spPr>
      <cdr:txBody>
        <a:bodyPr xmlns:a="http://schemas.openxmlformats.org/drawingml/2006/main" vertOverflow="clip" wrap="square" lIns="18288" tIns="18288" rIns="18288" bIns="18288" rtlCol="0" anchor="ctr" anchorCtr="1"/>
        <a:lstStyle xmlns:a="http://schemas.openxmlformats.org/drawingml/2006/main"/>
        <a:p xmlns:a="http://schemas.openxmlformats.org/drawingml/2006/main">
          <a:r>
            <a:rPr lang="en-US" sz="1100"/>
            <a:t>Black line shows average LBNL PPA price; dashed red line shows average LevelTen PPA price.</a:t>
          </a:r>
        </a:p>
      </cdr:txBody>
    </cdr:sp>
  </cdr:relSizeAnchor>
</c:userShapes>
</file>

<file path=xl/drawings/drawing96.xml><?xml version="1.0" encoding="utf-8"?>
<c:userShapes xmlns:c="http://schemas.openxmlformats.org/drawingml/2006/chart">
  <cdr:relSizeAnchor xmlns:cdr="http://schemas.openxmlformats.org/drawingml/2006/chartDrawing">
    <cdr:from>
      <cdr:x>0</cdr:x>
      <cdr:y>0</cdr:y>
    </cdr:from>
    <cdr:to>
      <cdr:x>0.39824</cdr:x>
      <cdr:y>0.05783</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301240" cy="182881"/>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97.xml><?xml version="1.0" encoding="utf-8"?>
<c:userShapes xmlns:c="http://schemas.openxmlformats.org/drawingml/2006/chart">
  <cdr:relSizeAnchor xmlns:cdr="http://schemas.openxmlformats.org/drawingml/2006/chartDrawing">
    <cdr:from>
      <cdr:x>0.5842</cdr:x>
      <cdr:y>0.30476</cdr:y>
    </cdr:from>
    <cdr:to>
      <cdr:x>0.74045</cdr:x>
      <cdr:y>0.64762</cdr:y>
    </cdr:to>
    <cdr:sp macro="" textlink="">
      <cdr:nvSpPr>
        <cdr:cNvPr id="2" name="TextBox 1"/>
        <cdr:cNvSpPr txBox="1"/>
      </cdr:nvSpPr>
      <cdr:spPr>
        <a:xfrm xmlns:a="http://schemas.openxmlformats.org/drawingml/2006/main">
          <a:off x="3418840" y="812800"/>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en-US" sz="1100"/>
        </a:p>
      </cdr:txBody>
    </cdr:sp>
  </cdr:relSizeAnchor>
  <cdr:relSizeAnchor xmlns:cdr="http://schemas.openxmlformats.org/drawingml/2006/chartDrawing">
    <cdr:from>
      <cdr:x>0.32181</cdr:x>
      <cdr:y>0.06286</cdr:y>
    </cdr:from>
    <cdr:to>
      <cdr:x>0.83681</cdr:x>
      <cdr:y>0.25524</cdr:y>
    </cdr:to>
    <cdr:sp macro="" textlink="">
      <cdr:nvSpPr>
        <cdr:cNvPr id="3" name="TextBox 2"/>
        <cdr:cNvSpPr txBox="1"/>
      </cdr:nvSpPr>
      <cdr:spPr>
        <a:xfrm xmlns:a="http://schemas.openxmlformats.org/drawingml/2006/main">
          <a:off x="1854739" y="167641"/>
          <a:ext cx="2968208" cy="513080"/>
        </a:xfrm>
        <a:prstGeom xmlns:a="http://schemas.openxmlformats.org/drawingml/2006/main" prst="rect">
          <a:avLst/>
        </a:prstGeom>
      </cdr:spPr>
      <cdr:txBody>
        <a:bodyPr xmlns:a="http://schemas.openxmlformats.org/drawingml/2006/main" vertOverflow="clip" wrap="square" lIns="18288" tIns="18288" rIns="18288" bIns="18288" rtlCol="0" anchor="ctr" anchorCtr="1"/>
        <a:lstStyle xmlns:a="http://schemas.openxmlformats.org/drawingml/2006/main"/>
        <a:p xmlns:a="http://schemas.openxmlformats.org/drawingml/2006/main">
          <a:r>
            <a:rPr lang="en-US" sz="1100"/>
            <a:t>Black</a:t>
          </a:r>
          <a:r>
            <a:rPr lang="en-US" sz="1100" baseline="0"/>
            <a:t> line shows average LBNL PPA price; </a:t>
          </a:r>
          <a:r>
            <a:rPr lang="en-US" sz="1100"/>
            <a:t>dashed red line shows average LevelTen PPA price.</a:t>
          </a:r>
        </a:p>
      </cdr:txBody>
    </cdr:sp>
  </cdr:relSizeAnchor>
</c:userShapes>
</file>

<file path=xl/drawings/drawing98.xml><?xml version="1.0" encoding="utf-8"?>
<xdr:wsDr xmlns:xdr="http://schemas.openxmlformats.org/drawingml/2006/spreadsheetDrawing" xmlns:a="http://schemas.openxmlformats.org/drawingml/2006/main">
  <xdr:twoCellAnchor>
    <xdr:from>
      <xdr:col>0</xdr:col>
      <xdr:colOff>0</xdr:colOff>
      <xdr:row>1</xdr:row>
      <xdr:rowOff>67307</xdr:rowOff>
    </xdr:from>
    <xdr:to>
      <xdr:col>7</xdr:col>
      <xdr:colOff>71120</xdr:colOff>
      <xdr:row>20</xdr:row>
      <xdr:rowOff>100327</xdr:rowOff>
    </xdr:to>
    <xdr:graphicFrame macro="">
      <xdr:nvGraphicFramePr>
        <xdr:cNvPr id="2" name="Chart 8">
          <a:extLst>
            <a:ext uri="{FF2B5EF4-FFF2-40B4-BE49-F238E27FC236}">
              <a16:creationId xmlns:a16="http://schemas.microsoft.com/office/drawing/2014/main" id="{6E79AA87-A891-418A-9A48-49544E2DE67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9.xml><?xml version="1.0" encoding="utf-8"?>
<c:userShapes xmlns:c="http://schemas.openxmlformats.org/drawingml/2006/chart">
  <cdr:relSizeAnchor xmlns:cdr="http://schemas.openxmlformats.org/drawingml/2006/chartDrawing">
    <cdr:from>
      <cdr:x>0.35335</cdr:x>
      <cdr:y>0.93565</cdr:y>
    </cdr:from>
    <cdr:to>
      <cdr:x>0.67153</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100966" y="2785110"/>
          <a:ext cx="1891914" cy="191538"/>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18288" tIns="18288" rIns="18288" bIns="18288"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PPA Execution Year</a:t>
          </a:r>
        </a:p>
      </cdr:txBody>
    </cdr:sp>
  </cdr:relSizeAnchor>
  <cdr:relSizeAnchor xmlns:cdr="http://schemas.openxmlformats.org/drawingml/2006/chartDrawing">
    <cdr:from>
      <cdr:x>0</cdr:x>
      <cdr:y>0</cdr:y>
    </cdr:from>
    <cdr:to>
      <cdr:x>0.4458</cdr:x>
      <cdr:y>0.06691</cdr:y>
    </cdr:to>
    <cdr:sp macro="" textlink="">
      <cdr:nvSpPr>
        <cdr:cNvPr id="2" name="TextBox 1"/>
        <cdr:cNvSpPr txBox="1"/>
      </cdr:nvSpPr>
      <cdr:spPr>
        <a:xfrm xmlns:a="http://schemas.openxmlformats.org/drawingml/2006/main">
          <a:off x="0" y="0"/>
          <a:ext cx="2590800" cy="212093"/>
        </a:xfrm>
        <a:prstGeom xmlns:a="http://schemas.openxmlformats.org/drawingml/2006/main" prst="rect">
          <a:avLst/>
        </a:prstGeom>
      </cdr:spPr>
      <cdr:txBody>
        <a:bodyPr xmlns:a="http://schemas.openxmlformats.org/drawingml/2006/main" vertOverflow="clip" vert="horz" wrap="square" lIns="18288" tIns="18288" rIns="18288" bIns="18288" rtlCol="0" anchor="ctr" anchorCtr="1"/>
        <a:lstStyle xmlns:a="http://schemas.openxmlformats.org/drawingml/2006/main"/>
        <a:p xmlns:a="http://schemas.openxmlformats.org/drawingml/2006/main">
          <a:r>
            <a:rPr lang="en-US" sz="1000" b="0">
              <a:latin typeface="Arial" panose="020B0604020202020204" pitchFamily="34" charset="0"/>
              <a:cs typeface="Arial" panose="020B0604020202020204" pitchFamily="34" charset="0"/>
            </a:rPr>
            <a:t>Average Levelized PPA Price (2023 $/MWh)</a:t>
          </a:r>
        </a:p>
      </cdr:txBody>
    </cdr:sp>
  </cdr:relSizeAnchor>
  <cdr:relSizeAnchor xmlns:cdr="http://schemas.openxmlformats.org/drawingml/2006/chartDrawing">
    <cdr:from>
      <cdr:x>0.36426</cdr:x>
      <cdr:y>0.70978</cdr:y>
    </cdr:from>
    <cdr:to>
      <cdr:x>0.49147</cdr:x>
      <cdr:y>0.76366</cdr:y>
    </cdr:to>
    <cdr:sp macro="" textlink="">
      <cdr:nvSpPr>
        <cdr:cNvPr id="4" name="TextBox 1"/>
        <cdr:cNvSpPr txBox="1"/>
      </cdr:nvSpPr>
      <cdr:spPr>
        <a:xfrm xmlns:a="http://schemas.openxmlformats.org/drawingml/2006/main">
          <a:off x="2168704" y="2111721"/>
          <a:ext cx="757375" cy="160311"/>
        </a:xfrm>
        <a:prstGeom xmlns:a="http://schemas.openxmlformats.org/drawingml/2006/main" prst="rect">
          <a:avLst/>
        </a:prstGeom>
        <a:solidFill xmlns:a="http://schemas.openxmlformats.org/drawingml/2006/main">
          <a:schemeClr val="tx2">
            <a:lumMod val="20000"/>
            <a:lumOff val="80000"/>
            <a:alpha val="70000"/>
          </a:schemeClr>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a:solidFill>
                <a:schemeClr val="tx2"/>
              </a:solidFill>
              <a:latin typeface="Arial" panose="020B0604020202020204" pitchFamily="34" charset="0"/>
              <a:cs typeface="Arial" panose="020B0604020202020204" pitchFamily="34" charset="0"/>
            </a:rPr>
            <a:t>Nationwide</a:t>
          </a:r>
        </a:p>
      </cdr:txBody>
    </cdr:sp>
  </cdr:relSizeAnchor>
  <cdr:relSizeAnchor xmlns:cdr="http://schemas.openxmlformats.org/drawingml/2006/chartDrawing">
    <cdr:from>
      <cdr:x>0.41569</cdr:x>
      <cdr:y>0.08938</cdr:y>
    </cdr:from>
    <cdr:to>
      <cdr:x>0.49775</cdr:x>
      <cdr:y>0.14918</cdr:y>
    </cdr:to>
    <cdr:sp macro="" textlink="">
      <cdr:nvSpPr>
        <cdr:cNvPr id="6" name="TextBox 1"/>
        <cdr:cNvSpPr txBox="1"/>
      </cdr:nvSpPr>
      <cdr:spPr>
        <a:xfrm xmlns:a="http://schemas.openxmlformats.org/drawingml/2006/main">
          <a:off x="2503755" y="290888"/>
          <a:ext cx="494263" cy="194624"/>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4"/>
              </a:solidFill>
              <a:latin typeface="Arial" panose="020B0604020202020204" pitchFamily="34" charset="0"/>
              <a:cs typeface="Arial" panose="020B0604020202020204" pitchFamily="34" charset="0"/>
            </a:rPr>
            <a:t>West</a:t>
          </a:r>
        </a:p>
      </cdr:txBody>
    </cdr:sp>
  </cdr:relSizeAnchor>
  <cdr:relSizeAnchor xmlns:cdr="http://schemas.openxmlformats.org/drawingml/2006/chartDrawing">
    <cdr:from>
      <cdr:x>0.59364</cdr:x>
      <cdr:y>0.66165</cdr:y>
    </cdr:from>
    <cdr:to>
      <cdr:x>0.67583</cdr:x>
      <cdr:y>0.72264</cdr:y>
    </cdr:to>
    <cdr:sp macro="" textlink="">
      <cdr:nvSpPr>
        <cdr:cNvPr id="7" name="TextBox 1"/>
        <cdr:cNvSpPr txBox="1"/>
      </cdr:nvSpPr>
      <cdr:spPr>
        <a:xfrm xmlns:a="http://schemas.openxmlformats.org/drawingml/2006/main">
          <a:off x="3575586" y="2153383"/>
          <a:ext cx="495046" cy="198497"/>
        </a:xfrm>
        <a:prstGeom xmlns:a="http://schemas.openxmlformats.org/drawingml/2006/main" prst="rect">
          <a:avLst/>
        </a:prstGeom>
        <a:solidFill xmlns:a="http://schemas.openxmlformats.org/drawingml/2006/main">
          <a:schemeClr val="bg2">
            <a:lumMod val="90000"/>
            <a:alpha val="70000"/>
          </a:schemeClr>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2">
                  <a:lumMod val="50000"/>
                </a:schemeClr>
              </a:solidFill>
              <a:latin typeface="Arial" panose="020B0604020202020204" pitchFamily="34" charset="0"/>
              <a:cs typeface="Arial" panose="020B0604020202020204" pitchFamily="34" charset="0"/>
            </a:rPr>
            <a:t>Central</a:t>
          </a:r>
        </a:p>
      </cdr:txBody>
    </cdr:sp>
  </cdr:relSizeAnchor>
  <cdr:relSizeAnchor xmlns:cdr="http://schemas.openxmlformats.org/drawingml/2006/chartDrawing">
    <cdr:from>
      <cdr:x>0.11148</cdr:x>
      <cdr:y>0.18382</cdr:y>
    </cdr:from>
    <cdr:to>
      <cdr:x>0.19862</cdr:x>
      <cdr:y>0.24142</cdr:y>
    </cdr:to>
    <cdr:sp macro="" textlink="">
      <cdr:nvSpPr>
        <cdr:cNvPr id="9" name="TextBox 1"/>
        <cdr:cNvSpPr txBox="1"/>
      </cdr:nvSpPr>
      <cdr:spPr>
        <a:xfrm xmlns:a="http://schemas.openxmlformats.org/drawingml/2006/main">
          <a:off x="671467" y="598259"/>
          <a:ext cx="524861" cy="187464"/>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6"/>
              </a:solidFill>
              <a:latin typeface="Arial" panose="020B0604020202020204" pitchFamily="34" charset="0"/>
              <a:cs typeface="Arial" panose="020B0604020202020204" pitchFamily="34" charset="0"/>
            </a:rPr>
            <a:t>East</a:t>
          </a:r>
        </a:p>
      </cdr:txBody>
    </cdr:sp>
  </cdr:relSizeAnchor>
</c:userShapes>
</file>

<file path=xl/drawings/drawing100.xml><?xml version="1.0" encoding="utf-8"?>
<xdr:wsDr xmlns:xdr="http://schemas.openxmlformats.org/drawingml/2006/spreadsheetDrawing" xmlns:a="http://schemas.openxmlformats.org/drawingml/2006/main">
  <xdr:twoCellAnchor>
    <xdr:from>
      <xdr:col>9</xdr:col>
      <xdr:colOff>20320</xdr:colOff>
      <xdr:row>1</xdr:row>
      <xdr:rowOff>116840</xdr:rowOff>
    </xdr:from>
    <xdr:to>
      <xdr:col>17</xdr:col>
      <xdr:colOff>762000</xdr:colOff>
      <xdr:row>19</xdr:row>
      <xdr:rowOff>25400</xdr:rowOff>
    </xdr:to>
    <xdr:graphicFrame macro="">
      <xdr:nvGraphicFramePr>
        <xdr:cNvPr id="2" name="Chart 1">
          <a:extLst>
            <a:ext uri="{FF2B5EF4-FFF2-40B4-BE49-F238E27FC236}">
              <a16:creationId xmlns:a16="http://schemas.microsoft.com/office/drawing/2014/main" id="{11E99688-19B1-4BF0-99E6-BCAAF8B33B2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10160</xdr:colOff>
      <xdr:row>1</xdr:row>
      <xdr:rowOff>121920</xdr:rowOff>
    </xdr:from>
    <xdr:to>
      <xdr:col>6</xdr:col>
      <xdr:colOff>645160</xdr:colOff>
      <xdr:row>19</xdr:row>
      <xdr:rowOff>30480</xdr:rowOff>
    </xdr:to>
    <xdr:graphicFrame macro="">
      <xdr:nvGraphicFramePr>
        <xdr:cNvPr id="3" name="Chart 2">
          <a:extLst>
            <a:ext uri="{FF2B5EF4-FFF2-40B4-BE49-F238E27FC236}">
              <a16:creationId xmlns:a16="http://schemas.microsoft.com/office/drawing/2014/main" id="{E95F214A-EE93-45AE-936E-101222DCEB7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01.xml><?xml version="1.0" encoding="utf-8"?>
<c:userShapes xmlns:c="http://schemas.openxmlformats.org/drawingml/2006/chart">
  <cdr:relSizeAnchor xmlns:cdr="http://schemas.openxmlformats.org/drawingml/2006/chartDrawing">
    <cdr:from>
      <cdr:x>0.84616</cdr:x>
      <cdr:y>0.13334</cdr:y>
    </cdr:from>
    <cdr:to>
      <cdr:x>0.9453</cdr:x>
      <cdr:y>0.19524</cdr:y>
    </cdr:to>
    <cdr:sp macro="" textlink="">
      <cdr:nvSpPr>
        <cdr:cNvPr id="5" name="TextBox 4"/>
        <cdr:cNvSpPr txBox="1"/>
      </cdr:nvSpPr>
      <cdr:spPr>
        <a:xfrm xmlns:a="http://schemas.openxmlformats.org/drawingml/2006/main">
          <a:off x="5029220" y="426751"/>
          <a:ext cx="589249" cy="198105"/>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b="1">
              <a:solidFill>
                <a:schemeClr val="accent4"/>
              </a:solidFill>
              <a:latin typeface="Arial" panose="020B0604020202020204" pitchFamily="34" charset="0"/>
              <a:cs typeface="Arial" panose="020B0604020202020204" pitchFamily="34" charset="0"/>
            </a:rPr>
            <a:t>CAISO</a:t>
          </a:r>
        </a:p>
      </cdr:txBody>
    </cdr:sp>
  </cdr:relSizeAnchor>
  <cdr:relSizeAnchor xmlns:cdr="http://schemas.openxmlformats.org/drawingml/2006/chartDrawing">
    <cdr:from>
      <cdr:x>0.68376</cdr:x>
      <cdr:y>0.36825</cdr:y>
    </cdr:from>
    <cdr:to>
      <cdr:x>0.76155</cdr:x>
      <cdr:y>0.44126</cdr:y>
    </cdr:to>
    <cdr:sp macro="" textlink="">
      <cdr:nvSpPr>
        <cdr:cNvPr id="6" name="TextBox 1"/>
        <cdr:cNvSpPr txBox="1"/>
      </cdr:nvSpPr>
      <cdr:spPr>
        <a:xfrm xmlns:a="http://schemas.openxmlformats.org/drawingml/2006/main">
          <a:off x="4063998" y="1178563"/>
          <a:ext cx="462353" cy="233661"/>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6"/>
              </a:solidFill>
              <a:latin typeface="Arial" panose="020B0604020202020204" pitchFamily="34" charset="0"/>
              <a:cs typeface="Arial" panose="020B0604020202020204" pitchFamily="34" charset="0"/>
            </a:rPr>
            <a:t>PJM</a:t>
          </a:r>
        </a:p>
      </cdr:txBody>
    </cdr:sp>
  </cdr:relSizeAnchor>
  <cdr:relSizeAnchor xmlns:cdr="http://schemas.openxmlformats.org/drawingml/2006/chartDrawing">
    <cdr:from>
      <cdr:x>0.82649</cdr:x>
      <cdr:y>0.29683</cdr:y>
    </cdr:from>
    <cdr:to>
      <cdr:x>0.90769</cdr:x>
      <cdr:y>0.36984</cdr:y>
    </cdr:to>
    <cdr:sp macro="" textlink="">
      <cdr:nvSpPr>
        <cdr:cNvPr id="7" name="TextBox 1"/>
        <cdr:cNvSpPr txBox="1"/>
      </cdr:nvSpPr>
      <cdr:spPr>
        <a:xfrm xmlns:a="http://schemas.openxmlformats.org/drawingml/2006/main">
          <a:off x="4912342" y="949978"/>
          <a:ext cx="482621" cy="233661"/>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3"/>
              </a:solidFill>
              <a:latin typeface="Arial" panose="020B0604020202020204" pitchFamily="34" charset="0"/>
              <a:cs typeface="Arial" panose="020B0604020202020204" pitchFamily="34" charset="0"/>
            </a:rPr>
            <a:t>MISO</a:t>
          </a:r>
        </a:p>
      </cdr:txBody>
    </cdr:sp>
  </cdr:relSizeAnchor>
  <cdr:relSizeAnchor xmlns:cdr="http://schemas.openxmlformats.org/drawingml/2006/chartDrawing">
    <cdr:from>
      <cdr:x>0.88889</cdr:x>
      <cdr:y>0.5889</cdr:y>
    </cdr:from>
    <cdr:to>
      <cdr:x>0.97522</cdr:x>
      <cdr:y>0.64762</cdr:y>
    </cdr:to>
    <cdr:sp macro="" textlink="">
      <cdr:nvSpPr>
        <cdr:cNvPr id="8" name="TextBox 1"/>
        <cdr:cNvSpPr txBox="1"/>
      </cdr:nvSpPr>
      <cdr:spPr>
        <a:xfrm xmlns:a="http://schemas.openxmlformats.org/drawingml/2006/main">
          <a:off x="5283197" y="1884709"/>
          <a:ext cx="513111" cy="187927"/>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2">
                  <a:lumMod val="50000"/>
                </a:schemeClr>
              </a:solidFill>
              <a:latin typeface="Arial" panose="020B0604020202020204" pitchFamily="34" charset="0"/>
              <a:cs typeface="Arial" panose="020B0604020202020204" pitchFamily="34" charset="0"/>
            </a:rPr>
            <a:t>SPP</a:t>
          </a:r>
        </a:p>
      </cdr:txBody>
    </cdr:sp>
  </cdr:relSizeAnchor>
  <cdr:relSizeAnchor xmlns:cdr="http://schemas.openxmlformats.org/drawingml/2006/chartDrawing">
    <cdr:from>
      <cdr:x>0.88546</cdr:x>
      <cdr:y>0.44762</cdr:y>
    </cdr:from>
    <cdr:to>
      <cdr:x>0.98205</cdr:x>
      <cdr:y>0.51111</cdr:y>
    </cdr:to>
    <cdr:sp macro="" textlink="">
      <cdr:nvSpPr>
        <cdr:cNvPr id="9" name="TextBox 1"/>
        <cdr:cNvSpPr txBox="1"/>
      </cdr:nvSpPr>
      <cdr:spPr>
        <a:xfrm xmlns:a="http://schemas.openxmlformats.org/drawingml/2006/main">
          <a:off x="5262799" y="1432567"/>
          <a:ext cx="574092" cy="203194"/>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1">
                  <a:lumMod val="65000"/>
                </a:schemeClr>
              </a:solidFill>
              <a:latin typeface="Arial" panose="020B0604020202020204" pitchFamily="34" charset="0"/>
              <a:cs typeface="Arial" panose="020B0604020202020204" pitchFamily="34" charset="0"/>
            </a:rPr>
            <a:t>ERCOT</a:t>
          </a:r>
        </a:p>
      </cdr:txBody>
    </cdr:sp>
  </cdr:relSizeAnchor>
</c:userShapes>
</file>

<file path=xl/drawings/drawing102.xml><?xml version="1.0" encoding="utf-8"?>
<c:userShapes xmlns:c="http://schemas.openxmlformats.org/drawingml/2006/chart">
  <cdr:relSizeAnchor xmlns:cdr="http://schemas.openxmlformats.org/drawingml/2006/chartDrawing">
    <cdr:from>
      <cdr:x>0.7839</cdr:x>
      <cdr:y>0.15239</cdr:y>
    </cdr:from>
    <cdr:to>
      <cdr:x>0.89587</cdr:x>
      <cdr:y>0.22698</cdr:y>
    </cdr:to>
    <cdr:sp macro="" textlink="">
      <cdr:nvSpPr>
        <cdr:cNvPr id="5" name="TextBox 4"/>
        <cdr:cNvSpPr txBox="1"/>
      </cdr:nvSpPr>
      <cdr:spPr>
        <a:xfrm xmlns:a="http://schemas.openxmlformats.org/drawingml/2006/main">
          <a:off x="4667130" y="487693"/>
          <a:ext cx="666636" cy="238741"/>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b="1">
              <a:solidFill>
                <a:schemeClr val="accent4"/>
              </a:solidFill>
              <a:latin typeface="Arial" panose="020B0604020202020204" pitchFamily="34" charset="0"/>
              <a:cs typeface="Arial" panose="020B0604020202020204" pitchFamily="34" charset="0"/>
            </a:rPr>
            <a:t>CAISO</a:t>
          </a:r>
        </a:p>
      </cdr:txBody>
    </cdr:sp>
  </cdr:relSizeAnchor>
  <cdr:relSizeAnchor xmlns:cdr="http://schemas.openxmlformats.org/drawingml/2006/chartDrawing">
    <cdr:from>
      <cdr:x>0.69758</cdr:x>
      <cdr:y>0.38802</cdr:y>
    </cdr:from>
    <cdr:to>
      <cdr:x>0.7805</cdr:x>
      <cdr:y>0.45556</cdr:y>
    </cdr:to>
    <cdr:sp macro="" textlink="">
      <cdr:nvSpPr>
        <cdr:cNvPr id="6" name="TextBox 1"/>
        <cdr:cNvSpPr txBox="1"/>
      </cdr:nvSpPr>
      <cdr:spPr>
        <a:xfrm xmlns:a="http://schemas.openxmlformats.org/drawingml/2006/main">
          <a:off x="4146138" y="1241811"/>
          <a:ext cx="492843" cy="216155"/>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6"/>
              </a:solidFill>
              <a:latin typeface="Arial" panose="020B0604020202020204" pitchFamily="34" charset="0"/>
              <a:cs typeface="Arial" panose="020B0604020202020204" pitchFamily="34" charset="0"/>
            </a:rPr>
            <a:t>PJM</a:t>
          </a:r>
        </a:p>
      </cdr:txBody>
    </cdr:sp>
  </cdr:relSizeAnchor>
  <cdr:relSizeAnchor xmlns:cdr="http://schemas.openxmlformats.org/drawingml/2006/chartDrawing">
    <cdr:from>
      <cdr:x>0.81298</cdr:x>
      <cdr:y>0.3093</cdr:y>
    </cdr:from>
    <cdr:to>
      <cdr:x>0.90085</cdr:x>
      <cdr:y>0.37301</cdr:y>
    </cdr:to>
    <cdr:sp macro="" textlink="">
      <cdr:nvSpPr>
        <cdr:cNvPr id="7" name="TextBox 1"/>
        <cdr:cNvSpPr txBox="1"/>
      </cdr:nvSpPr>
      <cdr:spPr>
        <a:xfrm xmlns:a="http://schemas.openxmlformats.org/drawingml/2006/main">
          <a:off x="4832056" y="989895"/>
          <a:ext cx="522264" cy="203898"/>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3"/>
              </a:solidFill>
              <a:latin typeface="Arial" panose="020B0604020202020204" pitchFamily="34" charset="0"/>
              <a:cs typeface="Arial" panose="020B0604020202020204" pitchFamily="34" charset="0"/>
            </a:rPr>
            <a:t>MISO</a:t>
          </a:r>
        </a:p>
      </cdr:txBody>
    </cdr:sp>
  </cdr:relSizeAnchor>
  <cdr:relSizeAnchor xmlns:cdr="http://schemas.openxmlformats.org/drawingml/2006/chartDrawing">
    <cdr:from>
      <cdr:x>0.74265</cdr:x>
      <cdr:y>0.61428</cdr:y>
    </cdr:from>
    <cdr:to>
      <cdr:x>0.81873</cdr:x>
      <cdr:y>0.67619</cdr:y>
    </cdr:to>
    <cdr:sp macro="" textlink="">
      <cdr:nvSpPr>
        <cdr:cNvPr id="8" name="TextBox 1"/>
        <cdr:cNvSpPr txBox="1"/>
      </cdr:nvSpPr>
      <cdr:spPr>
        <a:xfrm xmlns:a="http://schemas.openxmlformats.org/drawingml/2006/main">
          <a:off x="4414002" y="1965953"/>
          <a:ext cx="452189" cy="198137"/>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2">
                  <a:lumMod val="50000"/>
                </a:schemeClr>
              </a:solidFill>
              <a:latin typeface="Arial" panose="020B0604020202020204" pitchFamily="34" charset="0"/>
              <a:cs typeface="Arial" panose="020B0604020202020204" pitchFamily="34" charset="0"/>
            </a:rPr>
            <a:t>SPP</a:t>
          </a:r>
        </a:p>
      </cdr:txBody>
    </cdr:sp>
  </cdr:relSizeAnchor>
  <cdr:relSizeAnchor xmlns:cdr="http://schemas.openxmlformats.org/drawingml/2006/chartDrawing">
    <cdr:from>
      <cdr:x>0.88973</cdr:x>
      <cdr:y>0.43486</cdr:y>
    </cdr:from>
    <cdr:to>
      <cdr:x>1</cdr:x>
      <cdr:y>0.49841</cdr:y>
    </cdr:to>
    <cdr:sp macro="" textlink="">
      <cdr:nvSpPr>
        <cdr:cNvPr id="9" name="TextBox 1"/>
        <cdr:cNvSpPr txBox="1"/>
      </cdr:nvSpPr>
      <cdr:spPr>
        <a:xfrm xmlns:a="http://schemas.openxmlformats.org/drawingml/2006/main">
          <a:off x="5279160" y="1391739"/>
          <a:ext cx="654280" cy="203385"/>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1">
                  <a:lumMod val="65000"/>
                </a:schemeClr>
              </a:solidFill>
              <a:latin typeface="Arial" panose="020B0604020202020204" pitchFamily="34" charset="0"/>
              <a:cs typeface="Arial" panose="020B0604020202020204" pitchFamily="34" charset="0"/>
            </a:rPr>
            <a:t>ERCOT</a:t>
          </a:r>
        </a:p>
      </cdr:txBody>
    </cdr:sp>
  </cdr:relSizeAnchor>
</c:userShapes>
</file>

<file path=xl/drawings/drawing103.xml><?xml version="1.0" encoding="utf-8"?>
<xdr:wsDr xmlns:xdr="http://schemas.openxmlformats.org/drawingml/2006/spreadsheetDrawing" xmlns:a="http://schemas.openxmlformats.org/drawingml/2006/main">
  <xdr:twoCellAnchor editAs="oneCell">
    <xdr:from>
      <xdr:col>0</xdr:col>
      <xdr:colOff>0</xdr:colOff>
      <xdr:row>1</xdr:row>
      <xdr:rowOff>26640</xdr:rowOff>
    </xdr:from>
    <xdr:to>
      <xdr:col>5</xdr:col>
      <xdr:colOff>465667</xdr:colOff>
      <xdr:row>18</xdr:row>
      <xdr:rowOff>146552</xdr:rowOff>
    </xdr:to>
    <xdr:pic>
      <xdr:nvPicPr>
        <xdr:cNvPr id="2" name="Picture 1" descr="A graph of a number of people&#10;&#10;Description automatically generated with medium confidence">
          <a:extLst>
            <a:ext uri="{FF2B5EF4-FFF2-40B4-BE49-F238E27FC236}">
              <a16:creationId xmlns:a16="http://schemas.microsoft.com/office/drawing/2014/main" id="{2B834A1A-E90F-B5E5-E92C-02B2C71338D9}"/>
            </a:ext>
          </a:extLst>
        </xdr:cNvPr>
        <xdr:cNvPicPr>
          <a:picLocks noChangeAspect="1"/>
        </xdr:cNvPicPr>
      </xdr:nvPicPr>
      <xdr:blipFill>
        <a:blip xmlns:r="http://schemas.openxmlformats.org/officeDocument/2006/relationships" r:embed="rId1"/>
        <a:stretch>
          <a:fillRect/>
        </a:stretch>
      </xdr:blipFill>
      <xdr:spPr>
        <a:xfrm>
          <a:off x="0" y="212907"/>
          <a:ext cx="5486400" cy="3286445"/>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0</xdr:col>
      <xdr:colOff>25401</xdr:colOff>
      <xdr:row>1</xdr:row>
      <xdr:rowOff>85408</xdr:rowOff>
    </xdr:from>
    <xdr:to>
      <xdr:col>5</xdr:col>
      <xdr:colOff>618068</xdr:colOff>
      <xdr:row>17</xdr:row>
      <xdr:rowOff>176301</xdr:rowOff>
    </xdr:to>
    <xdr:pic>
      <xdr:nvPicPr>
        <xdr:cNvPr id="2" name="Picture 1" descr="A graph of different colored bars&#10;&#10;Description automatically generated">
          <a:extLst>
            <a:ext uri="{FF2B5EF4-FFF2-40B4-BE49-F238E27FC236}">
              <a16:creationId xmlns:a16="http://schemas.microsoft.com/office/drawing/2014/main" id="{CE3ECE95-E8D2-3DFB-71C2-5E2556CFAD5E}"/>
            </a:ext>
          </a:extLst>
        </xdr:cNvPr>
        <xdr:cNvPicPr>
          <a:picLocks noChangeAspect="1"/>
        </xdr:cNvPicPr>
      </xdr:nvPicPr>
      <xdr:blipFill>
        <a:blip xmlns:r="http://schemas.openxmlformats.org/officeDocument/2006/relationships" r:embed="rId1"/>
        <a:stretch>
          <a:fillRect/>
        </a:stretch>
      </xdr:blipFill>
      <xdr:spPr>
        <a:xfrm>
          <a:off x="25401" y="271675"/>
          <a:ext cx="5537200" cy="3071159"/>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0</xdr:col>
      <xdr:colOff>38100</xdr:colOff>
      <xdr:row>1</xdr:row>
      <xdr:rowOff>63500</xdr:rowOff>
    </xdr:from>
    <xdr:to>
      <xdr:col>10</xdr:col>
      <xdr:colOff>118508</xdr:colOff>
      <xdr:row>19</xdr:row>
      <xdr:rowOff>152400</xdr:rowOff>
    </xdr:to>
    <xdr:pic>
      <xdr:nvPicPr>
        <xdr:cNvPr id="3" name="Picture 2">
          <a:extLst>
            <a:ext uri="{FF2B5EF4-FFF2-40B4-BE49-F238E27FC236}">
              <a16:creationId xmlns:a16="http://schemas.microsoft.com/office/drawing/2014/main" id="{B12C8BC2-B3CF-4A2E-AB46-E45B00D2E9D6}"/>
            </a:ext>
          </a:extLst>
        </xdr:cNvPr>
        <xdr:cNvPicPr>
          <a:picLocks noChangeAspect="1"/>
        </xdr:cNvPicPr>
      </xdr:nvPicPr>
      <xdr:blipFill>
        <a:blip xmlns:r="http://schemas.openxmlformats.org/officeDocument/2006/relationships" r:embed="rId1"/>
        <a:stretch>
          <a:fillRect/>
        </a:stretch>
      </xdr:blipFill>
      <xdr:spPr>
        <a:xfrm>
          <a:off x="38100" y="254000"/>
          <a:ext cx="6125608" cy="3517900"/>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xdr:twoCellAnchor>
    <xdr:from>
      <xdr:col>9</xdr:col>
      <xdr:colOff>0</xdr:colOff>
      <xdr:row>2</xdr:row>
      <xdr:rowOff>0</xdr:rowOff>
    </xdr:from>
    <xdr:to>
      <xdr:col>18</xdr:col>
      <xdr:colOff>72389</xdr:colOff>
      <xdr:row>20</xdr:row>
      <xdr:rowOff>111126</xdr:rowOff>
    </xdr:to>
    <xdr:grpSp>
      <xdr:nvGrpSpPr>
        <xdr:cNvPr id="9" name="Group 8">
          <a:extLst>
            <a:ext uri="{FF2B5EF4-FFF2-40B4-BE49-F238E27FC236}">
              <a16:creationId xmlns:a16="http://schemas.microsoft.com/office/drawing/2014/main" id="{3D60D0DC-3F75-4410-9676-B3CCC69C22DF}"/>
            </a:ext>
          </a:extLst>
        </xdr:cNvPr>
        <xdr:cNvGrpSpPr/>
      </xdr:nvGrpSpPr>
      <xdr:grpSpPr>
        <a:xfrm>
          <a:off x="6934200" y="347133"/>
          <a:ext cx="6227656" cy="3006726"/>
          <a:chOff x="0" y="328614"/>
          <a:chExt cx="5941692" cy="3209923"/>
        </a:xfrm>
      </xdr:grpSpPr>
      <xdr:grpSp>
        <xdr:nvGrpSpPr>
          <xdr:cNvPr id="10" name="Group 9">
            <a:extLst>
              <a:ext uri="{FF2B5EF4-FFF2-40B4-BE49-F238E27FC236}">
                <a16:creationId xmlns:a16="http://schemas.microsoft.com/office/drawing/2014/main" id="{9AA40180-BDBB-8C57-F147-F8621B8A86E5}"/>
              </a:ext>
            </a:extLst>
          </xdr:cNvPr>
          <xdr:cNvGrpSpPr/>
        </xdr:nvGrpSpPr>
        <xdr:grpSpPr>
          <a:xfrm>
            <a:off x="0" y="328614"/>
            <a:ext cx="5941692" cy="3209923"/>
            <a:chOff x="15335249" y="3951440"/>
            <a:chExt cx="6059283" cy="3158076"/>
          </a:xfrm>
          <a:solidFill>
            <a:schemeClr val="bg1"/>
          </a:solidFill>
        </xdr:grpSpPr>
        <xdr:graphicFrame macro="">
          <xdr:nvGraphicFramePr>
            <xdr:cNvPr id="13" name="Chart 12">
              <a:extLst>
                <a:ext uri="{FF2B5EF4-FFF2-40B4-BE49-F238E27FC236}">
                  <a16:creationId xmlns:a16="http://schemas.microsoft.com/office/drawing/2014/main" id="{BF8A0102-850E-9BDB-6F56-944AE276389D}"/>
                </a:ext>
              </a:extLst>
            </xdr:cNvPr>
            <xdr:cNvGraphicFramePr>
              <a:graphicFrameLocks/>
            </xdr:cNvGraphicFramePr>
          </xdr:nvGraphicFramePr>
          <xdr:xfrm>
            <a:off x="15335249" y="4000556"/>
            <a:ext cx="6059283" cy="310896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14" name="Chart 13">
              <a:extLst>
                <a:ext uri="{FF2B5EF4-FFF2-40B4-BE49-F238E27FC236}">
                  <a16:creationId xmlns:a16="http://schemas.microsoft.com/office/drawing/2014/main" id="{92F70BC0-C55C-8FB8-57D3-570E224DBB7D}"/>
                </a:ext>
              </a:extLst>
            </xdr:cNvPr>
            <xdr:cNvGraphicFramePr>
              <a:graphicFrameLocks/>
            </xdr:cNvGraphicFramePr>
          </xdr:nvGraphicFramePr>
          <xdr:xfrm>
            <a:off x="15390643" y="3951440"/>
            <a:ext cx="5848527" cy="3148704"/>
          </xdr:xfrm>
          <a:graphic>
            <a:graphicData uri="http://schemas.openxmlformats.org/drawingml/2006/chart">
              <c:chart xmlns:c="http://schemas.openxmlformats.org/drawingml/2006/chart" xmlns:r="http://schemas.openxmlformats.org/officeDocument/2006/relationships" r:id="rId2"/>
            </a:graphicData>
          </a:graphic>
        </xdr:graphicFrame>
      </xdr:grpSp>
      <xdr:cxnSp macro="">
        <xdr:nvCxnSpPr>
          <xdr:cNvPr id="11" name="Straight Connector 10">
            <a:extLst>
              <a:ext uri="{FF2B5EF4-FFF2-40B4-BE49-F238E27FC236}">
                <a16:creationId xmlns:a16="http://schemas.microsoft.com/office/drawing/2014/main" id="{C65BFC2F-CB0B-AE77-E21C-79D5F6A0D5D9}"/>
              </a:ext>
            </a:extLst>
          </xdr:cNvPr>
          <xdr:cNvCxnSpPr/>
        </xdr:nvCxnSpPr>
        <xdr:spPr>
          <a:xfrm flipH="1">
            <a:off x="719369" y="2725811"/>
            <a:ext cx="218501" cy="120848"/>
          </a:xfrm>
          <a:prstGeom prst="line">
            <a:avLst/>
          </a:prstGeom>
          <a:ln w="6350">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12" name="Straight Connector 11">
            <a:extLst>
              <a:ext uri="{FF2B5EF4-FFF2-40B4-BE49-F238E27FC236}">
                <a16:creationId xmlns:a16="http://schemas.microsoft.com/office/drawing/2014/main" id="{0FF2D2F7-AA5B-FE7E-BD61-9BEFEB8F87C0}"/>
              </a:ext>
            </a:extLst>
          </xdr:cNvPr>
          <xdr:cNvCxnSpPr/>
        </xdr:nvCxnSpPr>
        <xdr:spPr>
          <a:xfrm flipH="1">
            <a:off x="1206199" y="775941"/>
            <a:ext cx="306747" cy="266758"/>
          </a:xfrm>
          <a:prstGeom prst="line">
            <a:avLst/>
          </a:prstGeom>
          <a:ln w="6350">
            <a:solidFill>
              <a:schemeClr val="accent6">
                <a:lumMod val="7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0</xdr:col>
      <xdr:colOff>20320</xdr:colOff>
      <xdr:row>2</xdr:row>
      <xdr:rowOff>60959</xdr:rowOff>
    </xdr:from>
    <xdr:to>
      <xdr:col>7</xdr:col>
      <xdr:colOff>514349</xdr:colOff>
      <xdr:row>20</xdr:row>
      <xdr:rowOff>156845</xdr:rowOff>
    </xdr:to>
    <xdr:grpSp>
      <xdr:nvGrpSpPr>
        <xdr:cNvPr id="23" name="Group 22">
          <a:extLst>
            <a:ext uri="{FF2B5EF4-FFF2-40B4-BE49-F238E27FC236}">
              <a16:creationId xmlns:a16="http://schemas.microsoft.com/office/drawing/2014/main" id="{8BB6BD4D-213C-68D2-524F-4E0CE3067D52}"/>
            </a:ext>
          </a:extLst>
        </xdr:cNvPr>
        <xdr:cNvGrpSpPr/>
      </xdr:nvGrpSpPr>
      <xdr:grpSpPr>
        <a:xfrm>
          <a:off x="20320" y="408092"/>
          <a:ext cx="6073562" cy="2991486"/>
          <a:chOff x="20320" y="416559"/>
          <a:chExt cx="5789929" cy="3067686"/>
        </a:xfrm>
      </xdr:grpSpPr>
      <xdr:grpSp>
        <xdr:nvGrpSpPr>
          <xdr:cNvPr id="2" name="Group 1">
            <a:extLst>
              <a:ext uri="{FF2B5EF4-FFF2-40B4-BE49-F238E27FC236}">
                <a16:creationId xmlns:a16="http://schemas.microsoft.com/office/drawing/2014/main" id="{8D7A49BE-7FD9-47BC-815E-68B44FA6B18C}"/>
              </a:ext>
            </a:extLst>
          </xdr:cNvPr>
          <xdr:cNvGrpSpPr/>
        </xdr:nvGrpSpPr>
        <xdr:grpSpPr>
          <a:xfrm>
            <a:off x="20320" y="416559"/>
            <a:ext cx="5789929" cy="3067686"/>
            <a:chOff x="1" y="328613"/>
            <a:chExt cx="5941692" cy="3209923"/>
          </a:xfrm>
        </xdr:grpSpPr>
        <xdr:grpSp>
          <xdr:nvGrpSpPr>
            <xdr:cNvPr id="3" name="Group 2">
              <a:extLst>
                <a:ext uri="{FF2B5EF4-FFF2-40B4-BE49-F238E27FC236}">
                  <a16:creationId xmlns:a16="http://schemas.microsoft.com/office/drawing/2014/main" id="{5D5A95F4-78B8-5B93-18F2-34C3BA99A09B}"/>
                </a:ext>
              </a:extLst>
            </xdr:cNvPr>
            <xdr:cNvGrpSpPr/>
          </xdr:nvGrpSpPr>
          <xdr:grpSpPr>
            <a:xfrm>
              <a:off x="1" y="328613"/>
              <a:ext cx="5941692" cy="3209923"/>
              <a:chOff x="15335250" y="3951439"/>
              <a:chExt cx="6059283" cy="3158076"/>
            </a:xfrm>
            <a:solidFill>
              <a:schemeClr val="bg1"/>
            </a:solidFill>
          </xdr:grpSpPr>
          <xdr:graphicFrame macro="">
            <xdr:nvGraphicFramePr>
              <xdr:cNvPr id="7" name="Chart 6">
                <a:extLst>
                  <a:ext uri="{FF2B5EF4-FFF2-40B4-BE49-F238E27FC236}">
                    <a16:creationId xmlns:a16="http://schemas.microsoft.com/office/drawing/2014/main" id="{D7DE56DC-B427-D1A2-FE91-2BFACC13DCB4}"/>
                  </a:ext>
                </a:extLst>
              </xdr:cNvPr>
              <xdr:cNvGraphicFramePr>
                <a:graphicFrameLocks/>
              </xdr:cNvGraphicFramePr>
            </xdr:nvGraphicFramePr>
            <xdr:xfrm>
              <a:off x="15335250" y="4000555"/>
              <a:ext cx="6059283" cy="3108960"/>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8" name="Chart 7">
                <a:extLst>
                  <a:ext uri="{FF2B5EF4-FFF2-40B4-BE49-F238E27FC236}">
                    <a16:creationId xmlns:a16="http://schemas.microsoft.com/office/drawing/2014/main" id="{EA1DDD78-144E-96FA-BE6D-653286E9A5B6}"/>
                  </a:ext>
                </a:extLst>
              </xdr:cNvPr>
              <xdr:cNvGraphicFramePr>
                <a:graphicFrameLocks/>
              </xdr:cNvGraphicFramePr>
            </xdr:nvGraphicFramePr>
            <xdr:xfrm>
              <a:off x="15391771" y="3951439"/>
              <a:ext cx="5847398" cy="3148705"/>
            </xdr:xfrm>
            <a:graphic>
              <a:graphicData uri="http://schemas.openxmlformats.org/drawingml/2006/chart">
                <c:chart xmlns:c="http://schemas.openxmlformats.org/drawingml/2006/chart" xmlns:r="http://schemas.openxmlformats.org/officeDocument/2006/relationships" r:id="rId4"/>
              </a:graphicData>
            </a:graphic>
          </xdr:graphicFrame>
        </xdr:grpSp>
        <xdr:cxnSp macro="">
          <xdr:nvCxnSpPr>
            <xdr:cNvPr id="4" name="Straight Connector 3">
              <a:extLst>
                <a:ext uri="{FF2B5EF4-FFF2-40B4-BE49-F238E27FC236}">
                  <a16:creationId xmlns:a16="http://schemas.microsoft.com/office/drawing/2014/main" id="{DDD64EA2-6AA9-2EF1-491B-AF4D5026C451}"/>
                </a:ext>
              </a:extLst>
            </xdr:cNvPr>
            <xdr:cNvCxnSpPr/>
          </xdr:nvCxnSpPr>
          <xdr:spPr>
            <a:xfrm flipH="1" flipV="1">
              <a:off x="5320694" y="1541638"/>
              <a:ext cx="255643" cy="1101005"/>
            </a:xfrm>
            <a:prstGeom prst="line">
              <a:avLst/>
            </a:prstGeom>
            <a:ln w="6350">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5" name="Straight Connector 4">
              <a:extLst>
                <a:ext uri="{FF2B5EF4-FFF2-40B4-BE49-F238E27FC236}">
                  <a16:creationId xmlns:a16="http://schemas.microsoft.com/office/drawing/2014/main" id="{32D80BA5-3933-198A-FE9F-8A56C53B01FC}"/>
                </a:ext>
              </a:extLst>
            </xdr:cNvPr>
            <xdr:cNvCxnSpPr/>
          </xdr:nvCxnSpPr>
          <xdr:spPr>
            <a:xfrm flipH="1">
              <a:off x="730589" y="2692597"/>
              <a:ext cx="171006" cy="145529"/>
            </a:xfrm>
            <a:prstGeom prst="line">
              <a:avLst/>
            </a:prstGeom>
            <a:ln w="6350">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6" name="Straight Connector 5">
              <a:extLst>
                <a:ext uri="{FF2B5EF4-FFF2-40B4-BE49-F238E27FC236}">
                  <a16:creationId xmlns:a16="http://schemas.microsoft.com/office/drawing/2014/main" id="{B2E8B601-D0D4-1D66-21C3-81E767D31A38}"/>
                </a:ext>
              </a:extLst>
            </xdr:cNvPr>
            <xdr:cNvCxnSpPr/>
          </xdr:nvCxnSpPr>
          <xdr:spPr>
            <a:xfrm flipH="1">
              <a:off x="1191207" y="849765"/>
              <a:ext cx="234305" cy="199105"/>
            </a:xfrm>
            <a:prstGeom prst="line">
              <a:avLst/>
            </a:prstGeom>
            <a:ln w="6350">
              <a:solidFill>
                <a:schemeClr val="accent6">
                  <a:lumMod val="75000"/>
                </a:schemeClr>
              </a:solidFill>
            </a:ln>
          </xdr:spPr>
          <xdr:style>
            <a:lnRef idx="1">
              <a:schemeClr val="accent1"/>
            </a:lnRef>
            <a:fillRef idx="0">
              <a:schemeClr val="accent1"/>
            </a:fillRef>
            <a:effectRef idx="0">
              <a:schemeClr val="accent1"/>
            </a:effectRef>
            <a:fontRef idx="minor">
              <a:schemeClr val="tx1"/>
            </a:fontRef>
          </xdr:style>
        </xdr:cxnSp>
      </xdr:grpSp>
      <xdr:grpSp>
        <xdr:nvGrpSpPr>
          <xdr:cNvPr id="15" name="Group 14">
            <a:extLst>
              <a:ext uri="{FF2B5EF4-FFF2-40B4-BE49-F238E27FC236}">
                <a16:creationId xmlns:a16="http://schemas.microsoft.com/office/drawing/2014/main" id="{B4F65704-962D-1890-AB54-829759EDACEC}"/>
              </a:ext>
            </a:extLst>
          </xdr:cNvPr>
          <xdr:cNvGrpSpPr/>
        </xdr:nvGrpSpPr>
        <xdr:grpSpPr>
          <a:xfrm>
            <a:off x="3762644" y="1929102"/>
            <a:ext cx="850900" cy="356898"/>
            <a:chOff x="16144" y="163802"/>
            <a:chExt cx="850900" cy="356898"/>
          </a:xfrm>
        </xdr:grpSpPr>
        <xdr:sp macro="" textlink="">
          <xdr:nvSpPr>
            <xdr:cNvPr id="16" name="TextBox 2">
              <a:extLst>
                <a:ext uri="{FF2B5EF4-FFF2-40B4-BE49-F238E27FC236}">
                  <a16:creationId xmlns:a16="http://schemas.microsoft.com/office/drawing/2014/main" id="{F0EB7B37-B13D-8B2B-B09F-BA96E4398EF9}"/>
                </a:ext>
              </a:extLst>
            </xdr:cNvPr>
            <xdr:cNvSpPr txBox="1"/>
          </xdr:nvSpPr>
          <xdr:spPr>
            <a:xfrm>
              <a:off x="16144" y="163802"/>
              <a:ext cx="850900" cy="254000"/>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r>
                <a:rPr lang="en-US" sz="900">
                  <a:solidFill>
                    <a:schemeClr val="bg1">
                      <a:lumMod val="50000"/>
                    </a:schemeClr>
                  </a:solidFill>
                  <a:latin typeface="Arial" panose="020B0604020202020204" pitchFamily="34" charset="0"/>
                  <a:cs typeface="Arial" panose="020B0604020202020204" pitchFamily="34" charset="0"/>
                </a:rPr>
                <a:t>~150 MW</a:t>
              </a:r>
            </a:p>
          </xdr:txBody>
        </xdr:sp>
        <xdr:cxnSp macro="">
          <xdr:nvCxnSpPr>
            <xdr:cNvPr id="17" name="Straight Arrow Connector 16">
              <a:extLst>
                <a:ext uri="{FF2B5EF4-FFF2-40B4-BE49-F238E27FC236}">
                  <a16:creationId xmlns:a16="http://schemas.microsoft.com/office/drawing/2014/main" id="{ECB36CF8-F757-0789-390B-E5C32515CC85}"/>
                </a:ext>
              </a:extLst>
            </xdr:cNvPr>
            <xdr:cNvCxnSpPr/>
          </xdr:nvCxnSpPr>
          <xdr:spPr>
            <a:xfrm>
              <a:off x="588724" y="359943"/>
              <a:ext cx="109776" cy="160757"/>
            </a:xfrm>
            <a:prstGeom prst="straightConnector1">
              <a:avLst/>
            </a:prstGeom>
            <a:ln w="6350">
              <a:solidFill>
                <a:schemeClr val="bg1">
                  <a:lumMod val="50000"/>
                </a:schemeClr>
              </a:solidFill>
              <a:tailEnd type="triangle"/>
            </a:ln>
          </xdr:spPr>
          <xdr:style>
            <a:lnRef idx="1">
              <a:schemeClr val="dk1"/>
            </a:lnRef>
            <a:fillRef idx="0">
              <a:schemeClr val="dk1"/>
            </a:fillRef>
            <a:effectRef idx="0">
              <a:schemeClr val="dk1"/>
            </a:effectRef>
            <a:fontRef idx="minor">
              <a:schemeClr val="tx1"/>
            </a:fontRef>
          </xdr:style>
        </xdr:cxnSp>
      </xdr:grpSp>
    </xdr:grpSp>
    <xdr:clientData/>
  </xdr:twoCellAnchor>
</xdr:wsDr>
</file>

<file path=xl/drawings/drawing107.xml><?xml version="1.0" encoding="utf-8"?>
<c:userShapes xmlns:c="http://schemas.openxmlformats.org/drawingml/2006/chart">
  <cdr:relSizeAnchor xmlns:cdr="http://schemas.openxmlformats.org/drawingml/2006/chartDrawing">
    <cdr:from>
      <cdr:x>0</cdr:x>
      <cdr:y>0</cdr:y>
    </cdr:from>
    <cdr:to>
      <cdr:x>0.45237</cdr:x>
      <cdr:y>0.05183</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644140" cy="149754"/>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(2023 $/MWh)</a:t>
          </a:r>
          <a:endParaRPr lang="en-US" sz="1000" b="0">
            <a:latin typeface="Arial" panose="020B0604020202020204" pitchFamily="34" charset="0"/>
            <a:cs typeface="Arial" panose="020B0604020202020204" pitchFamily="34" charset="0"/>
          </a:endParaRPr>
        </a:p>
      </cdr:txBody>
    </cdr:sp>
  </cdr:relSizeAnchor>
</c:userShapes>
</file>

<file path=xl/drawings/drawing108.xml><?xml version="1.0" encoding="utf-8"?>
<c:userShapes xmlns:c="http://schemas.openxmlformats.org/drawingml/2006/chart">
  <cdr:relSizeAnchor xmlns:cdr="http://schemas.openxmlformats.org/drawingml/2006/chartDrawing">
    <cdr:from>
      <cdr:x>0.23333</cdr:x>
      <cdr:y>0.10897</cdr:y>
    </cdr:from>
    <cdr:to>
      <cdr:x>0.42348</cdr:x>
      <cdr:y>0.16777</cdr:y>
    </cdr:to>
    <cdr:sp macro="" textlink="">
      <cdr:nvSpPr>
        <cdr:cNvPr id="3" name="TextBox 1"/>
        <cdr:cNvSpPr txBox="1"/>
      </cdr:nvSpPr>
      <cdr:spPr>
        <a:xfrm xmlns:a="http://schemas.openxmlformats.org/drawingml/2006/main">
          <a:off x="1366814" y="320052"/>
          <a:ext cx="1113851" cy="172697"/>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accent6">
                  <a:lumMod val="75000"/>
                </a:schemeClr>
              </a:solidFill>
              <a:latin typeface="Arial" panose="020B0604020202020204" pitchFamily="34" charset="0"/>
              <a:cs typeface="Arial" panose="020B0604020202020204" pitchFamily="34" charset="0"/>
            </a:rPr>
            <a:t>PV PPA prices</a:t>
          </a:r>
        </a:p>
      </cdr:txBody>
    </cdr:sp>
  </cdr:relSizeAnchor>
  <cdr:relSizeAnchor xmlns:cdr="http://schemas.openxmlformats.org/drawingml/2006/chartDrawing">
    <cdr:from>
      <cdr:x>0.04295</cdr:x>
      <cdr:y>0.78592</cdr:y>
    </cdr:from>
    <cdr:to>
      <cdr:x>0.24727</cdr:x>
      <cdr:y>0.85613</cdr:y>
    </cdr:to>
    <cdr:sp macro="" textlink="">
      <cdr:nvSpPr>
        <cdr:cNvPr id="4" name="TextBox 1"/>
        <cdr:cNvSpPr txBox="1"/>
      </cdr:nvSpPr>
      <cdr:spPr>
        <a:xfrm xmlns:a="http://schemas.openxmlformats.org/drawingml/2006/main">
          <a:off x="253389" y="2308261"/>
          <a:ext cx="1205468" cy="206208"/>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accent1">
                  <a:lumMod val="75000"/>
                </a:schemeClr>
              </a:solidFill>
              <a:latin typeface="Arial" panose="020B0604020202020204" pitchFamily="34" charset="0"/>
              <a:cs typeface="Arial" panose="020B0604020202020204" pitchFamily="34" charset="0"/>
            </a:rPr>
            <a:t>Wind PPA prices</a:t>
          </a:r>
        </a:p>
      </cdr:txBody>
    </cdr:sp>
  </cdr:relSizeAnchor>
</c:userShapes>
</file>

<file path=xl/drawings/drawing109.xml><?xml version="1.0" encoding="utf-8"?>
<c:userShapes xmlns:c="http://schemas.openxmlformats.org/drawingml/2006/chart">
  <cdr:relSizeAnchor xmlns:cdr="http://schemas.openxmlformats.org/drawingml/2006/chartDrawing">
    <cdr:from>
      <cdr:x>0</cdr:x>
      <cdr:y>0</cdr:y>
    </cdr:from>
    <cdr:to>
      <cdr:x>0.45237</cdr:x>
      <cdr:y>0.05183</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644140" cy="149754"/>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and Gas Price (2023 $/MWh)</a:t>
          </a:r>
          <a:endParaRPr lang="en-US" sz="1000" b="0">
            <a:latin typeface="Arial" panose="020B0604020202020204" pitchFamily="34" charset="0"/>
            <a:cs typeface="Arial" panose="020B0604020202020204" pitchFamily="34" charset="0"/>
          </a:endParaRPr>
        </a:p>
      </cdr:txBody>
    </cdr:sp>
  </cdr:relSizeAnchor>
</c:userShapes>
</file>

<file path=xl/drawings/drawing110.xml><?xml version="1.0" encoding="utf-8"?>
<c:userShapes xmlns:c="http://schemas.openxmlformats.org/drawingml/2006/chart">
  <cdr:relSizeAnchor xmlns:cdr="http://schemas.openxmlformats.org/drawingml/2006/chartDrawing">
    <cdr:from>
      <cdr:x>0.52311</cdr:x>
      <cdr:y>0.29564</cdr:y>
    </cdr:from>
    <cdr:to>
      <cdr:x>0.99473</cdr:x>
      <cdr:y>0.37331</cdr:y>
    </cdr:to>
    <cdr:sp macro="" textlink="">
      <cdr:nvSpPr>
        <cdr:cNvPr id="7" name="TextBox 1"/>
        <cdr:cNvSpPr txBox="1"/>
      </cdr:nvSpPr>
      <cdr:spPr>
        <a:xfrm xmlns:a="http://schemas.openxmlformats.org/drawingml/2006/main">
          <a:off x="2922872" y="904241"/>
          <a:ext cx="2635145" cy="237559"/>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tx1"/>
              </a:solidFill>
              <a:latin typeface="Arial" panose="020B0604020202020204" pitchFamily="34" charset="0"/>
              <a:cs typeface="Arial" panose="020B0604020202020204" pitchFamily="34" charset="0"/>
            </a:rPr>
            <a:t>Levelized 20-year EIA gas price projections</a:t>
          </a:r>
        </a:p>
      </cdr:txBody>
    </cdr:sp>
  </cdr:relSizeAnchor>
  <cdr:relSizeAnchor xmlns:cdr="http://schemas.openxmlformats.org/drawingml/2006/chartDrawing">
    <cdr:from>
      <cdr:x>0.22932</cdr:x>
      <cdr:y>0.11415</cdr:y>
    </cdr:from>
    <cdr:to>
      <cdr:x>0.41947</cdr:x>
      <cdr:y>0.17295</cdr:y>
    </cdr:to>
    <cdr:sp macro="" textlink="">
      <cdr:nvSpPr>
        <cdr:cNvPr id="3" name="TextBox 1"/>
        <cdr:cNvSpPr txBox="1"/>
      </cdr:nvSpPr>
      <cdr:spPr>
        <a:xfrm xmlns:a="http://schemas.openxmlformats.org/drawingml/2006/main">
          <a:off x="1325739" y="333523"/>
          <a:ext cx="1099277" cy="171804"/>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1">
              <a:solidFill>
                <a:schemeClr val="accent6">
                  <a:lumMod val="75000"/>
                </a:schemeClr>
              </a:solidFill>
              <a:latin typeface="Arial" panose="020B0604020202020204" pitchFamily="34" charset="0"/>
              <a:cs typeface="Arial" panose="020B0604020202020204" pitchFamily="34" charset="0"/>
            </a:rPr>
            <a:t>PV PPA prices</a:t>
          </a:r>
        </a:p>
      </cdr:txBody>
    </cdr:sp>
  </cdr:relSizeAnchor>
  <cdr:relSizeAnchor xmlns:cdr="http://schemas.openxmlformats.org/drawingml/2006/chartDrawing">
    <cdr:from>
      <cdr:x>0.0517</cdr:x>
      <cdr:y>0.78075</cdr:y>
    </cdr:from>
    <cdr:to>
      <cdr:x>0.25602</cdr:x>
      <cdr:y>0.85096</cdr:y>
    </cdr:to>
    <cdr:sp macro="" textlink="">
      <cdr:nvSpPr>
        <cdr:cNvPr id="4" name="TextBox 1"/>
        <cdr:cNvSpPr txBox="1"/>
      </cdr:nvSpPr>
      <cdr:spPr>
        <a:xfrm xmlns:a="http://schemas.openxmlformats.org/drawingml/2006/main">
          <a:off x="298882" y="2281211"/>
          <a:ext cx="1181196" cy="205141"/>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1">
              <a:solidFill>
                <a:schemeClr val="accent1">
                  <a:lumMod val="75000"/>
                </a:schemeClr>
              </a:solidFill>
              <a:latin typeface="Arial" panose="020B0604020202020204" pitchFamily="34" charset="0"/>
              <a:cs typeface="Arial" panose="020B0604020202020204" pitchFamily="34" charset="0"/>
            </a:rPr>
            <a:t>Wind PPA prices</a:t>
          </a:r>
        </a:p>
      </cdr:txBody>
    </cdr:sp>
  </cdr:relSizeAnchor>
</c:userShapes>
</file>

<file path=xl/drawings/drawing111.xml><?xml version="1.0" encoding="utf-8"?>
<xdr:wsDr xmlns:xdr="http://schemas.openxmlformats.org/drawingml/2006/spreadsheetDrawing" xmlns:a="http://schemas.openxmlformats.org/drawingml/2006/main">
  <xdr:twoCellAnchor>
    <xdr:from>
      <xdr:col>0</xdr:col>
      <xdr:colOff>38100</xdr:colOff>
      <xdr:row>1</xdr:row>
      <xdr:rowOff>41909</xdr:rowOff>
    </xdr:from>
    <xdr:to>
      <xdr:col>11</xdr:col>
      <xdr:colOff>20320</xdr:colOff>
      <xdr:row>20</xdr:row>
      <xdr:rowOff>74929</xdr:rowOff>
    </xdr:to>
    <xdr:graphicFrame macro="">
      <xdr:nvGraphicFramePr>
        <xdr:cNvPr id="2" name="Chart 1">
          <a:extLst>
            <a:ext uri="{FF2B5EF4-FFF2-40B4-BE49-F238E27FC236}">
              <a16:creationId xmlns:a16="http://schemas.microsoft.com/office/drawing/2014/main" id="{3095EBEA-2824-42EF-929F-1B7557349AC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2.xml><?xml version="1.0" encoding="utf-8"?>
<c:userShapes xmlns:c="http://schemas.openxmlformats.org/drawingml/2006/chart">
  <cdr:relSizeAnchor xmlns:cdr="http://schemas.openxmlformats.org/drawingml/2006/chartDrawing">
    <cdr:from>
      <cdr:x>0</cdr:x>
      <cdr:y>0</cdr:y>
    </cdr:from>
    <cdr:to>
      <cdr:x>0.14539</cdr:x>
      <cdr:y>0.0607</cdr:y>
    </cdr:to>
    <cdr:sp macro="" textlink="">
      <cdr:nvSpPr>
        <cdr:cNvPr id="2" name="TextBox 1"/>
        <cdr:cNvSpPr txBox="1"/>
      </cdr:nvSpPr>
      <cdr:spPr>
        <a:xfrm xmlns:a="http://schemas.openxmlformats.org/drawingml/2006/main">
          <a:off x="0" y="0"/>
          <a:ext cx="812800" cy="179070"/>
        </a:xfrm>
        <a:prstGeom xmlns:a="http://schemas.openxmlformats.org/drawingml/2006/main" prst="rect">
          <a:avLst/>
        </a:prstGeom>
      </cdr:spPr>
      <cdr:txBody>
        <a:bodyPr xmlns:a="http://schemas.openxmlformats.org/drawingml/2006/main" vertOverflow="clip" wrap="square" lIns="27432" tIns="27432" rIns="27432" bIns="27432" rtlCol="0" anchor="ctr" anchorCtr="1"/>
        <a:lstStyle xmlns:a="http://schemas.openxmlformats.org/drawingml/2006/main"/>
        <a:p xmlns:a="http://schemas.openxmlformats.org/drawingml/2006/main">
          <a:r>
            <a:rPr lang="en-US" sz="1000">
              <a:latin typeface="Arial" panose="020B0604020202020204" pitchFamily="34" charset="0"/>
              <a:cs typeface="Arial" panose="020B0604020202020204" pitchFamily="34" charset="0"/>
            </a:rPr>
            <a:t>2023 $/MWh</a:t>
          </a:r>
        </a:p>
      </cdr:txBody>
    </cdr:sp>
  </cdr:relSizeAnchor>
  <cdr:relSizeAnchor xmlns:cdr="http://schemas.openxmlformats.org/drawingml/2006/chartDrawing">
    <cdr:from>
      <cdr:x>0.08006</cdr:x>
      <cdr:y>0.78786</cdr:y>
    </cdr:from>
    <cdr:to>
      <cdr:x>0.65302</cdr:x>
      <cdr:y>0.88549</cdr:y>
    </cdr:to>
    <cdr:sp macro="" textlink="">
      <cdr:nvSpPr>
        <cdr:cNvPr id="9" name="TextBox 1"/>
        <cdr:cNvSpPr txBox="1"/>
      </cdr:nvSpPr>
      <cdr:spPr>
        <a:xfrm xmlns:a="http://schemas.openxmlformats.org/drawingml/2006/main">
          <a:off x="447198" y="2324339"/>
          <a:ext cx="3200242" cy="288052"/>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1">
                  <a:lumMod val="50000"/>
                </a:schemeClr>
              </a:solidFill>
              <a:latin typeface="Arial" panose="020B0604020202020204" pitchFamily="34" charset="0"/>
              <a:cs typeface="Arial" panose="020B0604020202020204" pitchFamily="34" charset="0"/>
            </a:rPr>
            <a:t>STEO</a:t>
          </a:r>
          <a:r>
            <a:rPr lang="en-US" sz="1000" baseline="0">
              <a:solidFill>
                <a:schemeClr val="accent1">
                  <a:lumMod val="50000"/>
                </a:schemeClr>
              </a:solidFill>
              <a:latin typeface="Arial" panose="020B0604020202020204" pitchFamily="34" charset="0"/>
              <a:cs typeface="Arial" panose="020B0604020202020204" pitchFamily="34" charset="0"/>
            </a:rPr>
            <a:t> + </a:t>
          </a:r>
          <a:r>
            <a:rPr lang="en-US" sz="1000">
              <a:solidFill>
                <a:schemeClr val="accent1">
                  <a:lumMod val="50000"/>
                </a:schemeClr>
              </a:solidFill>
              <a:latin typeface="Arial" panose="020B0604020202020204" pitchFamily="34" charset="0"/>
              <a:cs typeface="Arial" panose="020B0604020202020204" pitchFamily="34" charset="0"/>
            </a:rPr>
            <a:t>AEO2023 reference</a:t>
          </a:r>
          <a:r>
            <a:rPr lang="en-US" sz="1000" baseline="0">
              <a:solidFill>
                <a:schemeClr val="accent1">
                  <a:lumMod val="50000"/>
                </a:schemeClr>
              </a:solidFill>
              <a:latin typeface="Arial" panose="020B0604020202020204" pitchFamily="34" charset="0"/>
              <a:cs typeface="Arial" panose="020B0604020202020204" pitchFamily="34" charset="0"/>
            </a:rPr>
            <a:t> case natural gas fuel cost projection (with full range of projections)</a:t>
          </a:r>
          <a:endParaRPr lang="en-US" sz="1000">
            <a:solidFill>
              <a:schemeClr val="accent1">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0.07371</cdr:x>
      <cdr:y>0.24734</cdr:y>
    </cdr:from>
    <cdr:to>
      <cdr:x>0.48697</cdr:x>
      <cdr:y>0.34225</cdr:y>
    </cdr:to>
    <cdr:sp macro="" textlink="">
      <cdr:nvSpPr>
        <cdr:cNvPr id="13" name="TextBox 1"/>
        <cdr:cNvSpPr txBox="1"/>
      </cdr:nvSpPr>
      <cdr:spPr>
        <a:xfrm xmlns:a="http://schemas.openxmlformats.org/drawingml/2006/main">
          <a:off x="444574" y="804994"/>
          <a:ext cx="2492641" cy="308893"/>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3">
                  <a:lumMod val="50000"/>
                </a:schemeClr>
              </a:solidFill>
              <a:latin typeface="Arial" panose="020B0604020202020204" pitchFamily="34" charset="0"/>
              <a:cs typeface="Arial" panose="020B0604020202020204" pitchFamily="34" charset="0"/>
            </a:rPr>
            <a:t>Median</a:t>
          </a:r>
          <a:r>
            <a:rPr lang="en-US" sz="1000" baseline="0">
              <a:solidFill>
                <a:schemeClr val="accent3">
                  <a:lumMod val="50000"/>
                </a:schemeClr>
              </a:solidFill>
              <a:latin typeface="Arial" panose="020B0604020202020204" pitchFamily="34" charset="0"/>
              <a:cs typeface="Arial" panose="020B0604020202020204" pitchFamily="34" charset="0"/>
            </a:rPr>
            <a:t> wind PPA price</a:t>
          </a:r>
        </a:p>
        <a:p xmlns:a="http://schemas.openxmlformats.org/drawingml/2006/main">
          <a:pPr algn="ctr"/>
          <a:r>
            <a:rPr lang="en-US" sz="1000" baseline="0">
              <a:solidFill>
                <a:schemeClr val="accent3">
                  <a:lumMod val="50000"/>
                </a:schemeClr>
              </a:solidFill>
              <a:latin typeface="Arial" panose="020B0604020202020204" pitchFamily="34" charset="0"/>
              <a:cs typeface="Arial" panose="020B0604020202020204" pitchFamily="34" charset="0"/>
            </a:rPr>
            <a:t>(with 10</a:t>
          </a:r>
          <a:r>
            <a:rPr lang="en-US" sz="1000" baseline="30000">
              <a:solidFill>
                <a:schemeClr val="accent3">
                  <a:lumMod val="50000"/>
                </a:schemeClr>
              </a:solidFill>
              <a:latin typeface="Arial" panose="020B0604020202020204" pitchFamily="34" charset="0"/>
              <a:cs typeface="Arial" panose="020B0604020202020204" pitchFamily="34" charset="0"/>
            </a:rPr>
            <a:t>th</a:t>
          </a:r>
          <a:r>
            <a:rPr lang="en-US" sz="1000" baseline="0">
              <a:solidFill>
                <a:schemeClr val="accent3">
                  <a:lumMod val="50000"/>
                </a:schemeClr>
              </a:solidFill>
              <a:latin typeface="Arial" panose="020B0604020202020204" pitchFamily="34" charset="0"/>
              <a:cs typeface="Arial" panose="020B0604020202020204" pitchFamily="34" charset="0"/>
            </a:rPr>
            <a:t> and 90</a:t>
          </a:r>
          <a:r>
            <a:rPr lang="en-US" sz="1000" baseline="30000">
              <a:solidFill>
                <a:schemeClr val="accent3">
                  <a:lumMod val="50000"/>
                </a:schemeClr>
              </a:solidFill>
              <a:latin typeface="Arial" panose="020B0604020202020204" pitchFamily="34" charset="0"/>
              <a:cs typeface="Arial" panose="020B0604020202020204" pitchFamily="34" charset="0"/>
            </a:rPr>
            <a:t>th</a:t>
          </a:r>
          <a:r>
            <a:rPr lang="en-US" sz="1000" baseline="0">
              <a:solidFill>
                <a:schemeClr val="accent3">
                  <a:lumMod val="50000"/>
                </a:schemeClr>
              </a:solidFill>
              <a:latin typeface="Arial" panose="020B0604020202020204" pitchFamily="34" charset="0"/>
              <a:cs typeface="Arial" panose="020B0604020202020204" pitchFamily="34" charset="0"/>
            </a:rPr>
            <a:t> percentile range)</a:t>
          </a:r>
          <a:endParaRPr lang="en-US" sz="1000">
            <a:solidFill>
              <a:schemeClr val="accent3">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0.17917</cdr:x>
      <cdr:y>0.58416</cdr:y>
    </cdr:from>
    <cdr:to>
      <cdr:x>0.24193</cdr:x>
      <cdr:y>0.77357</cdr:y>
    </cdr:to>
    <cdr:cxnSp macro="">
      <cdr:nvCxnSpPr>
        <cdr:cNvPr id="14" name="Straight Connector 13">
          <a:extLst xmlns:a="http://schemas.openxmlformats.org/drawingml/2006/main">
            <a:ext uri="{FF2B5EF4-FFF2-40B4-BE49-F238E27FC236}">
              <a16:creationId xmlns:a16="http://schemas.microsoft.com/office/drawing/2014/main" id="{8CE9BB5C-6153-B04F-9171-35A5DDC4D8E4}"/>
            </a:ext>
          </a:extLst>
        </cdr:cNvPr>
        <cdr:cNvCxnSpPr/>
      </cdr:nvCxnSpPr>
      <cdr:spPr>
        <a:xfrm xmlns:a="http://schemas.openxmlformats.org/drawingml/2006/main" flipV="1">
          <a:off x="1000760" y="1723391"/>
          <a:ext cx="350520" cy="558800"/>
        </a:xfrm>
        <a:prstGeom xmlns:a="http://schemas.openxmlformats.org/drawingml/2006/main" prst="line">
          <a:avLst/>
        </a:prstGeom>
        <a:ln xmlns:a="http://schemas.openxmlformats.org/drawingml/2006/main">
          <a:solidFill>
            <a:schemeClr val="accent1">
              <a:lumMod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0.21477</cdr:x>
      <cdr:y>0.34222</cdr:y>
    </cdr:from>
    <cdr:to>
      <cdr:x>0.25969</cdr:x>
      <cdr:y>0.4775</cdr:y>
    </cdr:to>
    <cdr:cxnSp macro="">
      <cdr:nvCxnSpPr>
        <cdr:cNvPr id="19" name="Straight Connector 18">
          <a:extLst xmlns:a="http://schemas.openxmlformats.org/drawingml/2006/main">
            <a:ext uri="{FF2B5EF4-FFF2-40B4-BE49-F238E27FC236}">
              <a16:creationId xmlns:a16="http://schemas.microsoft.com/office/drawing/2014/main" id="{7C6284F6-6AA0-8B4B-A26D-1A679C95D631}"/>
            </a:ext>
          </a:extLst>
        </cdr:cNvPr>
        <cdr:cNvCxnSpPr/>
      </cdr:nvCxnSpPr>
      <cdr:spPr>
        <a:xfrm xmlns:a="http://schemas.openxmlformats.org/drawingml/2006/main" flipV="1">
          <a:off x="1295400" y="1113791"/>
          <a:ext cx="270933" cy="440266"/>
        </a:xfrm>
        <a:prstGeom xmlns:a="http://schemas.openxmlformats.org/drawingml/2006/main" prst="line">
          <a:avLst/>
        </a:prstGeom>
        <a:ln xmlns:a="http://schemas.openxmlformats.org/drawingml/2006/main">
          <a:solidFill>
            <a:schemeClr val="accent3">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0.94073</cdr:x>
      <cdr:y>0.44025</cdr:y>
    </cdr:from>
    <cdr:to>
      <cdr:x>0.99298</cdr:x>
      <cdr:y>0.52118</cdr:y>
    </cdr:to>
    <cdr:sp macro="" textlink="">
      <cdr:nvSpPr>
        <cdr:cNvPr id="10" name="TextBox 1"/>
        <cdr:cNvSpPr txBox="1"/>
      </cdr:nvSpPr>
      <cdr:spPr>
        <a:xfrm xmlns:a="http://schemas.openxmlformats.org/drawingml/2006/main">
          <a:off x="5674166" y="1432831"/>
          <a:ext cx="315154" cy="263394"/>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1">
                  <a:lumMod val="75000"/>
                </a:schemeClr>
              </a:solidFill>
              <a:latin typeface="Arial" panose="020B0604020202020204" pitchFamily="34" charset="0"/>
              <a:cs typeface="Arial" panose="020B0604020202020204" pitchFamily="34" charset="0"/>
            </a:rPr>
            <a:t>Gas</a:t>
          </a:r>
        </a:p>
      </cdr:txBody>
    </cdr:sp>
  </cdr:relSizeAnchor>
  <cdr:relSizeAnchor xmlns:cdr="http://schemas.openxmlformats.org/drawingml/2006/chartDrawing">
    <cdr:from>
      <cdr:x>0.93636</cdr:x>
      <cdr:y>0.51882</cdr:y>
    </cdr:from>
    <cdr:to>
      <cdr:x>0.9986</cdr:x>
      <cdr:y>0.58952</cdr:y>
    </cdr:to>
    <cdr:sp macro="" textlink="">
      <cdr:nvSpPr>
        <cdr:cNvPr id="11" name="TextBox 1"/>
        <cdr:cNvSpPr txBox="1"/>
      </cdr:nvSpPr>
      <cdr:spPr>
        <a:xfrm xmlns:a="http://schemas.openxmlformats.org/drawingml/2006/main">
          <a:off x="5647777" y="1688531"/>
          <a:ext cx="375410" cy="230099"/>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75000"/>
                </a:schemeClr>
              </a:solidFill>
              <a:latin typeface="Arial" panose="020B0604020202020204" pitchFamily="34" charset="0"/>
              <a:cs typeface="Arial" panose="020B0604020202020204" pitchFamily="34" charset="0"/>
            </a:rPr>
            <a:t>Wind</a:t>
          </a:r>
        </a:p>
      </cdr:txBody>
    </cdr:sp>
  </cdr:relSizeAnchor>
</c:userShapes>
</file>

<file path=xl/drawings/drawing113.xml><?xml version="1.0" encoding="utf-8"?>
<xdr:wsDr xmlns:xdr="http://schemas.openxmlformats.org/drawingml/2006/spreadsheetDrawing" xmlns:a="http://schemas.openxmlformats.org/drawingml/2006/main">
  <xdr:twoCellAnchor editAs="oneCell">
    <xdr:from>
      <xdr:col>0</xdr:col>
      <xdr:colOff>25400</xdr:colOff>
      <xdr:row>1</xdr:row>
      <xdr:rowOff>101600</xdr:rowOff>
    </xdr:from>
    <xdr:to>
      <xdr:col>11</xdr:col>
      <xdr:colOff>76200</xdr:colOff>
      <xdr:row>21</xdr:row>
      <xdr:rowOff>97367</xdr:rowOff>
    </xdr:to>
    <xdr:pic>
      <xdr:nvPicPr>
        <xdr:cNvPr id="3" name="Picture 2">
          <a:extLst>
            <a:ext uri="{FF2B5EF4-FFF2-40B4-BE49-F238E27FC236}">
              <a16:creationId xmlns:a16="http://schemas.microsoft.com/office/drawing/2014/main" id="{DF08F0CE-DD5E-EE90-A453-3143103B315C}"/>
            </a:ext>
          </a:extLst>
        </xdr:cNvPr>
        <xdr:cNvPicPr>
          <a:picLocks noChangeAspect="1"/>
        </xdr:cNvPicPr>
      </xdr:nvPicPr>
      <xdr:blipFill>
        <a:blip xmlns:r="http://schemas.openxmlformats.org/officeDocument/2006/relationships" r:embed="rId1"/>
        <a:stretch>
          <a:fillRect/>
        </a:stretch>
      </xdr:blipFill>
      <xdr:spPr>
        <a:xfrm>
          <a:off x="25400" y="482600"/>
          <a:ext cx="6870700" cy="3805767"/>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0</xdr:col>
      <xdr:colOff>0</xdr:colOff>
      <xdr:row>1</xdr:row>
      <xdr:rowOff>50800</xdr:rowOff>
    </xdr:from>
    <xdr:to>
      <xdr:col>7</xdr:col>
      <xdr:colOff>762000</xdr:colOff>
      <xdr:row>21</xdr:row>
      <xdr:rowOff>152400</xdr:rowOff>
    </xdr:to>
    <xdr:pic>
      <xdr:nvPicPr>
        <xdr:cNvPr id="4" name="Picture 3">
          <a:extLst>
            <a:ext uri="{FF2B5EF4-FFF2-40B4-BE49-F238E27FC236}">
              <a16:creationId xmlns:a16="http://schemas.microsoft.com/office/drawing/2014/main" id="{02A2722E-3913-FC4F-E196-B630639EF608}"/>
            </a:ext>
          </a:extLst>
        </xdr:cNvPr>
        <xdr:cNvPicPr>
          <a:picLocks noChangeAspect="1"/>
        </xdr:cNvPicPr>
      </xdr:nvPicPr>
      <xdr:blipFill>
        <a:blip xmlns:r="http://schemas.openxmlformats.org/officeDocument/2006/relationships" r:embed="rId1"/>
        <a:stretch>
          <a:fillRect/>
        </a:stretch>
      </xdr:blipFill>
      <xdr:spPr>
        <a:xfrm>
          <a:off x="0" y="241300"/>
          <a:ext cx="6934200" cy="3886200"/>
        </a:xfrm>
        <a:prstGeom prst="rect">
          <a:avLst/>
        </a:prstGeom>
      </xdr:spPr>
    </xdr:pic>
    <xdr:clientData/>
  </xdr:twoCellAnchor>
  <xdr:twoCellAnchor editAs="oneCell">
    <xdr:from>
      <xdr:col>8</xdr:col>
      <xdr:colOff>0</xdr:colOff>
      <xdr:row>1</xdr:row>
      <xdr:rowOff>50800</xdr:rowOff>
    </xdr:from>
    <xdr:to>
      <xdr:col>17</xdr:col>
      <xdr:colOff>466436</xdr:colOff>
      <xdr:row>21</xdr:row>
      <xdr:rowOff>152400</xdr:rowOff>
    </xdr:to>
    <xdr:pic>
      <xdr:nvPicPr>
        <xdr:cNvPr id="7" name="Picture 6">
          <a:extLst>
            <a:ext uri="{FF2B5EF4-FFF2-40B4-BE49-F238E27FC236}">
              <a16:creationId xmlns:a16="http://schemas.microsoft.com/office/drawing/2014/main" id="{450695A8-E805-C8C6-A014-70CA675C3E17}"/>
            </a:ext>
          </a:extLst>
        </xdr:cNvPr>
        <xdr:cNvPicPr>
          <a:picLocks noChangeAspect="1"/>
        </xdr:cNvPicPr>
      </xdr:nvPicPr>
      <xdr:blipFill>
        <a:blip xmlns:r="http://schemas.openxmlformats.org/officeDocument/2006/relationships" r:embed="rId2"/>
        <a:stretch>
          <a:fillRect/>
        </a:stretch>
      </xdr:blipFill>
      <xdr:spPr>
        <a:xfrm>
          <a:off x="7023100" y="241300"/>
          <a:ext cx="5660736" cy="3886200"/>
        </a:xfrm>
        <a:prstGeom prst="rect">
          <a:avLst/>
        </a:prstGeom>
      </xdr:spPr>
    </xdr:pic>
    <xdr:clientData/>
  </xdr:twoCellAnchor>
  <xdr:twoCellAnchor editAs="oneCell">
    <xdr:from>
      <xdr:col>18</xdr:col>
      <xdr:colOff>0</xdr:colOff>
      <xdr:row>1</xdr:row>
      <xdr:rowOff>50800</xdr:rowOff>
    </xdr:from>
    <xdr:to>
      <xdr:col>29</xdr:col>
      <xdr:colOff>508000</xdr:colOff>
      <xdr:row>21</xdr:row>
      <xdr:rowOff>152400</xdr:rowOff>
    </xdr:to>
    <xdr:pic>
      <xdr:nvPicPr>
        <xdr:cNvPr id="10" name="Picture 9">
          <a:extLst>
            <a:ext uri="{FF2B5EF4-FFF2-40B4-BE49-F238E27FC236}">
              <a16:creationId xmlns:a16="http://schemas.microsoft.com/office/drawing/2014/main" id="{3D1554FC-AE56-9CCD-C231-AC00BA6B676A}"/>
            </a:ext>
          </a:extLst>
        </xdr:cNvPr>
        <xdr:cNvPicPr>
          <a:picLocks noChangeAspect="1"/>
        </xdr:cNvPicPr>
      </xdr:nvPicPr>
      <xdr:blipFill>
        <a:blip xmlns:r="http://schemas.openxmlformats.org/officeDocument/2006/relationships" r:embed="rId3"/>
        <a:stretch>
          <a:fillRect/>
        </a:stretch>
      </xdr:blipFill>
      <xdr:spPr>
        <a:xfrm>
          <a:off x="12801600" y="241300"/>
          <a:ext cx="6934200" cy="3886200"/>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20</xdr:col>
      <xdr:colOff>25400</xdr:colOff>
      <xdr:row>1</xdr:row>
      <xdr:rowOff>0</xdr:rowOff>
    </xdr:from>
    <xdr:to>
      <xdr:col>31</xdr:col>
      <xdr:colOff>393700</xdr:colOff>
      <xdr:row>21</xdr:row>
      <xdr:rowOff>160867</xdr:rowOff>
    </xdr:to>
    <xdr:pic>
      <xdr:nvPicPr>
        <xdr:cNvPr id="4" name="Picture 3">
          <a:extLst>
            <a:ext uri="{FF2B5EF4-FFF2-40B4-BE49-F238E27FC236}">
              <a16:creationId xmlns:a16="http://schemas.microsoft.com/office/drawing/2014/main" id="{4EC2A116-5A48-9ADA-16EC-E4608CC55367}"/>
            </a:ext>
          </a:extLst>
        </xdr:cNvPr>
        <xdr:cNvPicPr>
          <a:picLocks noChangeAspect="1"/>
        </xdr:cNvPicPr>
      </xdr:nvPicPr>
      <xdr:blipFill>
        <a:blip xmlns:r="http://schemas.openxmlformats.org/officeDocument/2006/relationships" r:embed="rId1"/>
        <a:stretch>
          <a:fillRect/>
        </a:stretch>
      </xdr:blipFill>
      <xdr:spPr>
        <a:xfrm>
          <a:off x="14566900" y="190500"/>
          <a:ext cx="6794500" cy="3970867"/>
        </a:xfrm>
        <a:prstGeom prst="rect">
          <a:avLst/>
        </a:prstGeom>
      </xdr:spPr>
    </xdr:pic>
    <xdr:clientData/>
  </xdr:twoCellAnchor>
  <xdr:twoCellAnchor editAs="oneCell">
    <xdr:from>
      <xdr:col>9</xdr:col>
      <xdr:colOff>0</xdr:colOff>
      <xdr:row>1</xdr:row>
      <xdr:rowOff>12700</xdr:rowOff>
    </xdr:from>
    <xdr:to>
      <xdr:col>18</xdr:col>
      <xdr:colOff>508000</xdr:colOff>
      <xdr:row>21</xdr:row>
      <xdr:rowOff>173567</xdr:rowOff>
    </xdr:to>
    <xdr:pic>
      <xdr:nvPicPr>
        <xdr:cNvPr id="6" name="Picture 5">
          <a:extLst>
            <a:ext uri="{FF2B5EF4-FFF2-40B4-BE49-F238E27FC236}">
              <a16:creationId xmlns:a16="http://schemas.microsoft.com/office/drawing/2014/main" id="{6F657EDD-81D3-C27D-5016-B34F342071EB}"/>
            </a:ext>
          </a:extLst>
        </xdr:cNvPr>
        <xdr:cNvPicPr>
          <a:picLocks noChangeAspect="1"/>
        </xdr:cNvPicPr>
      </xdr:nvPicPr>
      <xdr:blipFill>
        <a:blip xmlns:r="http://schemas.openxmlformats.org/officeDocument/2006/relationships" r:embed="rId2"/>
        <a:stretch>
          <a:fillRect/>
        </a:stretch>
      </xdr:blipFill>
      <xdr:spPr>
        <a:xfrm>
          <a:off x="7048500" y="203200"/>
          <a:ext cx="6832600" cy="3970867"/>
        </a:xfrm>
        <a:prstGeom prst="rect">
          <a:avLst/>
        </a:prstGeom>
      </xdr:spPr>
    </xdr:pic>
    <xdr:clientData/>
  </xdr:twoCellAnchor>
  <xdr:twoCellAnchor editAs="oneCell">
    <xdr:from>
      <xdr:col>0</xdr:col>
      <xdr:colOff>0</xdr:colOff>
      <xdr:row>1</xdr:row>
      <xdr:rowOff>38100</xdr:rowOff>
    </xdr:from>
    <xdr:to>
      <xdr:col>8</xdr:col>
      <xdr:colOff>647700</xdr:colOff>
      <xdr:row>22</xdr:row>
      <xdr:rowOff>8467</xdr:rowOff>
    </xdr:to>
    <xdr:pic>
      <xdr:nvPicPr>
        <xdr:cNvPr id="8" name="Picture 7">
          <a:extLst>
            <a:ext uri="{FF2B5EF4-FFF2-40B4-BE49-F238E27FC236}">
              <a16:creationId xmlns:a16="http://schemas.microsoft.com/office/drawing/2014/main" id="{973498C8-62F9-0F52-9686-2EC187C6782C}"/>
            </a:ext>
          </a:extLst>
        </xdr:cNvPr>
        <xdr:cNvPicPr>
          <a:picLocks noChangeAspect="1"/>
        </xdr:cNvPicPr>
      </xdr:nvPicPr>
      <xdr:blipFill>
        <a:blip xmlns:r="http://schemas.openxmlformats.org/officeDocument/2006/relationships" r:embed="rId3"/>
        <a:stretch>
          <a:fillRect/>
        </a:stretch>
      </xdr:blipFill>
      <xdr:spPr>
        <a:xfrm>
          <a:off x="0" y="228600"/>
          <a:ext cx="6934200" cy="3970867"/>
        </a:xfrm>
        <a:prstGeom prst="rect">
          <a:avLst/>
        </a:prstGeom>
      </xdr:spPr>
    </xdr:pic>
    <xdr:clientData/>
  </xdr:twoCellAnchor>
  <xdr:twoCellAnchor editAs="oneCell">
    <xdr:from>
      <xdr:col>31</xdr:col>
      <xdr:colOff>0</xdr:colOff>
      <xdr:row>1</xdr:row>
      <xdr:rowOff>0</xdr:rowOff>
    </xdr:from>
    <xdr:to>
      <xdr:col>42</xdr:col>
      <xdr:colOff>50800</xdr:colOff>
      <xdr:row>53</xdr:row>
      <xdr:rowOff>101600</xdr:rowOff>
    </xdr:to>
    <xdr:pic>
      <xdr:nvPicPr>
        <xdr:cNvPr id="12" name="Picture 11">
          <a:extLst>
            <a:ext uri="{FF2B5EF4-FFF2-40B4-BE49-F238E27FC236}">
              <a16:creationId xmlns:a16="http://schemas.microsoft.com/office/drawing/2014/main" id="{41484653-F7C1-549C-DBF6-29084FABDB70}"/>
            </a:ext>
          </a:extLst>
        </xdr:cNvPr>
        <xdr:cNvPicPr>
          <a:picLocks noChangeAspect="1"/>
        </xdr:cNvPicPr>
      </xdr:nvPicPr>
      <xdr:blipFill>
        <a:blip xmlns:r="http://schemas.openxmlformats.org/officeDocument/2006/relationships" r:embed="rId4"/>
        <a:stretch>
          <a:fillRect/>
        </a:stretch>
      </xdr:blipFill>
      <xdr:spPr>
        <a:xfrm>
          <a:off x="23994533" y="186267"/>
          <a:ext cx="7315200" cy="10058400"/>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xdr:twoCellAnchor>
    <xdr:from>
      <xdr:col>9</xdr:col>
      <xdr:colOff>0</xdr:colOff>
      <xdr:row>7</xdr:row>
      <xdr:rowOff>0</xdr:rowOff>
    </xdr:from>
    <xdr:to>
      <xdr:col>15</xdr:col>
      <xdr:colOff>279400</xdr:colOff>
      <xdr:row>22</xdr:row>
      <xdr:rowOff>152400</xdr:rowOff>
    </xdr:to>
    <xdr:graphicFrame macro="">
      <xdr:nvGraphicFramePr>
        <xdr:cNvPr id="3" name="Chart 2">
          <a:extLst>
            <a:ext uri="{FF2B5EF4-FFF2-40B4-BE49-F238E27FC236}">
              <a16:creationId xmlns:a16="http://schemas.microsoft.com/office/drawing/2014/main" id="{F93604C6-2923-4EAF-BEB1-7494E627837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0</xdr:colOff>
      <xdr:row>6</xdr:row>
      <xdr:rowOff>0</xdr:rowOff>
    </xdr:from>
    <xdr:to>
      <xdr:col>5</xdr:col>
      <xdr:colOff>158750</xdr:colOff>
      <xdr:row>24</xdr:row>
      <xdr:rowOff>197555</xdr:rowOff>
    </xdr:to>
    <xdr:pic>
      <xdr:nvPicPr>
        <xdr:cNvPr id="4" name="Picture 3">
          <a:extLst>
            <a:ext uri="{FF2B5EF4-FFF2-40B4-BE49-F238E27FC236}">
              <a16:creationId xmlns:a16="http://schemas.microsoft.com/office/drawing/2014/main" id="{31015DAA-7E60-4FA1-90CD-A720BE3C99E1}"/>
            </a:ext>
          </a:extLst>
        </xdr:cNvPr>
        <xdr:cNvPicPr>
          <a:picLocks noChangeAspect="1"/>
        </xdr:cNvPicPr>
      </xdr:nvPicPr>
      <xdr:blipFill>
        <a:blip xmlns:r="http://schemas.openxmlformats.org/officeDocument/2006/relationships" r:embed="rId2"/>
        <a:stretch>
          <a:fillRect/>
        </a:stretch>
      </xdr:blipFill>
      <xdr:spPr>
        <a:xfrm>
          <a:off x="0" y="1301750"/>
          <a:ext cx="5725583" cy="3817055"/>
        </a:xfrm>
        <a:prstGeom prst="rect">
          <a:avLst/>
        </a:prstGeom>
      </xdr:spPr>
    </xdr:pic>
    <xdr:clientData/>
  </xdr:twoCellAnchor>
</xdr:wsDr>
</file>

<file path=xl/drawings/drawing117.xml><?xml version="1.0" encoding="utf-8"?>
<c:userShapes xmlns:c="http://schemas.openxmlformats.org/drawingml/2006/chart">
  <cdr:relSizeAnchor xmlns:cdr="http://schemas.openxmlformats.org/drawingml/2006/chartDrawing">
    <cdr:from>
      <cdr:x>0</cdr:x>
      <cdr:y>0.00952</cdr:y>
    </cdr:from>
    <cdr:to>
      <cdr:x>0.15385</cdr:x>
      <cdr:y>0.07937</cdr:y>
    </cdr:to>
    <cdr:sp macro="" textlink="">
      <cdr:nvSpPr>
        <cdr:cNvPr id="2" name="TextBox 1"/>
        <cdr:cNvSpPr txBox="1"/>
      </cdr:nvSpPr>
      <cdr:spPr>
        <a:xfrm xmlns:a="http://schemas.openxmlformats.org/drawingml/2006/main">
          <a:off x="0" y="30480"/>
          <a:ext cx="914400" cy="22352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marL="0" marR="0" lvl="0" indent="0" defTabSz="914400" rtl="0" eaLnBrk="1" fontAlgn="auto" latinLnBrk="0" hangingPunct="1">
            <a:lnSpc>
              <a:spcPct val="100000"/>
            </a:lnSpc>
            <a:spcBef>
              <a:spcPts val="0"/>
            </a:spcBef>
            <a:spcAft>
              <a:spcPts val="0"/>
            </a:spcAft>
            <a:buClrTx/>
            <a:buSzTx/>
            <a:buFontTx/>
            <a:buNone/>
            <a:tabLst/>
            <a:defRPr/>
          </a:pPr>
          <a:r>
            <a:rPr lang="en-US" sz="1000" b="0" i="0" baseline="0">
              <a:effectLst/>
              <a:latin typeface="Arial" panose="020B0604020202020204" pitchFamily="34" charset="0"/>
              <a:ea typeface="+mn-ea"/>
              <a:cs typeface="Arial" panose="020B0604020202020204" pitchFamily="34" charset="0"/>
            </a:rPr>
            <a:t>Costs and Benefits (2023 $/MWh)</a:t>
          </a:r>
          <a:endParaRPr lang="en-US" sz="1000">
            <a:effectLst/>
            <a:latin typeface="Arial" panose="020B0604020202020204" pitchFamily="34" charset="0"/>
            <a:cs typeface="Arial" panose="020B0604020202020204" pitchFamily="34" charset="0"/>
          </a:endParaRPr>
        </a:p>
        <a:p xmlns:a="http://schemas.openxmlformats.org/drawingml/2006/main">
          <a:endParaRPr 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cdr:x>
      <cdr:y>0.00952</cdr:y>
    </cdr:from>
    <cdr:to>
      <cdr:x>0.15385</cdr:x>
      <cdr:y>0.07937</cdr:y>
    </cdr:to>
    <cdr:sp macro="" textlink="">
      <cdr:nvSpPr>
        <cdr:cNvPr id="3" name="TextBox 1">
          <a:extLst xmlns:a="http://schemas.openxmlformats.org/drawingml/2006/main">
            <a:ext uri="{FF2B5EF4-FFF2-40B4-BE49-F238E27FC236}">
              <a16:creationId xmlns:a16="http://schemas.microsoft.com/office/drawing/2014/main" id="{EA201E44-CA38-F46B-42BC-022D243EE8A5}"/>
            </a:ext>
          </a:extLst>
        </cdr:cNvPr>
        <cdr:cNvSpPr txBox="1"/>
      </cdr:nvSpPr>
      <cdr:spPr>
        <a:xfrm xmlns:a="http://schemas.openxmlformats.org/drawingml/2006/main">
          <a:off x="0" y="30480"/>
          <a:ext cx="914400" cy="22352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marL="0" marR="0" lvl="0" indent="0" defTabSz="914400" rtl="0" eaLnBrk="1" fontAlgn="auto" latinLnBrk="0" hangingPunct="1">
            <a:lnSpc>
              <a:spcPct val="100000"/>
            </a:lnSpc>
            <a:spcBef>
              <a:spcPts val="0"/>
            </a:spcBef>
            <a:spcAft>
              <a:spcPts val="0"/>
            </a:spcAft>
            <a:buClrTx/>
            <a:buSzTx/>
            <a:buFontTx/>
            <a:buNone/>
            <a:tabLst/>
            <a:defRPr/>
          </a:pPr>
          <a:endParaRPr lang="en-US" sz="1000">
            <a:latin typeface="Arial" panose="020B0604020202020204" pitchFamily="34" charset="0"/>
            <a:cs typeface="Arial" panose="020B0604020202020204" pitchFamily="34" charset="0"/>
          </a:endParaRPr>
        </a:p>
      </cdr:txBody>
    </cdr:sp>
  </cdr:relSizeAnchor>
</c:userShapes>
</file>

<file path=xl/drawings/drawing118.xml><?xml version="1.0" encoding="utf-8"?>
<xdr:wsDr xmlns:xdr="http://schemas.openxmlformats.org/drawingml/2006/spreadsheetDrawing" xmlns:a="http://schemas.openxmlformats.org/drawingml/2006/main">
  <xdr:twoCellAnchor>
    <xdr:from>
      <xdr:col>0</xdr:col>
      <xdr:colOff>27940</xdr:colOff>
      <xdr:row>1</xdr:row>
      <xdr:rowOff>170179</xdr:rowOff>
    </xdr:from>
    <xdr:to>
      <xdr:col>7</xdr:col>
      <xdr:colOff>109220</xdr:colOff>
      <xdr:row>19</xdr:row>
      <xdr:rowOff>78739</xdr:rowOff>
    </xdr:to>
    <xdr:graphicFrame macro="">
      <xdr:nvGraphicFramePr>
        <xdr:cNvPr id="2" name="Chart 1">
          <a:extLst>
            <a:ext uri="{FF2B5EF4-FFF2-40B4-BE49-F238E27FC236}">
              <a16:creationId xmlns:a16="http://schemas.microsoft.com/office/drawing/2014/main" id="{00000000-0008-0000-3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9.xml><?xml version="1.0" encoding="utf-8"?>
<xdr:wsDr xmlns:xdr="http://schemas.openxmlformats.org/drawingml/2006/spreadsheetDrawing" xmlns:a="http://schemas.openxmlformats.org/drawingml/2006/main">
  <xdr:twoCellAnchor>
    <xdr:from>
      <xdr:col>0</xdr:col>
      <xdr:colOff>50800</xdr:colOff>
      <xdr:row>1</xdr:row>
      <xdr:rowOff>76200</xdr:rowOff>
    </xdr:from>
    <xdr:to>
      <xdr:col>7</xdr:col>
      <xdr:colOff>647700</xdr:colOff>
      <xdr:row>19</xdr:row>
      <xdr:rowOff>104140</xdr:rowOff>
    </xdr:to>
    <xdr:grpSp>
      <xdr:nvGrpSpPr>
        <xdr:cNvPr id="4" name="Group 3">
          <a:extLst>
            <a:ext uri="{FF2B5EF4-FFF2-40B4-BE49-F238E27FC236}">
              <a16:creationId xmlns:a16="http://schemas.microsoft.com/office/drawing/2014/main" id="{0D994EF3-534D-44D6-AA40-2FBCACEB0B05}"/>
            </a:ext>
          </a:extLst>
        </xdr:cNvPr>
        <xdr:cNvGrpSpPr/>
      </xdr:nvGrpSpPr>
      <xdr:grpSpPr>
        <a:xfrm>
          <a:off x="50800" y="262467"/>
          <a:ext cx="6235700" cy="3380740"/>
          <a:chOff x="20320" y="375920"/>
          <a:chExt cx="5943600" cy="3200400"/>
        </a:xfrm>
      </xdr:grpSpPr>
      <xdr:graphicFrame macro="">
        <xdr:nvGraphicFramePr>
          <xdr:cNvPr id="8" name="Chart 8">
            <a:extLst>
              <a:ext uri="{FF2B5EF4-FFF2-40B4-BE49-F238E27FC236}">
                <a16:creationId xmlns:a16="http://schemas.microsoft.com/office/drawing/2014/main" id="{8D723CE8-20E4-F781-B573-93A0E532A11C}"/>
              </a:ext>
            </a:extLst>
          </xdr:cNvPr>
          <xdr:cNvGraphicFramePr>
            <a:graphicFrameLocks/>
          </xdr:cNvGraphicFramePr>
        </xdr:nvGraphicFramePr>
        <xdr:xfrm>
          <a:off x="20320" y="375920"/>
          <a:ext cx="5943600" cy="3200400"/>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9" name="TextBox 8">
            <a:extLst>
              <a:ext uri="{FF2B5EF4-FFF2-40B4-BE49-F238E27FC236}">
                <a16:creationId xmlns:a16="http://schemas.microsoft.com/office/drawing/2014/main" id="{80F3AD0E-3561-29CB-A477-4114C833D130}"/>
              </a:ext>
            </a:extLst>
          </xdr:cNvPr>
          <xdr:cNvSpPr txBox="1"/>
        </xdr:nvSpPr>
        <xdr:spPr>
          <a:xfrm>
            <a:off x="3905030" y="743774"/>
            <a:ext cx="1333032" cy="49507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pPr algn="ctr"/>
            <a:r>
              <a:rPr lang="en-US" sz="1000" u="sng" baseline="0">
                <a:latin typeface="Arial" panose="020B0604020202020204" pitchFamily="34" charset="0"/>
                <a:cs typeface="Arial" panose="020B0604020202020204" pitchFamily="34" charset="0"/>
              </a:rPr>
              <a:t>Analyst projections</a:t>
            </a:r>
          </a:p>
          <a:p>
            <a:pPr algn="ctr"/>
            <a:r>
              <a:rPr lang="en-US" sz="1000" baseline="0">
                <a:latin typeface="Arial" panose="020B0604020202020204" pitchFamily="34" charset="0"/>
                <a:cs typeface="Arial" panose="020B0604020202020204" pitchFamily="34" charset="0"/>
              </a:rPr>
              <a:t>(bar = average)</a:t>
            </a:r>
          </a:p>
          <a:p>
            <a:pPr algn="ctr"/>
            <a:r>
              <a:rPr lang="en-US" sz="1000" baseline="0">
                <a:latin typeface="Arial" panose="020B0604020202020204" pitchFamily="34" charset="0"/>
                <a:cs typeface="Arial" panose="020B0604020202020204" pitchFamily="34" charset="0"/>
              </a:rPr>
              <a:t>(hatched = offshore)</a:t>
            </a:r>
            <a:endParaRPr lang="en-US" sz="1000">
              <a:latin typeface="Arial" panose="020B0604020202020204" pitchFamily="34" charset="0"/>
              <a:cs typeface="Arial" panose="020B0604020202020204" pitchFamily="34" charset="0"/>
            </a:endParaRPr>
          </a:p>
        </xdr:txBody>
      </xdr:sp>
      <xdr:cxnSp macro="">
        <xdr:nvCxnSpPr>
          <xdr:cNvPr id="10" name="Straight Arrow Connector 9">
            <a:extLst>
              <a:ext uri="{FF2B5EF4-FFF2-40B4-BE49-F238E27FC236}">
                <a16:creationId xmlns:a16="http://schemas.microsoft.com/office/drawing/2014/main" id="{9B496277-8567-6CDC-91DB-E7EADA950876}"/>
              </a:ext>
            </a:extLst>
          </xdr:cNvPr>
          <xdr:cNvCxnSpPr/>
        </xdr:nvCxnSpPr>
        <xdr:spPr>
          <a:xfrm>
            <a:off x="4962759" y="1269492"/>
            <a:ext cx="198412" cy="422308"/>
          </a:xfrm>
          <a:prstGeom prst="straightConnector1">
            <a:avLst/>
          </a:prstGeom>
          <a:ln>
            <a:solidFill>
              <a:schemeClr val="tx2"/>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1" name="Straight Arrow Connector 10">
            <a:extLst>
              <a:ext uri="{FF2B5EF4-FFF2-40B4-BE49-F238E27FC236}">
                <a16:creationId xmlns:a16="http://schemas.microsoft.com/office/drawing/2014/main" id="{B84E1E61-14C9-32F9-AD88-7987EE4599E0}"/>
              </a:ext>
            </a:extLst>
          </xdr:cNvPr>
          <xdr:cNvCxnSpPr/>
        </xdr:nvCxnSpPr>
        <xdr:spPr>
          <a:xfrm>
            <a:off x="4950086" y="1257735"/>
            <a:ext cx="533800" cy="90351"/>
          </a:xfrm>
          <a:prstGeom prst="straightConnector1">
            <a:avLst/>
          </a:prstGeom>
          <a:ln>
            <a:solidFill>
              <a:schemeClr val="tx2"/>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120.xml><?xml version="1.0" encoding="utf-8"?>
<c:userShapes xmlns:c="http://schemas.openxmlformats.org/drawingml/2006/chart">
  <cdr:relSizeAnchor xmlns:cdr="http://schemas.openxmlformats.org/drawingml/2006/chartDrawing">
    <cdr:from>
      <cdr:x>1.67746E-7</cdr:x>
      <cdr:y>0.01463</cdr:y>
    </cdr:from>
    <cdr:to>
      <cdr:x>0.2369</cdr:x>
      <cdr:y>0.08012</cdr:y>
    </cdr:to>
    <cdr:sp macro="" textlink="">
      <cdr:nvSpPr>
        <cdr:cNvPr id="32772" name="Text Box 1028"/>
        <cdr:cNvSpPr txBox="1">
          <a:spLocks xmlns:a="http://schemas.openxmlformats.org/drawingml/2006/main" noChangeArrowheads="1"/>
        </cdr:cNvSpPr>
      </cdr:nvSpPr>
      <cdr:spPr bwMode="auto">
        <a:xfrm xmlns:a="http://schemas.openxmlformats.org/drawingml/2006/main">
          <a:off x="1" y="48234"/>
          <a:ext cx="1412239" cy="215925"/>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Overflow="clip" vert="horz" wrap="square" lIns="27432" tIns="22860" rIns="0" bIns="22860" anchor="t" upright="1"/>
        <a:lstStyle xmlns:a="http://schemas.openxmlformats.org/drawingml/2006/main"/>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Annual</a:t>
          </a:r>
          <a:r>
            <a:rPr lang="en-US" sz="1000" b="0" i="0" u="none" strike="noStrike" baseline="0">
              <a:solidFill>
                <a:srgbClr val="000000"/>
              </a:solidFill>
              <a:latin typeface="Arial" panose="020B0604020202020204" pitchFamily="34" charset="0"/>
              <a:cs typeface="Arial" panose="020B0604020202020204" pitchFamily="34" charset="0"/>
            </a:rPr>
            <a:t> Capacity (GW)</a:t>
          </a:r>
        </a:p>
      </cdr:txBody>
    </cdr:sp>
  </cdr:relSizeAnchor>
</c:userShapes>
</file>

<file path=xl/externalLinks/_rels/externalLink1.xml.rels><?xml version="1.0" encoding="UTF-8" standalone="yes"?>
<Relationships xmlns="http://schemas.openxmlformats.org/package/2006/relationships"><Relationship Id="rId1" Type="http://schemas.openxmlformats.org/officeDocument/2006/relationships/externalLinkPath" Target="file:///H:\My%20Drive\WTMR\imports%20exports\2020\wind_related_import_figures_2020_wk_version.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https://lbl-my.sharepoint.com/My%20Drive/WTMR/imports%20exports/2020/wind_related_import_figures_2020_wk_version.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H:\My%20Drive\WTMR\imports%20exports\2020\WTMR_domestic_content_ryans_magic_sheet.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https://lbl-my.sharepoint.com/My%20Drive/WTMR/imports%20exports/2020/WTMR_domestic_content_ryans_magic_shee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of HTS codes &amp; changes"/>
      <sheetName val="component analysis 2018-2019"/>
      <sheetName val="import_totals_figure"/>
      <sheetName val="import_share_fig_delivered"/>
      <sheetName val="imports_by_continent"/>
      <sheetName val="imports_windrelated_real"/>
      <sheetName val="imports_windrelated_real_min"/>
      <sheetName val="imports_windrelated_real_max"/>
      <sheetName val="imports_by_country"/>
      <sheetName val="imports_exports_map"/>
      <sheetName val="imports_gensets_twrs_ctry"/>
      <sheetName val="imports_wndspecfc_by_ctry"/>
      <sheetName val="imports_units"/>
      <sheetName val="exports_alltowers_by_country"/>
      <sheetName val="exports_windgensets_by_country"/>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of HTS codes &amp; changes"/>
      <sheetName val="component analysis 2018-2019"/>
      <sheetName val="import_totals_figure"/>
      <sheetName val="import_share_fig_delivered"/>
      <sheetName val="imports_by_continent"/>
      <sheetName val="imports_windrelated_real"/>
      <sheetName val="imports_windrelated_real_min"/>
      <sheetName val="imports_windrelated_real_max"/>
      <sheetName val="imports_by_country"/>
      <sheetName val="imports_exports_map"/>
      <sheetName val="imports_gensets_twrs_ctry"/>
      <sheetName val="imports_wndspecfc_by_ctry"/>
      <sheetName val="imports_units"/>
      <sheetName val="exports_alltowers_by_country"/>
      <sheetName val="exports_windgensets_by_country"/>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of HTS codes &amp; changes"/>
      <sheetName val="component analysis 2019-2020"/>
      <sheetName val="import_totals_figure"/>
      <sheetName val="import_share_fig_delivered"/>
      <sheetName val="imports_by_continent"/>
      <sheetName val="imports_windrelated_real"/>
      <sheetName val="imports_windrelated_real_min"/>
      <sheetName val="imports_windrelated_real_max"/>
      <sheetName val="exports_windgensets_by_country"/>
      <sheetName val="exports_alltowers_by_country"/>
      <sheetName val="imports_by_country"/>
      <sheetName val="imports_exports_map"/>
      <sheetName val="imports_gensets_twrs_ctry"/>
      <sheetName val="imports_wndspecfc_by_ctry"/>
      <sheetName val="imports_unit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of HTS codes &amp; changes"/>
      <sheetName val="component analysis 2019-2020"/>
      <sheetName val="import_totals_figure"/>
      <sheetName val="import_share_fig_delivered"/>
      <sheetName val="imports_by_continent"/>
      <sheetName val="imports_windrelated_real"/>
      <sheetName val="imports_windrelated_real_min"/>
      <sheetName val="imports_windrelated_real_max"/>
      <sheetName val="exports_windgensets_by_country"/>
      <sheetName val="exports_alltowers_by_country"/>
      <sheetName val="imports_by_country"/>
      <sheetName val="imports_exports_map"/>
      <sheetName val="imports_gensets_twrs_ctry"/>
      <sheetName val="imports_wndspecfc_by_ctry"/>
      <sheetName val="imports_unit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0.xml"/><Relationship Id="rId1" Type="http://schemas.openxmlformats.org/officeDocument/2006/relationships/printerSettings" Target="../printerSettings/printerSettings11.bin"/><Relationship Id="rId4" Type="http://schemas.openxmlformats.org/officeDocument/2006/relationships/comments" Target="../comments2.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15.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16.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1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1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1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20.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21.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22.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23.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24.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25.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26.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27.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28.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29.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30.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89.xml"/><Relationship Id="rId1" Type="http://schemas.openxmlformats.org/officeDocument/2006/relationships/printerSettings" Target="../printerSettings/printerSettings31.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98.xml"/><Relationship Id="rId1" Type="http://schemas.openxmlformats.org/officeDocument/2006/relationships/printerSettings" Target="../printerSettings/printerSettings32.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100.xml"/><Relationship Id="rId1" Type="http://schemas.openxmlformats.org/officeDocument/2006/relationships/printerSettings" Target="../printerSettings/printerSettings33.bin"/></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106.xml"/><Relationship Id="rId1" Type="http://schemas.openxmlformats.org/officeDocument/2006/relationships/printerSettings" Target="../printerSettings/printerSettings34.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111.xml"/><Relationship Id="rId1" Type="http://schemas.openxmlformats.org/officeDocument/2006/relationships/printerSettings" Target="../printerSettings/printerSettings35.bin"/></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36.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116.xml"/><Relationship Id="rId1" Type="http://schemas.openxmlformats.org/officeDocument/2006/relationships/printerSettings" Target="../printerSettings/printerSettings37.bin"/></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119.xml"/><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1" tint="0.249977111117893"/>
  </sheetPr>
  <dimension ref="A1:Z54"/>
  <sheetViews>
    <sheetView tabSelected="1" zoomScale="50" zoomScaleNormal="50" workbookViewId="0">
      <selection activeCell="AC29" sqref="AC29"/>
    </sheetView>
  </sheetViews>
  <sheetFormatPr defaultColWidth="8.7265625" defaultRowHeight="12.5"/>
  <cols>
    <col min="1" max="4" width="8.7265625" style="463"/>
    <col min="5" max="5" width="25.1796875" style="463" customWidth="1"/>
    <col min="6" max="6" width="9.1796875" style="463" customWidth="1"/>
    <col min="7" max="19" width="9.7265625" style="463" customWidth="1"/>
    <col min="20" max="16384" width="8.7265625" style="463"/>
  </cols>
  <sheetData>
    <row r="1" spans="1:24">
      <c r="A1" s="1130"/>
      <c r="B1" s="1131"/>
      <c r="C1" s="1131"/>
      <c r="D1" s="1131"/>
      <c r="E1" s="1131"/>
      <c r="F1" s="1131"/>
      <c r="G1" s="1131"/>
      <c r="H1" s="1131"/>
      <c r="I1" s="1131"/>
      <c r="J1" s="1131"/>
      <c r="K1" s="1131"/>
      <c r="L1" s="1131"/>
      <c r="M1" s="1131"/>
      <c r="N1" s="1131"/>
      <c r="O1" s="1131"/>
      <c r="P1" s="1131"/>
      <c r="Q1" s="1131"/>
      <c r="R1" s="1131"/>
      <c r="S1" s="1132"/>
    </row>
    <row r="2" spans="1:24">
      <c r="A2" s="1133"/>
      <c r="B2" s="1134"/>
      <c r="C2" s="1134"/>
      <c r="D2" s="1134"/>
      <c r="E2" s="1134"/>
      <c r="F2" s="1134"/>
      <c r="G2" s="1134"/>
      <c r="H2" s="1134"/>
      <c r="I2" s="1134"/>
      <c r="J2" s="1134"/>
      <c r="K2" s="1134"/>
      <c r="L2" s="1134"/>
      <c r="M2" s="1134"/>
      <c r="N2" s="1134"/>
      <c r="O2" s="1134"/>
      <c r="P2" s="1134"/>
      <c r="Q2" s="1134"/>
      <c r="R2" s="1134"/>
      <c r="S2" s="1135"/>
    </row>
    <row r="3" spans="1:24">
      <c r="A3" s="1133"/>
      <c r="B3" s="1134"/>
      <c r="C3" s="1134"/>
      <c r="D3" s="1134"/>
      <c r="E3" s="1134"/>
      <c r="F3" s="1134"/>
      <c r="G3" s="1134"/>
      <c r="H3" s="1134"/>
      <c r="I3" s="1134"/>
      <c r="J3" s="1134"/>
      <c r="K3" s="1134"/>
      <c r="L3" s="1134"/>
      <c r="M3" s="1134"/>
      <c r="N3" s="1134"/>
      <c r="O3" s="1134"/>
      <c r="P3" s="1134"/>
      <c r="Q3" s="1134"/>
      <c r="R3" s="1134"/>
      <c r="S3" s="1135"/>
    </row>
    <row r="4" spans="1:24">
      <c r="A4" s="1133"/>
      <c r="B4" s="1134"/>
      <c r="C4" s="1134"/>
      <c r="D4" s="1134"/>
      <c r="E4" s="1134"/>
      <c r="F4" s="1134"/>
      <c r="G4" s="1134"/>
      <c r="H4" s="1134"/>
      <c r="I4" s="1134"/>
      <c r="J4" s="1134"/>
      <c r="K4" s="1134"/>
      <c r="L4" s="1134"/>
      <c r="M4" s="1134"/>
      <c r="N4" s="1134"/>
      <c r="O4" s="1134"/>
      <c r="P4" s="1134"/>
      <c r="Q4" s="1134"/>
      <c r="R4" s="1134"/>
      <c r="S4" s="1135"/>
    </row>
    <row r="5" spans="1:24">
      <c r="A5" s="1133"/>
      <c r="B5" s="1134"/>
      <c r="C5" s="1134"/>
      <c r="D5" s="1134"/>
      <c r="E5" s="1134"/>
      <c r="F5" s="1134"/>
      <c r="G5" s="1134"/>
      <c r="H5" s="1134"/>
      <c r="I5" s="1134"/>
      <c r="J5" s="1134"/>
      <c r="K5" s="1134"/>
      <c r="L5" s="1134"/>
      <c r="M5" s="1134"/>
      <c r="N5" s="1134"/>
      <c r="O5" s="1134"/>
      <c r="P5" s="1134"/>
      <c r="Q5" s="1134"/>
      <c r="R5" s="1134"/>
      <c r="S5" s="1135"/>
    </row>
    <row r="6" spans="1:24">
      <c r="A6" s="1133"/>
      <c r="B6" s="1134"/>
      <c r="C6" s="1134"/>
      <c r="D6" s="1134"/>
      <c r="E6" s="1134"/>
      <c r="F6" s="1134"/>
      <c r="G6" s="1134"/>
      <c r="H6" s="1134"/>
      <c r="I6" s="1134"/>
      <c r="J6" s="1134"/>
      <c r="K6" s="1134"/>
      <c r="L6" s="1134"/>
      <c r="M6" s="1134"/>
      <c r="N6" s="1134"/>
      <c r="O6" s="1134"/>
      <c r="P6" s="1134"/>
      <c r="Q6" s="1134"/>
      <c r="R6" s="1134"/>
      <c r="S6" s="1135"/>
    </row>
    <row r="7" spans="1:24">
      <c r="A7" s="1133"/>
      <c r="B7" s="1134"/>
      <c r="C7" s="1134"/>
      <c r="D7" s="1134"/>
      <c r="E7" s="1134"/>
      <c r="F7" s="1134"/>
      <c r="G7" s="1134"/>
      <c r="H7" s="1134"/>
      <c r="I7" s="1134"/>
      <c r="J7" s="1134"/>
      <c r="K7" s="1134"/>
      <c r="L7" s="1134"/>
      <c r="M7" s="1134"/>
      <c r="N7" s="1134"/>
      <c r="O7" s="1134"/>
      <c r="P7" s="1134"/>
      <c r="Q7" s="1134"/>
      <c r="R7" s="1134"/>
      <c r="S7" s="1135"/>
    </row>
    <row r="8" spans="1:24">
      <c r="A8" s="1133"/>
      <c r="B8" s="1134"/>
      <c r="C8" s="1134"/>
      <c r="D8" s="1134"/>
      <c r="E8" s="1134"/>
      <c r="F8" s="1134"/>
      <c r="G8" s="1134"/>
      <c r="H8" s="1134"/>
      <c r="I8" s="1134"/>
      <c r="J8" s="1134"/>
      <c r="K8" s="1134"/>
      <c r="L8" s="1134"/>
      <c r="M8" s="1134"/>
      <c r="N8" s="1134"/>
      <c r="O8" s="1134"/>
      <c r="P8" s="1134"/>
      <c r="Q8" s="1134"/>
      <c r="R8" s="1134"/>
      <c r="S8" s="1135"/>
    </row>
    <row r="9" spans="1:24">
      <c r="A9" s="1133"/>
      <c r="B9" s="1134"/>
      <c r="C9" s="1134"/>
      <c r="D9" s="1134"/>
      <c r="E9" s="1134"/>
      <c r="F9" s="1134"/>
      <c r="G9" s="1134"/>
      <c r="H9" s="1134"/>
      <c r="I9" s="1134"/>
      <c r="J9" s="1134"/>
      <c r="K9" s="1134"/>
      <c r="L9" s="1134"/>
      <c r="M9" s="1134"/>
      <c r="N9" s="1134"/>
      <c r="O9" s="1134"/>
      <c r="P9" s="1134"/>
      <c r="Q9" s="1134"/>
      <c r="R9" s="1134"/>
      <c r="S9" s="1135"/>
    </row>
    <row r="10" spans="1:24">
      <c r="A10" s="1133"/>
      <c r="B10" s="1134"/>
      <c r="C10" s="1134"/>
      <c r="D10" s="1134"/>
      <c r="E10" s="1134"/>
      <c r="F10" s="1134"/>
      <c r="G10" s="1134"/>
      <c r="H10" s="1134"/>
      <c r="I10" s="1134"/>
      <c r="J10" s="1134"/>
      <c r="K10" s="1134"/>
      <c r="L10" s="1134"/>
      <c r="M10" s="1134"/>
      <c r="N10" s="1134"/>
      <c r="O10" s="1134"/>
      <c r="P10" s="1134"/>
      <c r="Q10" s="1134"/>
      <c r="R10" s="1134"/>
      <c r="S10" s="1135"/>
      <c r="X10"/>
    </row>
    <row r="11" spans="1:24">
      <c r="A11" s="612"/>
      <c r="S11" s="613"/>
    </row>
    <row r="12" spans="1:24" ht="62.25" customHeight="1">
      <c r="A12" s="612"/>
      <c r="F12" s="707" t="s">
        <v>612</v>
      </c>
      <c r="S12" s="613"/>
    </row>
    <row r="13" spans="1:24" ht="42">
      <c r="A13" s="612"/>
      <c r="F13" s="618" t="s">
        <v>757</v>
      </c>
      <c r="S13" s="613"/>
      <c r="W13" s="502"/>
    </row>
    <row r="14" spans="1:24">
      <c r="A14" s="612"/>
      <c r="S14" s="613"/>
    </row>
    <row r="15" spans="1:24">
      <c r="A15" s="612"/>
      <c r="S15" s="613"/>
    </row>
    <row r="16" spans="1:24">
      <c r="A16" s="612"/>
      <c r="S16" s="613"/>
    </row>
    <row r="17" spans="1:19" ht="25.5">
      <c r="A17" s="612"/>
      <c r="F17" s="951" t="s">
        <v>771</v>
      </c>
      <c r="S17" s="613"/>
    </row>
    <row r="18" spans="1:19" ht="22.5">
      <c r="A18" s="612"/>
      <c r="F18" s="951" t="s">
        <v>838</v>
      </c>
      <c r="S18" s="613"/>
    </row>
    <row r="19" spans="1:19" ht="22.5">
      <c r="A19" s="612"/>
      <c r="F19" s="951" t="s">
        <v>790</v>
      </c>
      <c r="S19" s="613"/>
    </row>
    <row r="20" spans="1:19" ht="17.899999999999999" customHeight="1">
      <c r="A20" s="612"/>
      <c r="F20" s="486"/>
      <c r="S20" s="613"/>
    </row>
    <row r="21" spans="1:19" ht="22.5">
      <c r="A21" s="612"/>
      <c r="F21" s="951" t="s">
        <v>507</v>
      </c>
      <c r="S21" s="613"/>
    </row>
    <row r="22" spans="1:19" ht="18.5">
      <c r="A22" s="612"/>
      <c r="F22" s="487" t="s">
        <v>508</v>
      </c>
      <c r="S22" s="613"/>
    </row>
    <row r="23" spans="1:19">
      <c r="A23" s="612"/>
      <c r="S23" s="613"/>
    </row>
    <row r="24" spans="1:19" ht="24" customHeight="1">
      <c r="A24" s="612"/>
      <c r="F24" s="950" t="s">
        <v>758</v>
      </c>
      <c r="S24" s="613"/>
    </row>
    <row r="25" spans="1:19" ht="18" customHeight="1">
      <c r="A25" s="612"/>
      <c r="S25" s="613"/>
    </row>
    <row r="26" spans="1:19" ht="15.65" customHeight="1">
      <c r="A26" s="612"/>
      <c r="S26" s="613"/>
    </row>
    <row r="27" spans="1:19" ht="18" customHeight="1">
      <c r="A27" s="612"/>
      <c r="F27" s="619" t="s">
        <v>511</v>
      </c>
      <c r="G27" s="488"/>
      <c r="H27" s="488"/>
      <c r="I27" s="488"/>
      <c r="J27" s="488"/>
      <c r="K27" s="488"/>
      <c r="L27" s="488"/>
      <c r="M27" s="488"/>
      <c r="N27" s="488"/>
      <c r="O27" s="488"/>
      <c r="P27" s="489"/>
      <c r="Q27" s="489"/>
      <c r="S27" s="613"/>
    </row>
    <row r="28" spans="1:19" ht="15.65" customHeight="1">
      <c r="A28" s="612"/>
      <c r="F28" s="620"/>
      <c r="G28" s="488"/>
      <c r="H28" s="488"/>
      <c r="I28" s="488"/>
      <c r="J28" s="488"/>
      <c r="K28" s="488"/>
      <c r="L28" s="488"/>
      <c r="M28" s="488"/>
      <c r="N28" s="488"/>
      <c r="O28" s="488"/>
      <c r="P28" s="489"/>
      <c r="Q28" s="489"/>
      <c r="S28" s="613"/>
    </row>
    <row r="29" spans="1:19" ht="17.5">
      <c r="A29" s="612"/>
      <c r="F29" s="621" t="s">
        <v>512</v>
      </c>
      <c r="S29" s="613"/>
    </row>
    <row r="30" spans="1:19">
      <c r="A30" s="714"/>
      <c r="F30" s="620"/>
      <c r="S30" s="613"/>
    </row>
    <row r="31" spans="1:19">
      <c r="A31" s="714" t="s">
        <v>1017</v>
      </c>
      <c r="S31" s="613"/>
    </row>
    <row r="32" spans="1:19">
      <c r="A32" s="612"/>
      <c r="S32" s="613"/>
    </row>
    <row r="33" spans="1:19" s="489" customFormat="1" ht="17.149999999999999" customHeight="1">
      <c r="A33" s="1229" t="s">
        <v>513</v>
      </c>
      <c r="B33" s="1230"/>
      <c r="C33" s="1230"/>
      <c r="D33" s="1230"/>
      <c r="E33" s="1230"/>
      <c r="F33" s="1230"/>
      <c r="G33" s="1230"/>
      <c r="H33" s="1230"/>
      <c r="I33" s="1230"/>
      <c r="J33" s="1230"/>
      <c r="K33" s="1230"/>
      <c r="L33" s="1230"/>
      <c r="M33" s="1230"/>
      <c r="N33" s="1230"/>
      <c r="O33" s="1230"/>
      <c r="P33" s="1230"/>
      <c r="Q33" s="1230"/>
      <c r="R33" s="1230"/>
      <c r="S33" s="1231"/>
    </row>
    <row r="34" spans="1:19" s="489" customFormat="1" ht="44.25" customHeight="1">
      <c r="A34" s="1232" t="s">
        <v>916</v>
      </c>
      <c r="B34" s="1233"/>
      <c r="C34" s="1233"/>
      <c r="D34" s="1233"/>
      <c r="E34" s="1233"/>
      <c r="F34" s="1233"/>
      <c r="G34" s="1233"/>
      <c r="H34" s="1233"/>
      <c r="I34" s="1233"/>
      <c r="J34" s="1233"/>
      <c r="K34" s="1233"/>
      <c r="L34" s="1233"/>
      <c r="M34" s="1233"/>
      <c r="N34" s="1233"/>
      <c r="O34" s="1233"/>
      <c r="P34" s="1233"/>
      <c r="Q34" s="1233"/>
      <c r="R34" s="1233"/>
      <c r="S34" s="1234"/>
    </row>
    <row r="35" spans="1:19">
      <c r="A35" s="622"/>
      <c r="B35" s="620"/>
      <c r="C35" s="620"/>
      <c r="D35" s="620"/>
      <c r="E35" s="620"/>
      <c r="F35" s="620"/>
      <c r="G35" s="620"/>
      <c r="H35" s="620"/>
      <c r="I35" s="620"/>
      <c r="J35" s="620"/>
      <c r="K35" s="620"/>
      <c r="L35" s="620"/>
      <c r="M35" s="620"/>
      <c r="N35" s="620"/>
      <c r="O35" s="620"/>
      <c r="P35" s="620"/>
      <c r="Q35" s="620"/>
      <c r="R35" s="620"/>
      <c r="S35" s="623"/>
    </row>
    <row r="36" spans="1:19" ht="15.5">
      <c r="A36" s="624" t="s">
        <v>514</v>
      </c>
      <c r="B36" s="620"/>
      <c r="C36" s="620"/>
      <c r="D36" s="620"/>
      <c r="E36" s="620"/>
      <c r="F36" s="620"/>
      <c r="G36" s="620"/>
      <c r="H36" s="620"/>
      <c r="I36" s="620"/>
      <c r="J36" s="620"/>
      <c r="K36" s="620"/>
      <c r="L36" s="620"/>
      <c r="M36" s="620"/>
      <c r="N36" s="620"/>
      <c r="O36" s="620"/>
      <c r="P36" s="620"/>
      <c r="Q36" s="620"/>
      <c r="R36" s="620"/>
      <c r="S36" s="623"/>
    </row>
    <row r="37" spans="1:19" ht="14">
      <c r="A37" s="625" t="s">
        <v>533</v>
      </c>
      <c r="B37" s="620"/>
      <c r="C37" s="620"/>
      <c r="D37" s="620"/>
      <c r="E37" s="620"/>
      <c r="F37" s="620"/>
      <c r="G37" s="620"/>
      <c r="H37" s="620"/>
      <c r="I37" s="620"/>
      <c r="J37" s="620"/>
      <c r="K37" s="620"/>
      <c r="L37" s="620"/>
      <c r="M37" s="620"/>
      <c r="N37" s="620"/>
      <c r="O37" s="620"/>
      <c r="P37" s="620"/>
      <c r="Q37" s="620"/>
      <c r="R37" s="620"/>
      <c r="S37" s="623"/>
    </row>
    <row r="38" spans="1:19" ht="14">
      <c r="A38" s="614" t="s">
        <v>534</v>
      </c>
      <c r="B38" s="620"/>
      <c r="C38" s="620"/>
      <c r="D38" s="620"/>
      <c r="E38" s="620"/>
      <c r="F38" s="620"/>
      <c r="G38" s="620"/>
      <c r="H38" s="620"/>
      <c r="I38" s="620"/>
      <c r="J38" s="620"/>
      <c r="K38" s="620"/>
      <c r="L38" s="620"/>
      <c r="M38" s="620"/>
      <c r="N38" s="620"/>
      <c r="O38" s="620"/>
      <c r="P38" s="620"/>
      <c r="Q38" s="620"/>
      <c r="R38" s="620"/>
      <c r="S38" s="623"/>
    </row>
    <row r="39" spans="1:19" ht="14">
      <c r="A39" s="614" t="s">
        <v>535</v>
      </c>
      <c r="B39" s="620"/>
      <c r="C39" s="620"/>
      <c r="D39" s="620"/>
      <c r="E39" s="620"/>
      <c r="F39" s="620"/>
      <c r="G39" s="620"/>
      <c r="H39" s="620"/>
      <c r="I39" s="620"/>
      <c r="J39" s="620"/>
      <c r="K39" s="620"/>
      <c r="L39" s="620"/>
      <c r="M39" s="620"/>
      <c r="N39" s="620"/>
      <c r="O39" s="620"/>
      <c r="P39" s="620"/>
      <c r="Q39" s="620"/>
      <c r="R39" s="620"/>
      <c r="S39" s="623"/>
    </row>
    <row r="40" spans="1:19" ht="14">
      <c r="A40" s="614" t="s">
        <v>536</v>
      </c>
      <c r="B40" s="620"/>
      <c r="C40" s="620"/>
      <c r="D40" s="620"/>
      <c r="E40" s="620"/>
      <c r="F40" s="620"/>
      <c r="G40" s="620"/>
      <c r="H40" s="620"/>
      <c r="I40" s="620"/>
      <c r="J40" s="620"/>
      <c r="K40" s="620"/>
      <c r="L40" s="620"/>
      <c r="M40" s="620"/>
      <c r="N40" s="620"/>
      <c r="O40" s="620"/>
      <c r="P40" s="620"/>
      <c r="Q40" s="620"/>
      <c r="R40" s="620"/>
      <c r="S40" s="623"/>
    </row>
    <row r="41" spans="1:19" ht="14">
      <c r="A41" s="614" t="s">
        <v>537</v>
      </c>
      <c r="B41" s="620"/>
      <c r="C41" s="620"/>
      <c r="D41" s="620"/>
      <c r="E41" s="620"/>
      <c r="F41" s="620"/>
      <c r="G41" s="620"/>
      <c r="H41" s="620"/>
      <c r="I41" s="620"/>
      <c r="J41" s="620"/>
      <c r="K41" s="620"/>
      <c r="L41" s="620"/>
      <c r="M41" s="620"/>
      <c r="N41" s="620"/>
      <c r="O41" s="620"/>
      <c r="P41" s="620"/>
      <c r="Q41" s="620"/>
      <c r="R41" s="620"/>
      <c r="S41" s="623"/>
    </row>
    <row r="42" spans="1:19" ht="14">
      <c r="A42" s="614" t="s">
        <v>538</v>
      </c>
      <c r="B42" s="620"/>
      <c r="C42" s="620"/>
      <c r="D42" s="620"/>
      <c r="E42" s="620"/>
      <c r="F42" s="620"/>
      <c r="G42" s="620"/>
      <c r="H42" s="620"/>
      <c r="I42" s="620"/>
      <c r="J42" s="620"/>
      <c r="K42" s="620"/>
      <c r="L42" s="620"/>
      <c r="M42" s="620"/>
      <c r="N42" s="620"/>
      <c r="O42" s="620"/>
      <c r="P42" s="620"/>
      <c r="Q42" s="620"/>
      <c r="R42" s="620"/>
      <c r="S42" s="623"/>
    </row>
    <row r="43" spans="1:19" ht="14">
      <c r="A43" s="614" t="s">
        <v>590</v>
      </c>
      <c r="B43" s="620"/>
      <c r="C43" s="620"/>
      <c r="D43" s="620"/>
      <c r="E43" s="620"/>
      <c r="F43" s="620"/>
      <c r="G43" s="620"/>
      <c r="H43" s="620"/>
      <c r="I43" s="620"/>
      <c r="J43" s="620"/>
      <c r="K43" s="620"/>
      <c r="L43" s="620"/>
      <c r="M43" s="620"/>
      <c r="N43" s="620"/>
      <c r="O43" s="620"/>
      <c r="P43" s="620"/>
      <c r="Q43" s="620"/>
      <c r="R43" s="620"/>
      <c r="S43" s="623"/>
    </row>
    <row r="44" spans="1:19" ht="14">
      <c r="A44" s="614" t="s">
        <v>540</v>
      </c>
      <c r="B44" s="620"/>
      <c r="C44" s="620"/>
      <c r="D44" s="620"/>
      <c r="E44" s="620"/>
      <c r="F44" s="620"/>
      <c r="G44" s="620"/>
      <c r="H44" s="620"/>
      <c r="I44" s="620"/>
      <c r="J44" s="620"/>
      <c r="K44" s="620"/>
      <c r="L44" s="620"/>
      <c r="M44" s="620"/>
      <c r="N44" s="620"/>
      <c r="O44" s="620"/>
      <c r="P44" s="620"/>
      <c r="Q44" s="620"/>
      <c r="R44" s="620"/>
      <c r="S44" s="623"/>
    </row>
    <row r="45" spans="1:19" ht="14">
      <c r="A45" s="625"/>
      <c r="B45" s="620"/>
      <c r="C45" s="620"/>
      <c r="D45" s="620"/>
      <c r="E45" s="620"/>
      <c r="F45" s="620"/>
      <c r="G45" s="620"/>
      <c r="H45" s="620"/>
      <c r="I45" s="620"/>
      <c r="J45" s="620"/>
      <c r="K45" s="620"/>
      <c r="L45" s="620"/>
      <c r="M45" s="620"/>
      <c r="N45" s="620"/>
      <c r="O45" s="620"/>
      <c r="P45" s="620"/>
      <c r="Q45" s="620"/>
      <c r="R45" s="620"/>
      <c r="S45" s="623"/>
    </row>
    <row r="46" spans="1:19" ht="15.5">
      <c r="A46" s="626" t="s">
        <v>510</v>
      </c>
      <c r="B46" s="620"/>
      <c r="C46" s="620"/>
      <c r="D46" s="620"/>
      <c r="E46" s="620"/>
      <c r="F46" s="620"/>
      <c r="G46" s="620"/>
      <c r="H46" s="620"/>
      <c r="I46" s="620"/>
      <c r="J46" s="620"/>
      <c r="K46" s="620"/>
      <c r="L46" s="620"/>
      <c r="M46" s="620"/>
      <c r="N46" s="620"/>
      <c r="O46" s="620"/>
      <c r="P46" s="620"/>
      <c r="Q46" s="620"/>
      <c r="R46" s="620"/>
      <c r="S46" s="623"/>
    </row>
    <row r="47" spans="1:19" ht="30.65" customHeight="1">
      <c r="A47" s="1226" t="s">
        <v>541</v>
      </c>
      <c r="B47" s="1227"/>
      <c r="C47" s="1227"/>
      <c r="D47" s="1227"/>
      <c r="E47" s="1227"/>
      <c r="F47" s="1227"/>
      <c r="G47" s="1227"/>
      <c r="H47" s="1227"/>
      <c r="I47" s="1227"/>
      <c r="J47" s="1227"/>
      <c r="K47" s="1227"/>
      <c r="L47" s="1227"/>
      <c r="M47" s="1227"/>
      <c r="N47" s="1227"/>
      <c r="O47" s="1227"/>
      <c r="P47" s="1227"/>
      <c r="Q47" s="1227"/>
      <c r="R47" s="1227"/>
      <c r="S47" s="1228"/>
    </row>
    <row r="48" spans="1:19" ht="14.25" customHeight="1">
      <c r="A48" s="938"/>
      <c r="B48" s="939"/>
      <c r="C48" s="939"/>
      <c r="D48" s="939"/>
      <c r="E48" s="939"/>
      <c r="F48" s="939"/>
      <c r="G48" s="939"/>
      <c r="H48" s="939"/>
      <c r="I48" s="939"/>
      <c r="J48" s="939"/>
      <c r="K48" s="939"/>
      <c r="L48" s="939"/>
      <c r="M48" s="939"/>
      <c r="N48" s="939"/>
      <c r="O48" s="939"/>
      <c r="P48" s="939"/>
      <c r="Q48" s="939"/>
      <c r="R48" s="939"/>
      <c r="S48" s="940"/>
    </row>
    <row r="49" spans="1:26" ht="14.25" customHeight="1">
      <c r="A49" s="626" t="s">
        <v>759</v>
      </c>
      <c r="B49" s="939"/>
      <c r="C49" s="939"/>
      <c r="D49" s="939"/>
      <c r="E49" s="939"/>
      <c r="F49" s="939"/>
      <c r="G49" s="939"/>
      <c r="H49" s="939"/>
      <c r="I49" s="939"/>
      <c r="J49" s="939"/>
      <c r="K49" s="939"/>
      <c r="L49" s="939"/>
      <c r="M49" s="939"/>
      <c r="N49" s="939"/>
      <c r="O49" s="939"/>
      <c r="P49" s="939"/>
      <c r="Q49" s="939"/>
      <c r="R49" s="939"/>
      <c r="S49" s="940"/>
    </row>
    <row r="50" spans="1:26" ht="30.65" customHeight="1">
      <c r="A50" s="1226" t="s">
        <v>761</v>
      </c>
      <c r="B50" s="1227"/>
      <c r="C50" s="1227"/>
      <c r="D50" s="1227"/>
      <c r="E50" s="1227"/>
      <c r="F50" s="1227"/>
      <c r="G50" s="1227"/>
      <c r="H50" s="1227"/>
      <c r="I50" s="1227"/>
      <c r="J50" s="1227"/>
      <c r="K50" s="1227"/>
      <c r="L50" s="1227"/>
      <c r="M50" s="1227"/>
      <c r="N50" s="1227"/>
      <c r="O50" s="1227"/>
      <c r="P50" s="1227"/>
      <c r="Q50" s="1227"/>
      <c r="R50" s="1227"/>
      <c r="S50" s="1228"/>
    </row>
    <row r="51" spans="1:26" ht="12" customHeight="1">
      <c r="A51" s="627"/>
      <c r="B51" s="620"/>
      <c r="C51" s="620"/>
      <c r="D51" s="620"/>
      <c r="E51" s="620"/>
      <c r="F51" s="620"/>
      <c r="G51" s="620"/>
      <c r="H51" s="620"/>
      <c r="I51" s="620"/>
      <c r="J51" s="620"/>
      <c r="K51" s="620"/>
      <c r="L51" s="620"/>
      <c r="M51" s="620"/>
      <c r="N51" s="620"/>
      <c r="O51" s="620"/>
      <c r="P51" s="620"/>
      <c r="Q51" s="620"/>
      <c r="R51" s="620"/>
      <c r="S51" s="623"/>
      <c r="Z51"/>
    </row>
    <row r="52" spans="1:26" ht="15.5">
      <c r="A52" s="626" t="s">
        <v>509</v>
      </c>
      <c r="B52" s="620"/>
      <c r="C52" s="620"/>
      <c r="D52" s="620"/>
      <c r="E52" s="620"/>
      <c r="F52" s="620"/>
      <c r="G52" s="620"/>
      <c r="H52" s="620"/>
      <c r="I52" s="620"/>
      <c r="J52" s="620"/>
      <c r="K52" s="620"/>
      <c r="L52" s="620"/>
      <c r="M52" s="620"/>
      <c r="N52" s="620"/>
      <c r="O52" s="620"/>
      <c r="P52" s="620"/>
      <c r="Q52" s="620"/>
      <c r="R52" s="620"/>
      <c r="S52" s="623"/>
    </row>
    <row r="53" spans="1:26" ht="69.650000000000006" customHeight="1">
      <c r="A53" s="1223" t="s">
        <v>583</v>
      </c>
      <c r="B53" s="1224"/>
      <c r="C53" s="1224"/>
      <c r="D53" s="1224"/>
      <c r="E53" s="1224"/>
      <c r="F53" s="1224"/>
      <c r="G53" s="1224"/>
      <c r="H53" s="1224"/>
      <c r="I53" s="1224"/>
      <c r="J53" s="1224"/>
      <c r="K53" s="1224"/>
      <c r="L53" s="1224"/>
      <c r="M53" s="1224"/>
      <c r="N53" s="1224"/>
      <c r="O53" s="1224"/>
      <c r="P53" s="1224"/>
      <c r="Q53" s="1224"/>
      <c r="R53" s="1224"/>
      <c r="S53" s="1225"/>
    </row>
    <row r="54" spans="1:26" ht="13" thickBot="1">
      <c r="A54" s="615"/>
      <c r="B54" s="616"/>
      <c r="C54" s="616"/>
      <c r="D54" s="616"/>
      <c r="E54" s="616"/>
      <c r="F54" s="616"/>
      <c r="G54" s="616"/>
      <c r="H54" s="616"/>
      <c r="I54" s="616"/>
      <c r="J54" s="616"/>
      <c r="K54" s="616"/>
      <c r="L54" s="616"/>
      <c r="M54" s="616"/>
      <c r="N54" s="616"/>
      <c r="O54" s="616"/>
      <c r="P54" s="616"/>
      <c r="Q54" s="616"/>
      <c r="R54" s="616"/>
      <c r="S54" s="617"/>
    </row>
  </sheetData>
  <mergeCells count="5">
    <mergeCell ref="A53:S53"/>
    <mergeCell ref="A47:S47"/>
    <mergeCell ref="A33:S33"/>
    <mergeCell ref="A34:S34"/>
    <mergeCell ref="A50:S50"/>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theme="9" tint="0.39997558519241921"/>
  </sheetPr>
  <dimension ref="A1:O24"/>
  <sheetViews>
    <sheetView zoomScale="75" zoomScaleNormal="75" workbookViewId="0">
      <selection activeCell="U27" sqref="U27"/>
    </sheetView>
  </sheetViews>
  <sheetFormatPr defaultColWidth="8.7265625" defaultRowHeight="12.5"/>
  <sheetData>
    <row r="1" spans="1:12" ht="14.5">
      <c r="A1" s="54" t="s">
        <v>664</v>
      </c>
    </row>
    <row r="4" spans="1:12">
      <c r="L4" s="50"/>
    </row>
    <row r="17" spans="1:15" ht="14.5">
      <c r="O17" s="483"/>
    </row>
    <row r="24" spans="1:15" ht="13">
      <c r="A24" s="53" t="s">
        <v>364</v>
      </c>
    </row>
  </sheetData>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E2BEFA-2260-431D-862E-3355B2482CDE}">
  <sheetPr>
    <tabColor theme="9" tint="0.39997558519241921"/>
  </sheetPr>
  <dimension ref="A1:O58"/>
  <sheetViews>
    <sheetView zoomScale="75" zoomScaleNormal="75" workbookViewId="0">
      <selection activeCell="B54" sqref="B54"/>
    </sheetView>
  </sheetViews>
  <sheetFormatPr defaultColWidth="8.7265625" defaultRowHeight="12.5"/>
  <cols>
    <col min="1" max="1" width="5.81640625" style="3" customWidth="1"/>
    <col min="2" max="2" width="10.1796875" style="3" bestFit="1" customWidth="1"/>
    <col min="3" max="5" width="8.7265625" style="3"/>
    <col min="6" max="6" width="10.26953125" style="3" bestFit="1" customWidth="1"/>
    <col min="7" max="10" width="8.7265625" style="3"/>
    <col min="11" max="11" width="13.7265625" style="3" bestFit="1" customWidth="1"/>
    <col min="12" max="12" width="18.1796875" style="3" bestFit="1" customWidth="1"/>
    <col min="13" max="13" width="17.81640625" style="3" bestFit="1" customWidth="1"/>
    <col min="14" max="19" width="8.7265625" style="3"/>
    <col min="20" max="21" width="8" style="3" bestFit="1" customWidth="1"/>
    <col min="22" max="22" width="13.7265625" style="3" bestFit="1" customWidth="1"/>
    <col min="23" max="23" width="17.81640625" style="3" bestFit="1" customWidth="1"/>
    <col min="24" max="16384" width="8.7265625" style="3"/>
  </cols>
  <sheetData>
    <row r="1" spans="1:12" ht="14.5">
      <c r="A1" s="908" t="s">
        <v>233</v>
      </c>
    </row>
    <row r="2" spans="1:12">
      <c r="A2" s="145"/>
    </row>
    <row r="8" spans="1:12">
      <c r="K8" s="146"/>
      <c r="L8" s="146"/>
    </row>
    <row r="22" spans="1:15" ht="13">
      <c r="A22" s="72" t="s">
        <v>585</v>
      </c>
      <c r="D22" s="33"/>
      <c r="E22" s="33"/>
      <c r="F22" s="33"/>
      <c r="G22" s="33"/>
      <c r="H22" s="33"/>
    </row>
    <row r="23" spans="1:15">
      <c r="D23" s="5"/>
      <c r="E23" s="33"/>
      <c r="F23" s="33"/>
      <c r="G23" s="33"/>
      <c r="H23" s="33"/>
    </row>
    <row r="24" spans="1:15">
      <c r="B24" s="122" t="s">
        <v>234</v>
      </c>
      <c r="C24" s="118" t="s">
        <v>235</v>
      </c>
      <c r="D24" s="122" t="s">
        <v>235</v>
      </c>
      <c r="E24" s="738" t="s">
        <v>235</v>
      </c>
      <c r="F24" s="738" t="s">
        <v>235</v>
      </c>
      <c r="G24" s="738" t="s">
        <v>235</v>
      </c>
      <c r="H24" s="738" t="s">
        <v>235</v>
      </c>
      <c r="I24" s="738" t="s">
        <v>235</v>
      </c>
      <c r="J24" s="738" t="s">
        <v>235</v>
      </c>
      <c r="K24" s="738" t="s">
        <v>235</v>
      </c>
      <c r="L24" s="738" t="s">
        <v>235</v>
      </c>
      <c r="M24" s="66" t="s">
        <v>235</v>
      </c>
    </row>
    <row r="25" spans="1:15">
      <c r="B25" s="116" t="s">
        <v>236</v>
      </c>
      <c r="C25" s="119" t="s">
        <v>236</v>
      </c>
      <c r="D25" s="116" t="s">
        <v>201</v>
      </c>
      <c r="E25" s="5" t="s">
        <v>201</v>
      </c>
      <c r="F25" s="5" t="s">
        <v>201</v>
      </c>
      <c r="G25" s="5" t="s">
        <v>201</v>
      </c>
      <c r="H25" s="5" t="s">
        <v>201</v>
      </c>
      <c r="I25" s="5" t="s">
        <v>201</v>
      </c>
      <c r="J25" s="5" t="s">
        <v>201</v>
      </c>
      <c r="K25" s="5" t="s">
        <v>201</v>
      </c>
      <c r="L25" s="5" t="s">
        <v>201</v>
      </c>
      <c r="M25" s="43" t="s">
        <v>201</v>
      </c>
    </row>
    <row r="26" spans="1:15">
      <c r="B26" s="116" t="s">
        <v>13</v>
      </c>
      <c r="C26" s="119" t="s">
        <v>13</v>
      </c>
      <c r="D26" s="116" t="s">
        <v>506</v>
      </c>
      <c r="E26" s="5" t="s">
        <v>506</v>
      </c>
      <c r="F26" s="5" t="s">
        <v>506</v>
      </c>
      <c r="G26" s="5" t="s">
        <v>506</v>
      </c>
      <c r="H26" s="5" t="s">
        <v>506</v>
      </c>
      <c r="I26" s="5" t="s">
        <v>506</v>
      </c>
      <c r="J26" s="5" t="s">
        <v>506</v>
      </c>
      <c r="K26" s="5" t="s">
        <v>237</v>
      </c>
      <c r="L26" s="5" t="s">
        <v>237</v>
      </c>
      <c r="M26" s="43" t="s">
        <v>237</v>
      </c>
    </row>
    <row r="27" spans="1:15">
      <c r="B27" s="116" t="s">
        <v>201</v>
      </c>
      <c r="C27" s="119" t="s">
        <v>201</v>
      </c>
      <c r="D27" s="116" t="s">
        <v>11</v>
      </c>
      <c r="E27" s="5" t="s">
        <v>2</v>
      </c>
      <c r="F27" s="5" t="s">
        <v>3</v>
      </c>
      <c r="G27" s="5" t="s">
        <v>5</v>
      </c>
      <c r="H27" s="5" t="s">
        <v>1</v>
      </c>
      <c r="I27" s="5" t="s">
        <v>6</v>
      </c>
      <c r="J27" s="5" t="s">
        <v>7</v>
      </c>
      <c r="K27" s="5" t="s">
        <v>386</v>
      </c>
      <c r="L27" s="5" t="s">
        <v>387</v>
      </c>
      <c r="M27" s="43" t="s">
        <v>564</v>
      </c>
    </row>
    <row r="28" spans="1:15">
      <c r="B28" s="116" t="s">
        <v>14</v>
      </c>
      <c r="C28" s="119" t="s">
        <v>14</v>
      </c>
      <c r="D28" s="117" t="s">
        <v>14</v>
      </c>
      <c r="E28" s="31" t="s">
        <v>14</v>
      </c>
      <c r="F28" s="31" t="s">
        <v>14</v>
      </c>
      <c r="G28" s="31" t="s">
        <v>14</v>
      </c>
      <c r="H28" s="31" t="s">
        <v>14</v>
      </c>
      <c r="I28" s="31" t="s">
        <v>14</v>
      </c>
      <c r="J28" s="31" t="s">
        <v>14</v>
      </c>
      <c r="K28" s="31" t="s">
        <v>14</v>
      </c>
      <c r="L28" s="31" t="s">
        <v>14</v>
      </c>
      <c r="M28" s="13" t="s">
        <v>14</v>
      </c>
    </row>
    <row r="29" spans="1:15">
      <c r="A29" s="124">
        <v>1998</v>
      </c>
      <c r="B29" s="758">
        <v>1.512</v>
      </c>
      <c r="C29" s="781">
        <v>0.14232</v>
      </c>
      <c r="D29" s="759">
        <v>0</v>
      </c>
      <c r="E29" s="759">
        <v>0</v>
      </c>
      <c r="F29" s="759">
        <v>2.16E-3</v>
      </c>
      <c r="G29" s="759">
        <v>0.11343</v>
      </c>
      <c r="H29" s="759">
        <v>0</v>
      </c>
      <c r="I29" s="759">
        <v>0</v>
      </c>
      <c r="J29" s="759">
        <v>0</v>
      </c>
      <c r="K29" s="759">
        <v>2.6729999999999997E-2</v>
      </c>
      <c r="L29" s="759">
        <v>0</v>
      </c>
      <c r="M29" s="760">
        <v>0</v>
      </c>
      <c r="O29" s="568"/>
    </row>
    <row r="30" spans="1:15">
      <c r="A30" s="125">
        <v>1999</v>
      </c>
      <c r="B30" s="761">
        <v>2.431</v>
      </c>
      <c r="C30" s="782">
        <v>0.89246999999999999</v>
      </c>
      <c r="D30" s="762">
        <v>0.25441999999999998</v>
      </c>
      <c r="E30" s="762">
        <v>0.14432</v>
      </c>
      <c r="F30" s="762">
        <v>3.5700000000000003E-3</v>
      </c>
      <c r="G30" s="762">
        <v>0.38930999999999999</v>
      </c>
      <c r="H30" s="762">
        <v>0</v>
      </c>
      <c r="I30" s="762">
        <v>0</v>
      </c>
      <c r="J30" s="762">
        <v>0</v>
      </c>
      <c r="K30" s="762">
        <v>9.3074999999999991E-2</v>
      </c>
      <c r="L30" s="762">
        <v>0</v>
      </c>
      <c r="M30" s="763">
        <v>5.7499999999999999E-4</v>
      </c>
      <c r="O30" s="568"/>
    </row>
    <row r="31" spans="1:15">
      <c r="A31" s="125">
        <v>2000</v>
      </c>
      <c r="B31" s="761">
        <v>2.5019999999999998</v>
      </c>
      <c r="C31" s="782">
        <v>7.0955000000000004E-2</v>
      </c>
      <c r="D31" s="762">
        <v>0.01</v>
      </c>
      <c r="E31" s="762">
        <v>0</v>
      </c>
      <c r="F31" s="762">
        <v>0</v>
      </c>
      <c r="G31" s="762">
        <v>1.188E-2</v>
      </c>
      <c r="H31" s="762">
        <v>1.04E-2</v>
      </c>
      <c r="I31" s="762">
        <v>1.8149999999999999E-2</v>
      </c>
      <c r="J31" s="762">
        <v>0</v>
      </c>
      <c r="K31" s="762">
        <v>1.8345000000000004E-2</v>
      </c>
      <c r="L31" s="762">
        <v>1.98E-3</v>
      </c>
      <c r="M31" s="763">
        <v>1E-4</v>
      </c>
      <c r="O31" s="568"/>
    </row>
    <row r="32" spans="1:15">
      <c r="A32" s="125">
        <v>2001</v>
      </c>
      <c r="B32" s="761">
        <v>4.1950000000000003</v>
      </c>
      <c r="C32" s="782">
        <v>1.6919999999999999</v>
      </c>
      <c r="D32" s="762">
        <v>6.6599999999999993E-2</v>
      </c>
      <c r="E32" s="762">
        <v>0.8309200000000001</v>
      </c>
      <c r="F32" s="762">
        <v>0.19642599999999999</v>
      </c>
      <c r="G32" s="762">
        <v>0.14229000000000003</v>
      </c>
      <c r="H32" s="762">
        <v>2.4E-2</v>
      </c>
      <c r="I32" s="762">
        <v>0.03</v>
      </c>
      <c r="J32" s="762">
        <v>6.6E-4</v>
      </c>
      <c r="K32" s="762">
        <v>0.39956000000000003</v>
      </c>
      <c r="L32" s="762">
        <v>0</v>
      </c>
      <c r="M32" s="763">
        <v>0</v>
      </c>
      <c r="O32" s="568"/>
    </row>
    <row r="33" spans="1:15">
      <c r="A33" s="125">
        <v>2002</v>
      </c>
      <c r="B33" s="761">
        <v>4.6029999999999998</v>
      </c>
      <c r="C33" s="782">
        <v>0.40899999999999997</v>
      </c>
      <c r="D33" s="762">
        <v>0.10242</v>
      </c>
      <c r="E33" s="762">
        <v>0</v>
      </c>
      <c r="F33" s="762">
        <v>2.7080000000000003E-3</v>
      </c>
      <c r="G33" s="762">
        <v>0.11573</v>
      </c>
      <c r="H33" s="762">
        <v>6.6000000000000003E-2</v>
      </c>
      <c r="I33" s="762">
        <v>2.5000000000000001E-4</v>
      </c>
      <c r="J33" s="762">
        <v>0</v>
      </c>
      <c r="K33" s="762">
        <v>0.12340000000000001</v>
      </c>
      <c r="L33" s="762">
        <v>0</v>
      </c>
      <c r="M33" s="763">
        <v>1E-4</v>
      </c>
      <c r="O33" s="568"/>
    </row>
    <row r="34" spans="1:15">
      <c r="A34" s="125">
        <v>2003</v>
      </c>
      <c r="B34" s="761">
        <v>6.2679999999999998</v>
      </c>
      <c r="C34" s="782">
        <v>1.665</v>
      </c>
      <c r="D34" s="762">
        <v>0.20250000000000001</v>
      </c>
      <c r="E34" s="762">
        <v>0.19750000000000001</v>
      </c>
      <c r="F34" s="762">
        <v>0.18131999999999998</v>
      </c>
      <c r="G34" s="762">
        <v>0.32762000000000002</v>
      </c>
      <c r="H34" s="762">
        <v>0.14849999999999999</v>
      </c>
      <c r="I34" s="762">
        <v>0</v>
      </c>
      <c r="J34" s="762">
        <v>0</v>
      </c>
      <c r="K34" s="762">
        <v>0.60731600000000008</v>
      </c>
      <c r="L34" s="762">
        <v>1E-4</v>
      </c>
      <c r="M34" s="763">
        <v>0</v>
      </c>
      <c r="O34" s="568"/>
    </row>
    <row r="35" spans="1:15">
      <c r="A35" s="125">
        <v>2004</v>
      </c>
      <c r="B35" s="761">
        <v>6.665</v>
      </c>
      <c r="C35" s="782">
        <v>0.39600000000000002</v>
      </c>
      <c r="D35" s="762">
        <v>9.3530000000000016E-2</v>
      </c>
      <c r="E35" s="762">
        <v>0</v>
      </c>
      <c r="F35" s="762">
        <v>0.06</v>
      </c>
      <c r="G35" s="762">
        <v>0.20461800000000002</v>
      </c>
      <c r="H35" s="762">
        <v>3.5999999999999999E-3</v>
      </c>
      <c r="I35" s="762">
        <v>0</v>
      </c>
      <c r="J35" s="762">
        <v>0</v>
      </c>
      <c r="K35" s="762">
        <v>7.4999999999999997E-3</v>
      </c>
      <c r="L35" s="762">
        <v>2.7E-2</v>
      </c>
      <c r="M35" s="763">
        <v>1.4999999999999999E-4</v>
      </c>
      <c r="O35" s="568"/>
    </row>
    <row r="36" spans="1:15">
      <c r="A36" s="125">
        <v>2005</v>
      </c>
      <c r="B36" s="761">
        <v>9.0459999999999994</v>
      </c>
      <c r="C36" s="782">
        <v>2.3820000000000001</v>
      </c>
      <c r="D36" s="762">
        <v>5.9749999999999998E-2</v>
      </c>
      <c r="E36" s="762">
        <v>0.67176000000000013</v>
      </c>
      <c r="F36" s="762">
        <v>0.64759999999999995</v>
      </c>
      <c r="G36" s="762">
        <v>0.35576000000000002</v>
      </c>
      <c r="H36" s="762">
        <v>6.2145000000000006E-2</v>
      </c>
      <c r="I36" s="762">
        <v>0.13694999999999999</v>
      </c>
      <c r="J36" s="762">
        <v>1E-4</v>
      </c>
      <c r="K36" s="762">
        <v>0.44005</v>
      </c>
      <c r="L36" s="762">
        <v>0</v>
      </c>
      <c r="M36" s="763">
        <v>2.9999999999999997E-4</v>
      </c>
      <c r="O36" s="568"/>
    </row>
    <row r="37" spans="1:15">
      <c r="A37" s="125">
        <v>2006</v>
      </c>
      <c r="B37" s="761">
        <v>11.512</v>
      </c>
      <c r="C37" s="782">
        <v>2.4660000000000002</v>
      </c>
      <c r="D37" s="762">
        <v>0.21199999999999999</v>
      </c>
      <c r="E37" s="762">
        <v>0.73370000000000002</v>
      </c>
      <c r="F37" s="762">
        <v>0.20050000000000001</v>
      </c>
      <c r="G37" s="762">
        <v>0.33038000000000001</v>
      </c>
      <c r="H37" s="762">
        <v>5.0224999999999999E-2</v>
      </c>
      <c r="I37" s="762">
        <v>0.18480000000000002</v>
      </c>
      <c r="J37" s="762">
        <v>1.3470000000000001E-2</v>
      </c>
      <c r="K37" s="762">
        <v>0.68759999999999999</v>
      </c>
      <c r="L37" s="762">
        <v>0</v>
      </c>
      <c r="M37" s="763">
        <v>4.0775000000000006E-2</v>
      </c>
      <c r="O37" s="568"/>
    </row>
    <row r="38" spans="1:15">
      <c r="A38" s="125">
        <v>2007</v>
      </c>
      <c r="B38" s="761">
        <v>16.765000000000001</v>
      </c>
      <c r="C38" s="782">
        <v>5.2530000000000001</v>
      </c>
      <c r="D38" s="762">
        <v>6.3E-2</v>
      </c>
      <c r="E38" s="762">
        <v>1.5366</v>
      </c>
      <c r="F38" s="762">
        <v>0.40720000000000001</v>
      </c>
      <c r="G38" s="762">
        <v>0.86194999999999999</v>
      </c>
      <c r="H38" s="762">
        <v>0.70669999999999999</v>
      </c>
      <c r="I38" s="762">
        <v>5.45E-2</v>
      </c>
      <c r="J38" s="762">
        <v>3.4500000000000003E-2</v>
      </c>
      <c r="K38" s="762">
        <v>1.5670500000000003</v>
      </c>
      <c r="L38" s="762">
        <v>0</v>
      </c>
      <c r="M38" s="763">
        <v>2.1000000000000001E-2</v>
      </c>
      <c r="O38" s="568"/>
    </row>
    <row r="39" spans="1:15">
      <c r="A39" s="125">
        <v>2008</v>
      </c>
      <c r="B39" s="761">
        <v>25.135000000000002</v>
      </c>
      <c r="C39" s="782">
        <v>8.3699999999999992</v>
      </c>
      <c r="D39" s="762">
        <v>8.8999999999999996E-2</v>
      </c>
      <c r="E39" s="762">
        <v>2.5615000000000001</v>
      </c>
      <c r="F39" s="762">
        <v>0.89429999999999987</v>
      </c>
      <c r="G39" s="762">
        <v>3.0618099999999999</v>
      </c>
      <c r="H39" s="762">
        <v>0.53970000000000007</v>
      </c>
      <c r="I39" s="762">
        <v>0.28199999999999997</v>
      </c>
      <c r="J39" s="762">
        <v>2.9799999999999997E-2</v>
      </c>
      <c r="K39" s="762">
        <v>0.90259999999999996</v>
      </c>
      <c r="L39" s="762">
        <v>0</v>
      </c>
      <c r="M39" s="763">
        <v>1.7250000000000002E-3</v>
      </c>
      <c r="O39" s="568"/>
    </row>
    <row r="40" spans="1:15">
      <c r="A40" s="125">
        <v>2009</v>
      </c>
      <c r="B40" s="761">
        <v>35.130000000000003</v>
      </c>
      <c r="C40" s="782">
        <v>9.9969999999999999</v>
      </c>
      <c r="D40" s="762">
        <v>0.16122500000000001</v>
      </c>
      <c r="E40" s="762">
        <v>2.0191599999999998</v>
      </c>
      <c r="F40" s="762">
        <v>1.0690999999999999</v>
      </c>
      <c r="G40" s="762">
        <v>1.7644499999999996</v>
      </c>
      <c r="H40" s="762">
        <v>1.7202579999999998</v>
      </c>
      <c r="I40" s="762">
        <v>0.5675</v>
      </c>
      <c r="J40" s="762">
        <v>0.13764999999999994</v>
      </c>
      <c r="K40" s="762">
        <v>2.5601500000000001</v>
      </c>
      <c r="L40" s="762">
        <v>1E-4</v>
      </c>
      <c r="M40" s="763">
        <v>5.5999999999999999E-3</v>
      </c>
      <c r="O40" s="568"/>
    </row>
    <row r="41" spans="1:15">
      <c r="A41" s="125">
        <v>2010</v>
      </c>
      <c r="B41" s="761">
        <v>40.345999999999997</v>
      </c>
      <c r="C41" s="782">
        <v>5.218</v>
      </c>
      <c r="D41" s="762">
        <v>0.4395</v>
      </c>
      <c r="E41" s="762">
        <v>0.65397000000000005</v>
      </c>
      <c r="F41" s="762">
        <v>0.8298000000000002</v>
      </c>
      <c r="G41" s="762">
        <v>0.88752000000000009</v>
      </c>
      <c r="H41" s="762">
        <v>0.97720000000000029</v>
      </c>
      <c r="I41" s="762">
        <v>2.0000000000000001E-4</v>
      </c>
      <c r="J41" s="762">
        <v>9.8099999999999979E-2</v>
      </c>
      <c r="K41" s="762">
        <v>1.3317000000000001</v>
      </c>
      <c r="L41" s="762">
        <v>0</v>
      </c>
      <c r="M41" s="763">
        <v>2E-3</v>
      </c>
      <c r="O41" s="568"/>
    </row>
    <row r="42" spans="1:15">
      <c r="A42" s="125">
        <v>2011</v>
      </c>
      <c r="B42" s="761">
        <v>46.779000000000003</v>
      </c>
      <c r="C42" s="782">
        <v>6.6040000000000001</v>
      </c>
      <c r="D42" s="762">
        <v>0.92330000000000012</v>
      </c>
      <c r="E42" s="762">
        <v>0.19950000000000001</v>
      </c>
      <c r="F42" s="762">
        <v>1.0231000000000001</v>
      </c>
      <c r="G42" s="762">
        <v>2.0381</v>
      </c>
      <c r="H42" s="762">
        <v>0.56725000000000003</v>
      </c>
      <c r="I42" s="762">
        <v>0.12855</v>
      </c>
      <c r="J42" s="762">
        <v>0.1983</v>
      </c>
      <c r="K42" s="762">
        <v>1.7114500000000001</v>
      </c>
      <c r="L42" s="762">
        <v>0</v>
      </c>
      <c r="M42" s="763">
        <v>0.03</v>
      </c>
      <c r="O42" s="568"/>
    </row>
    <row r="43" spans="1:15">
      <c r="A43" s="125">
        <v>2012</v>
      </c>
      <c r="B43" s="761">
        <v>60.067</v>
      </c>
      <c r="C43" s="782">
        <v>13.34</v>
      </c>
      <c r="D43" s="762">
        <v>1.6581799999999998</v>
      </c>
      <c r="E43" s="762">
        <v>1.5040800000000001</v>
      </c>
      <c r="F43" s="762">
        <v>3.0378499999999997</v>
      </c>
      <c r="G43" s="762">
        <v>2.246855</v>
      </c>
      <c r="H43" s="762">
        <v>1.612355</v>
      </c>
      <c r="I43" s="762">
        <v>0.23669999999999999</v>
      </c>
      <c r="J43" s="762">
        <v>0.31697500000000001</v>
      </c>
      <c r="K43" s="762">
        <v>2.2355750000000003</v>
      </c>
      <c r="L43" s="762">
        <v>0</v>
      </c>
      <c r="M43" s="763">
        <v>0.28710000000000002</v>
      </c>
      <c r="O43" s="568"/>
    </row>
    <row r="44" spans="1:15">
      <c r="A44" s="125">
        <v>2013</v>
      </c>
      <c r="B44" s="761">
        <v>61.137</v>
      </c>
      <c r="C44" s="782">
        <v>1.087</v>
      </c>
      <c r="D44" s="762">
        <v>0.26911000000000002</v>
      </c>
      <c r="E44" s="762">
        <v>0.1411</v>
      </c>
      <c r="F44" s="762">
        <v>0.32855000000000001</v>
      </c>
      <c r="G44" s="762">
        <v>0.22134999999999999</v>
      </c>
      <c r="H44" s="762">
        <v>4.3E-3</v>
      </c>
      <c r="I44" s="762">
        <v>8.4240000000000009E-2</v>
      </c>
      <c r="J44" s="762">
        <v>3.3599999999999997E-3</v>
      </c>
      <c r="K44" s="762">
        <v>3.1800000000000002E-2</v>
      </c>
      <c r="L44" s="762">
        <v>0</v>
      </c>
      <c r="M44" s="763">
        <v>3.5250000000000004E-3</v>
      </c>
      <c r="O44" s="568"/>
    </row>
    <row r="45" spans="1:15">
      <c r="A45" s="125">
        <v>2014</v>
      </c>
      <c r="B45" s="761">
        <v>65.873999999999995</v>
      </c>
      <c r="C45" s="782">
        <v>4.8570000000000002</v>
      </c>
      <c r="D45" s="762">
        <v>0.1069</v>
      </c>
      <c r="E45" s="762">
        <v>1.54939</v>
      </c>
      <c r="F45" s="762">
        <v>1.2412000000000001</v>
      </c>
      <c r="G45" s="762">
        <v>1.1324080000000001</v>
      </c>
      <c r="H45" s="762">
        <v>0.24174999999999999</v>
      </c>
      <c r="I45" s="762">
        <v>2.5920000000000002E-2</v>
      </c>
      <c r="J45" s="762">
        <v>9.1500000000000001E-3</v>
      </c>
      <c r="K45" s="762">
        <v>0.54712000000000016</v>
      </c>
      <c r="L45" s="762">
        <v>0</v>
      </c>
      <c r="M45" s="763">
        <v>0</v>
      </c>
      <c r="O45" s="568"/>
    </row>
    <row r="46" spans="1:15">
      <c r="A46" s="125">
        <v>2015</v>
      </c>
      <c r="B46" s="761">
        <v>73.891000000000005</v>
      </c>
      <c r="C46" s="782">
        <v>8.5990000000000002</v>
      </c>
      <c r="D46" s="762">
        <v>0.19390000000000002</v>
      </c>
      <c r="E46" s="762">
        <v>3.5954800000000002</v>
      </c>
      <c r="F46" s="762">
        <v>2.7406599999999997</v>
      </c>
      <c r="G46" s="762">
        <v>1.08</v>
      </c>
      <c r="H46" s="762">
        <v>0.36210000000000003</v>
      </c>
      <c r="I46" s="762">
        <v>1.1000000000000001E-3</v>
      </c>
      <c r="J46" s="762">
        <v>0.1925</v>
      </c>
      <c r="K46" s="762">
        <v>0.42879999999999996</v>
      </c>
      <c r="L46" s="762">
        <v>0</v>
      </c>
      <c r="M46" s="763">
        <v>0</v>
      </c>
      <c r="O46" s="568"/>
    </row>
    <row r="47" spans="1:15">
      <c r="A47" s="125">
        <v>2016</v>
      </c>
      <c r="B47" s="761">
        <v>82.037000000000006</v>
      </c>
      <c r="C47" s="782">
        <v>8.2329999999999988</v>
      </c>
      <c r="D47" s="762">
        <v>0</v>
      </c>
      <c r="E47" s="762">
        <v>2.6109400000000003</v>
      </c>
      <c r="F47" s="762">
        <v>3.117235</v>
      </c>
      <c r="G47" s="762">
        <v>1.278797</v>
      </c>
      <c r="H47" s="762">
        <v>0.42869999999999997</v>
      </c>
      <c r="I47" s="762">
        <v>7.7700000000000005E-2</v>
      </c>
      <c r="J47" s="762">
        <v>0.3407</v>
      </c>
      <c r="K47" s="762">
        <v>0.34855000000000003</v>
      </c>
      <c r="L47" s="762">
        <v>0</v>
      </c>
      <c r="M47" s="763">
        <v>0</v>
      </c>
      <c r="O47" s="568"/>
    </row>
    <row r="48" spans="1:15">
      <c r="A48" s="125">
        <v>2017</v>
      </c>
      <c r="B48" s="761">
        <v>88.963999999999999</v>
      </c>
      <c r="C48" s="782">
        <v>7.0170000000000003</v>
      </c>
      <c r="D48" s="762">
        <v>4.9700000000000001E-2</v>
      </c>
      <c r="E48" s="762">
        <v>1.946315</v>
      </c>
      <c r="F48" s="762">
        <v>2.363985</v>
      </c>
      <c r="G48" s="762">
        <v>1.0436700000000001</v>
      </c>
      <c r="H48" s="762">
        <v>0.80625000000000002</v>
      </c>
      <c r="I48" s="762">
        <v>1.5E-3</v>
      </c>
      <c r="J48" s="762">
        <v>5.4299999999999994E-2</v>
      </c>
      <c r="K48" s="762">
        <v>0.74750000000000005</v>
      </c>
      <c r="L48" s="762">
        <v>0</v>
      </c>
      <c r="M48" s="763">
        <v>3.3E-3</v>
      </c>
      <c r="O48" s="568"/>
    </row>
    <row r="49" spans="1:15">
      <c r="A49" s="125">
        <v>2018</v>
      </c>
      <c r="B49" s="761">
        <v>96.382999999999996</v>
      </c>
      <c r="C49" s="782">
        <v>7.5880000000000001</v>
      </c>
      <c r="D49" s="762">
        <v>0.32985000000000003</v>
      </c>
      <c r="E49" s="762">
        <v>2.1244000000000001</v>
      </c>
      <c r="F49" s="762">
        <v>1.9669749999999997</v>
      </c>
      <c r="G49" s="762">
        <v>1.6901499999999998</v>
      </c>
      <c r="H49" s="762">
        <v>0.50949999999999995</v>
      </c>
      <c r="I49" s="762">
        <v>0.15840000000000001</v>
      </c>
      <c r="J49" s="762">
        <v>2.2499999999999999E-2</v>
      </c>
      <c r="K49" s="762">
        <v>0.78570999999999991</v>
      </c>
      <c r="L49" s="762">
        <v>0</v>
      </c>
      <c r="M49" s="763">
        <v>8.9999999999999998E-4</v>
      </c>
      <c r="O49" s="568"/>
    </row>
    <row r="50" spans="1:15">
      <c r="A50" s="125">
        <v>2019</v>
      </c>
      <c r="B50" s="761">
        <v>105.59099999999999</v>
      </c>
      <c r="C50" s="782">
        <v>9.1319999999999997</v>
      </c>
      <c r="D50" s="762">
        <v>0.13279999999999997</v>
      </c>
      <c r="E50" s="762">
        <v>3.4553699999999998</v>
      </c>
      <c r="F50" s="762">
        <v>1.2129699999999999</v>
      </c>
      <c r="G50" s="762">
        <v>3.0743049999999998</v>
      </c>
      <c r="H50" s="762">
        <v>0.63985500000000006</v>
      </c>
      <c r="I50" s="762">
        <v>0</v>
      </c>
      <c r="J50" s="762">
        <v>3.8399999999999997E-2</v>
      </c>
      <c r="K50" s="762">
        <v>0.57745000000000002</v>
      </c>
      <c r="L50" s="762">
        <v>0</v>
      </c>
      <c r="M50" s="763">
        <v>8.9999999999999998E-4</v>
      </c>
      <c r="O50" s="568"/>
    </row>
    <row r="51" spans="1:15">
      <c r="A51" s="125">
        <v>2020</v>
      </c>
      <c r="B51" s="761">
        <v>122.464</v>
      </c>
      <c r="C51" s="782">
        <v>17.213000000000001</v>
      </c>
      <c r="D51" s="762">
        <v>0.111</v>
      </c>
      <c r="E51" s="762">
        <v>4.1371749999999992</v>
      </c>
      <c r="F51" s="762">
        <v>3.8824700000000005</v>
      </c>
      <c r="G51" s="762">
        <v>4.1147400000000003</v>
      </c>
      <c r="H51" s="762">
        <v>0.83605999999999991</v>
      </c>
      <c r="I51" s="762">
        <v>0</v>
      </c>
      <c r="J51" s="762">
        <v>7.2599999999999998E-2</v>
      </c>
      <c r="K51" s="762">
        <v>3.5524550000000006</v>
      </c>
      <c r="L51" s="762">
        <v>0.47849999999999998</v>
      </c>
      <c r="M51" s="763">
        <v>2.7600000000000003E-2</v>
      </c>
      <c r="O51" s="568"/>
    </row>
    <row r="52" spans="1:15">
      <c r="A52" s="125">
        <v>2021</v>
      </c>
      <c r="B52" s="761">
        <v>135.886</v>
      </c>
      <c r="C52" s="782">
        <v>13.413</v>
      </c>
      <c r="D52" s="762">
        <v>0.28844999999999998</v>
      </c>
      <c r="E52" s="762">
        <v>3.3430849999999994</v>
      </c>
      <c r="F52" s="762">
        <v>3.9190499999999999</v>
      </c>
      <c r="G52" s="762">
        <v>2.7545399999999995</v>
      </c>
      <c r="H52" s="762">
        <v>0.62570500000000007</v>
      </c>
      <c r="I52" s="762">
        <v>0.20519999999999999</v>
      </c>
      <c r="J52" s="762">
        <v>1.52E-2</v>
      </c>
      <c r="K52" s="762">
        <v>2.2619000000000002</v>
      </c>
      <c r="L52" s="762">
        <v>0</v>
      </c>
      <c r="M52" s="763">
        <v>0</v>
      </c>
      <c r="O52" s="568"/>
    </row>
    <row r="53" spans="1:15">
      <c r="A53" s="125">
        <v>2022</v>
      </c>
      <c r="B53" s="761">
        <v>144.173</v>
      </c>
      <c r="C53" s="782">
        <v>8.5110819999999983</v>
      </c>
      <c r="D53" s="762">
        <v>7.2339999999999988E-2</v>
      </c>
      <c r="E53" s="762">
        <v>3.3599520000000003</v>
      </c>
      <c r="F53" s="762">
        <v>3.1817299999999995</v>
      </c>
      <c r="G53" s="762">
        <v>0.92202999999999979</v>
      </c>
      <c r="H53" s="762">
        <v>0</v>
      </c>
      <c r="I53" s="762">
        <v>0</v>
      </c>
      <c r="J53" s="762">
        <v>0.02</v>
      </c>
      <c r="K53" s="762">
        <v>0.95502999999999949</v>
      </c>
      <c r="L53" s="762">
        <v>0</v>
      </c>
      <c r="M53" s="763">
        <v>0</v>
      </c>
      <c r="O53" s="568"/>
    </row>
    <row r="54" spans="1:15">
      <c r="A54" s="215">
        <v>2023</v>
      </c>
      <c r="B54" s="880">
        <v>150.49199999999999</v>
      </c>
      <c r="C54" s="783">
        <v>6.4740000000000002</v>
      </c>
      <c r="D54" s="764">
        <v>9.5250000000000001E-2</v>
      </c>
      <c r="E54" s="764">
        <v>1.0572000000000001</v>
      </c>
      <c r="F54" s="764">
        <v>1.9100200000000003</v>
      </c>
      <c r="G54" s="764">
        <v>1.4857399999999998</v>
      </c>
      <c r="H54" s="764">
        <v>0.48483000000000004</v>
      </c>
      <c r="I54" s="764">
        <v>0.55710000000000004</v>
      </c>
      <c r="J54" s="764">
        <v>0</v>
      </c>
      <c r="K54" s="764">
        <v>0.8835599999999999</v>
      </c>
      <c r="L54" s="764">
        <v>0</v>
      </c>
      <c r="M54" s="765">
        <v>0</v>
      </c>
      <c r="O54" s="568"/>
    </row>
    <row r="55" spans="1:15">
      <c r="B55" s="881"/>
    </row>
    <row r="56" spans="1:15">
      <c r="B56" s="780"/>
      <c r="C56" s="568"/>
      <c r="D56" s="1188"/>
      <c r="E56" s="955"/>
      <c r="F56" s="955"/>
      <c r="G56" s="955"/>
      <c r="H56" s="955"/>
      <c r="I56" s="955"/>
      <c r="J56" s="955"/>
      <c r="K56" s="955"/>
      <c r="L56" s="955"/>
      <c r="M56" s="955"/>
    </row>
    <row r="57" spans="1:15">
      <c r="B57" s="780"/>
    </row>
    <row r="58" spans="1:15">
      <c r="E58" s="817"/>
    </row>
  </sheetData>
  <pageMargins left="0.7" right="0.7" top="0.75" bottom="0.75" header="0.3" footer="0.3"/>
  <pageSetup orientation="portrait" horizontalDpi="1200" verticalDpi="1200" r:id="rId1"/>
  <drawing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4">
    <tabColor theme="9" tint="0.39997558519241921"/>
  </sheetPr>
  <dimension ref="A1:AA37"/>
  <sheetViews>
    <sheetView zoomScale="75" zoomScaleNormal="75" zoomScalePageLayoutView="75" workbookViewId="0">
      <selection activeCell="Y25" sqref="Y25"/>
    </sheetView>
  </sheetViews>
  <sheetFormatPr defaultColWidth="8.453125" defaultRowHeight="12.5"/>
  <cols>
    <col min="1" max="1" width="28.7265625" style="148" customWidth="1"/>
    <col min="2" max="23" width="6" style="148" customWidth="1"/>
    <col min="24" max="24" width="6.453125" style="148" customWidth="1"/>
    <col min="25" max="25" width="6.7265625" style="148" customWidth="1"/>
    <col min="26" max="16384" width="8.453125" style="148"/>
  </cols>
  <sheetData>
    <row r="1" spans="1:23" ht="14.5">
      <c r="A1" s="4" t="s">
        <v>657</v>
      </c>
      <c r="B1" s="4"/>
      <c r="C1" s="4"/>
      <c r="D1" s="3"/>
      <c r="E1" s="3"/>
      <c r="F1" s="3"/>
      <c r="G1" s="3"/>
      <c r="H1" s="3"/>
      <c r="I1" s="3"/>
      <c r="J1" s="3"/>
      <c r="K1" s="3"/>
      <c r="L1" s="3"/>
      <c r="M1" s="3"/>
      <c r="N1" s="3"/>
      <c r="O1" s="3"/>
      <c r="P1" s="3"/>
      <c r="Q1" s="3"/>
      <c r="R1" s="3"/>
      <c r="S1" s="3"/>
      <c r="T1" s="3"/>
      <c r="U1" s="3"/>
      <c r="V1" s="3"/>
      <c r="W1" s="3"/>
    </row>
    <row r="2" spans="1:23" ht="14.5">
      <c r="B2" s="4"/>
      <c r="C2" s="4"/>
      <c r="D2" s="3"/>
      <c r="E2" s="3"/>
      <c r="F2" s="3"/>
      <c r="G2" s="3"/>
      <c r="H2" s="3"/>
      <c r="I2" s="3"/>
      <c r="J2" s="3"/>
      <c r="K2" s="3"/>
      <c r="L2" s="3"/>
      <c r="M2" s="3"/>
      <c r="N2" s="3"/>
      <c r="O2" s="3"/>
      <c r="P2" s="3"/>
      <c r="Q2" s="3"/>
      <c r="R2" s="3"/>
      <c r="S2" s="3"/>
      <c r="T2" s="3"/>
      <c r="U2" s="3"/>
      <c r="V2" s="3"/>
      <c r="W2" s="3"/>
    </row>
    <row r="3" spans="1:23" ht="14.5">
      <c r="A3" s="4"/>
      <c r="B3" s="4"/>
      <c r="C3" s="4"/>
      <c r="D3" s="3"/>
      <c r="E3" s="3"/>
      <c r="F3" s="3"/>
      <c r="G3" s="3"/>
      <c r="H3" s="3"/>
      <c r="I3" s="3"/>
      <c r="J3" s="3"/>
      <c r="K3" s="3"/>
      <c r="L3" s="3"/>
      <c r="M3" s="3"/>
      <c r="N3" s="3"/>
      <c r="O3" s="3"/>
      <c r="P3" s="3"/>
      <c r="Q3" s="3"/>
      <c r="R3" s="3"/>
      <c r="S3" s="3"/>
      <c r="T3" s="3"/>
      <c r="U3" s="3"/>
      <c r="V3" s="3"/>
      <c r="W3" s="3"/>
    </row>
    <row r="4" spans="1:23" ht="14.5">
      <c r="A4" s="4"/>
      <c r="B4" s="4"/>
      <c r="C4" s="4"/>
      <c r="D4" s="3"/>
      <c r="E4" s="3"/>
      <c r="F4" s="3"/>
      <c r="G4" s="3"/>
      <c r="H4" s="3"/>
      <c r="I4" s="3"/>
      <c r="J4" s="3"/>
      <c r="K4" s="3"/>
      <c r="L4" s="3"/>
      <c r="M4" s="3"/>
      <c r="N4" s="3"/>
      <c r="O4" s="3"/>
      <c r="P4" s="3"/>
      <c r="Q4" s="3"/>
      <c r="R4" s="3"/>
      <c r="S4" s="3"/>
      <c r="T4" s="3"/>
      <c r="U4" s="3"/>
      <c r="V4" s="3"/>
      <c r="W4" s="3"/>
    </row>
    <row r="5" spans="1:23" ht="14.5">
      <c r="A5" s="4"/>
      <c r="B5" s="4"/>
      <c r="C5" s="4"/>
      <c r="D5" s="3"/>
      <c r="E5" s="3"/>
      <c r="F5" s="3"/>
      <c r="G5" s="3"/>
      <c r="H5" s="3"/>
      <c r="I5" s="3"/>
      <c r="J5" s="3"/>
      <c r="K5" s="3"/>
      <c r="L5" s="3"/>
      <c r="M5" s="3"/>
      <c r="N5" s="3"/>
      <c r="O5" s="3"/>
      <c r="P5" s="3"/>
      <c r="Q5" s="3"/>
      <c r="R5" s="3"/>
      <c r="S5" s="3"/>
      <c r="T5" s="3"/>
      <c r="U5" s="3"/>
      <c r="V5" s="3"/>
      <c r="W5" s="3"/>
    </row>
    <row r="6" spans="1:23" ht="14.5">
      <c r="A6" s="4"/>
      <c r="B6" s="4"/>
      <c r="C6" s="4"/>
      <c r="D6" s="3"/>
      <c r="E6" s="3"/>
      <c r="F6" s="3"/>
      <c r="G6" s="3"/>
      <c r="H6" s="3"/>
      <c r="I6" s="3"/>
      <c r="J6" s="3"/>
      <c r="K6" s="3"/>
      <c r="L6" s="3"/>
      <c r="M6" s="3"/>
      <c r="N6" s="3"/>
      <c r="O6" s="3"/>
      <c r="P6" s="3"/>
      <c r="Q6" s="3"/>
      <c r="R6" s="3"/>
      <c r="S6" s="3"/>
      <c r="T6" s="3"/>
      <c r="U6" s="3"/>
      <c r="V6" s="3"/>
      <c r="W6" s="3"/>
    </row>
    <row r="7" spans="1:23" ht="14.5">
      <c r="A7" s="4"/>
      <c r="B7" s="4"/>
      <c r="C7" s="4"/>
      <c r="D7" s="3"/>
      <c r="E7" s="3"/>
      <c r="F7" s="3"/>
      <c r="G7" s="3"/>
      <c r="H7" s="3"/>
      <c r="I7" s="3"/>
      <c r="J7" s="3"/>
      <c r="K7" s="3"/>
      <c r="L7" s="3"/>
      <c r="M7" s="3"/>
      <c r="N7" s="3"/>
      <c r="O7" s="3"/>
      <c r="P7" s="3"/>
      <c r="Q7" s="3"/>
      <c r="R7" s="3"/>
      <c r="S7" s="3"/>
      <c r="T7" s="3"/>
      <c r="U7" s="3"/>
      <c r="V7" s="3"/>
      <c r="W7" s="3"/>
    </row>
    <row r="8" spans="1:23" ht="14.5">
      <c r="A8" s="4"/>
      <c r="B8" s="4"/>
      <c r="C8" s="4"/>
      <c r="D8" s="3"/>
      <c r="E8" s="3"/>
      <c r="F8" s="3"/>
      <c r="G8" s="3"/>
      <c r="H8" s="3"/>
      <c r="I8" s="3"/>
      <c r="J8" s="3"/>
      <c r="K8" s="3"/>
      <c r="L8" s="3"/>
      <c r="M8" s="3"/>
      <c r="N8" s="3"/>
      <c r="O8" s="3"/>
      <c r="P8" s="3"/>
      <c r="Q8" s="3"/>
      <c r="R8" s="3"/>
      <c r="S8" s="3"/>
      <c r="T8" s="3"/>
      <c r="U8" s="3"/>
      <c r="V8" s="3"/>
      <c r="W8" s="3"/>
    </row>
    <row r="9" spans="1:23" ht="14.5">
      <c r="A9" s="4"/>
      <c r="B9" s="4"/>
      <c r="C9" s="4"/>
      <c r="D9" s="3"/>
      <c r="E9" s="3"/>
      <c r="F9" s="3"/>
      <c r="G9" s="3"/>
      <c r="H9" s="3"/>
      <c r="I9" s="3"/>
      <c r="J9" s="3"/>
      <c r="K9" s="3"/>
      <c r="L9" s="3"/>
      <c r="M9" s="3"/>
      <c r="N9" s="3"/>
      <c r="O9" s="3"/>
      <c r="P9" s="3"/>
      <c r="Q9" s="3"/>
      <c r="R9" s="3"/>
      <c r="S9" s="3"/>
      <c r="T9" s="3"/>
      <c r="U9" s="3"/>
      <c r="V9" s="3"/>
      <c r="W9" s="3"/>
    </row>
    <row r="10" spans="1:23" ht="14.5">
      <c r="A10" s="4"/>
      <c r="B10" s="4"/>
      <c r="C10" s="4"/>
      <c r="D10" s="3"/>
      <c r="E10" s="3"/>
      <c r="F10" s="3"/>
      <c r="G10" s="3"/>
      <c r="H10" s="3"/>
      <c r="I10" s="3"/>
      <c r="J10" s="3"/>
      <c r="K10" s="3"/>
      <c r="L10" s="3"/>
      <c r="M10" s="3"/>
      <c r="N10" s="3"/>
      <c r="O10" s="3"/>
      <c r="P10" s="3"/>
      <c r="Q10" s="3"/>
      <c r="R10" s="3"/>
      <c r="S10" s="3"/>
      <c r="T10" s="3"/>
      <c r="U10" s="3"/>
      <c r="V10" s="3"/>
      <c r="W10" s="3"/>
    </row>
    <row r="11" spans="1:23" ht="14.5">
      <c r="A11" s="4"/>
      <c r="B11" s="4"/>
      <c r="C11" s="4"/>
      <c r="D11" s="3"/>
      <c r="E11" s="3"/>
      <c r="F11" s="3"/>
      <c r="G11" s="3"/>
      <c r="H11" s="3"/>
      <c r="I11" s="3"/>
      <c r="J11" s="3"/>
      <c r="K11" s="3"/>
      <c r="L11" s="3"/>
      <c r="M11" s="3"/>
      <c r="N11" s="3"/>
      <c r="O11" s="3"/>
      <c r="P11" s="3"/>
      <c r="Q11" s="3"/>
      <c r="R11" s="3"/>
      <c r="S11" s="3"/>
      <c r="T11" s="3"/>
      <c r="U11" s="3"/>
      <c r="V11" s="3"/>
      <c r="W11" s="3"/>
    </row>
    <row r="12" spans="1:23" ht="14.5">
      <c r="A12" s="4"/>
      <c r="B12" s="4"/>
      <c r="C12" s="4"/>
      <c r="D12" s="3"/>
      <c r="E12" s="3"/>
      <c r="F12" s="3"/>
      <c r="G12" s="3"/>
      <c r="H12" s="3"/>
      <c r="I12" s="3"/>
      <c r="J12" s="3"/>
      <c r="K12" s="3"/>
      <c r="L12" s="3"/>
      <c r="M12" s="3"/>
      <c r="N12" s="3"/>
      <c r="O12" s="3"/>
      <c r="P12" s="3"/>
      <c r="Q12" s="3"/>
      <c r="R12" s="3"/>
      <c r="S12" s="3"/>
      <c r="T12" s="3"/>
      <c r="U12" s="3"/>
      <c r="V12" s="3"/>
      <c r="W12" s="3"/>
    </row>
    <row r="13" spans="1:23" ht="14.5">
      <c r="A13" s="4"/>
      <c r="B13" s="4"/>
      <c r="C13" s="4"/>
      <c r="D13" s="3"/>
      <c r="E13" s="3"/>
      <c r="F13" s="3"/>
      <c r="G13" s="3"/>
      <c r="H13" s="3"/>
      <c r="I13" s="3"/>
      <c r="J13" s="3"/>
      <c r="K13" s="3"/>
      <c r="L13" s="3"/>
      <c r="M13" s="3"/>
      <c r="N13" s="3"/>
      <c r="O13" s="3"/>
      <c r="P13" s="3"/>
      <c r="Q13" s="3"/>
      <c r="R13" s="3"/>
      <c r="S13" s="3"/>
      <c r="T13" s="3"/>
      <c r="U13" s="3"/>
      <c r="V13" s="3"/>
      <c r="W13" s="3"/>
    </row>
    <row r="14" spans="1:23" ht="14.5">
      <c r="A14" s="4"/>
      <c r="B14" s="4"/>
      <c r="C14" s="4"/>
      <c r="D14" s="3"/>
      <c r="E14" s="3"/>
      <c r="F14" s="3"/>
      <c r="G14" s="3"/>
      <c r="H14" s="3"/>
      <c r="I14" s="3"/>
      <c r="J14" s="3"/>
      <c r="K14" s="3"/>
      <c r="L14" s="3"/>
      <c r="M14" s="3"/>
      <c r="N14" s="3"/>
      <c r="O14" s="3"/>
      <c r="P14" s="3"/>
      <c r="Q14" s="3"/>
      <c r="R14" s="3"/>
      <c r="S14" s="3"/>
      <c r="T14" s="3"/>
      <c r="U14" s="3"/>
      <c r="V14" s="3"/>
      <c r="W14" s="3"/>
    </row>
    <row r="15" spans="1:23" ht="14.5">
      <c r="A15" s="4"/>
      <c r="B15" s="4"/>
      <c r="C15" s="4"/>
      <c r="D15" s="3"/>
      <c r="E15" s="3"/>
      <c r="F15" s="3"/>
      <c r="G15" s="3"/>
      <c r="H15" s="3"/>
      <c r="I15" s="3"/>
      <c r="J15" s="3"/>
      <c r="K15" s="3"/>
      <c r="L15" s="3"/>
      <c r="M15" s="3"/>
      <c r="N15" s="3"/>
      <c r="O15" s="3"/>
      <c r="P15" s="3"/>
      <c r="Q15" s="3"/>
      <c r="R15" s="3"/>
      <c r="S15" s="3"/>
      <c r="T15" s="3"/>
      <c r="U15" s="3"/>
      <c r="V15" s="3"/>
      <c r="W15" s="3"/>
    </row>
    <row r="16" spans="1:23" ht="14.5">
      <c r="A16" s="4"/>
      <c r="B16" s="4"/>
      <c r="C16" s="4"/>
      <c r="D16" s="3"/>
      <c r="E16" s="3"/>
      <c r="F16" s="3"/>
      <c r="G16" s="3"/>
      <c r="H16" s="3"/>
      <c r="I16" s="3"/>
      <c r="J16" s="3"/>
      <c r="K16" s="3"/>
      <c r="L16" s="3"/>
      <c r="M16" s="3"/>
      <c r="N16" s="3"/>
      <c r="O16" s="3"/>
      <c r="P16" s="3"/>
      <c r="Q16" s="3"/>
      <c r="R16" s="3"/>
      <c r="S16" s="3"/>
      <c r="T16" s="3"/>
      <c r="U16" s="3"/>
      <c r="V16" s="3"/>
      <c r="W16" s="3"/>
    </row>
    <row r="17" spans="1:27" ht="14.5">
      <c r="A17" s="4"/>
      <c r="B17" s="4"/>
      <c r="C17" s="4"/>
      <c r="D17" s="3"/>
      <c r="E17" s="3"/>
      <c r="F17" s="3"/>
      <c r="G17" s="3"/>
      <c r="H17" s="3"/>
      <c r="I17" s="3"/>
      <c r="J17" s="3"/>
      <c r="K17" s="3"/>
      <c r="L17" s="3"/>
      <c r="M17" s="3"/>
      <c r="N17" s="3"/>
      <c r="O17" s="3"/>
      <c r="P17" s="3"/>
      <c r="Q17" s="3"/>
      <c r="R17" s="3"/>
      <c r="S17" s="3"/>
      <c r="T17" s="3"/>
      <c r="U17" s="3"/>
      <c r="V17" s="3"/>
      <c r="W17" s="3"/>
    </row>
    <row r="18" spans="1:27" ht="14.5">
      <c r="A18" s="4"/>
      <c r="B18" s="4"/>
      <c r="C18" s="4"/>
      <c r="D18" s="3"/>
      <c r="E18" s="3"/>
      <c r="F18" s="3"/>
      <c r="G18" s="3"/>
      <c r="H18" s="3"/>
      <c r="I18" s="3"/>
      <c r="J18" s="3"/>
      <c r="K18" s="3"/>
      <c r="L18" s="3"/>
      <c r="M18" s="3"/>
      <c r="N18" s="3"/>
      <c r="O18" s="3"/>
      <c r="P18" s="3"/>
      <c r="Q18" s="3"/>
      <c r="R18" s="3"/>
      <c r="S18" s="3"/>
      <c r="T18" s="3"/>
      <c r="U18" s="3"/>
      <c r="V18" s="3"/>
      <c r="W18" s="3"/>
    </row>
    <row r="19" spans="1:27" ht="14.5">
      <c r="A19" s="4"/>
      <c r="B19" s="4"/>
      <c r="C19" s="4"/>
      <c r="D19" s="3"/>
      <c r="E19" s="3"/>
      <c r="F19" s="3"/>
      <c r="G19" s="3"/>
      <c r="H19" s="3"/>
      <c r="I19" s="3"/>
      <c r="J19" s="3"/>
      <c r="K19" s="3"/>
      <c r="L19" s="3"/>
      <c r="M19" s="3"/>
      <c r="N19" s="3"/>
      <c r="O19" s="3"/>
      <c r="P19" s="3"/>
      <c r="Q19" s="3"/>
      <c r="R19" s="3"/>
      <c r="S19" s="3"/>
      <c r="T19" s="3"/>
      <c r="U19" s="3"/>
      <c r="V19" s="3"/>
      <c r="W19" s="3"/>
    </row>
    <row r="20" spans="1:27" ht="14.5">
      <c r="A20" s="4"/>
      <c r="B20" s="4"/>
      <c r="C20" s="4"/>
      <c r="D20" s="3"/>
      <c r="E20" s="3"/>
      <c r="F20" s="3"/>
      <c r="G20" s="3"/>
      <c r="H20" s="3"/>
      <c r="I20" s="3"/>
      <c r="J20" s="3"/>
      <c r="K20" s="3"/>
      <c r="L20" s="3"/>
      <c r="M20" s="3"/>
      <c r="N20" s="3"/>
      <c r="O20" s="3"/>
      <c r="P20" s="3"/>
      <c r="Q20" s="3"/>
      <c r="R20" s="3"/>
      <c r="S20" s="3"/>
      <c r="T20" s="3"/>
      <c r="U20" s="3"/>
      <c r="V20" s="3"/>
      <c r="W20" s="3"/>
    </row>
    <row r="21" spans="1:27" ht="14.5">
      <c r="A21" s="968" t="s">
        <v>791</v>
      </c>
      <c r="B21" s="4"/>
      <c r="C21" s="4"/>
      <c r="D21" s="3"/>
      <c r="E21" s="3"/>
      <c r="F21" s="3"/>
      <c r="G21" s="3"/>
      <c r="H21" s="3"/>
      <c r="I21" s="3"/>
      <c r="J21" s="3"/>
      <c r="K21" s="3"/>
      <c r="L21" s="3"/>
      <c r="M21" s="3"/>
      <c r="N21" s="3"/>
      <c r="O21" s="3"/>
      <c r="P21" s="3"/>
      <c r="Q21" s="3"/>
      <c r="R21" s="3"/>
      <c r="S21" s="3"/>
      <c r="T21" s="3"/>
      <c r="U21" s="3"/>
      <c r="V21" s="3"/>
      <c r="W21" s="3"/>
    </row>
    <row r="22" spans="1:27" ht="13">
      <c r="A22" s="57"/>
      <c r="B22" s="57"/>
      <c r="C22" s="57"/>
      <c r="D22" s="3"/>
      <c r="E22" s="3"/>
      <c r="F22" s="3"/>
      <c r="G22" s="3"/>
      <c r="H22" s="3"/>
      <c r="I22" s="3"/>
      <c r="J22" s="3"/>
      <c r="K22" s="3"/>
      <c r="L22" s="3"/>
      <c r="M22" s="3"/>
      <c r="N22" s="3"/>
      <c r="O22" s="3"/>
      <c r="P22" s="3"/>
      <c r="Q22" s="3"/>
      <c r="R22" s="3"/>
      <c r="S22" s="3"/>
      <c r="T22" s="3"/>
      <c r="U22" s="3"/>
      <c r="V22" s="3"/>
      <c r="W22" s="3"/>
    </row>
    <row r="23" spans="1:27">
      <c r="A23" s="3"/>
      <c r="B23" s="1235" t="s">
        <v>90</v>
      </c>
      <c r="C23" s="1236"/>
      <c r="D23" s="1236"/>
      <c r="E23" s="1236"/>
      <c r="F23" s="1236"/>
      <c r="G23" s="1236"/>
      <c r="H23" s="1236"/>
      <c r="I23" s="1236"/>
      <c r="J23" s="1236"/>
      <c r="K23" s="1236"/>
      <c r="L23" s="1236"/>
      <c r="M23" s="1236"/>
      <c r="N23" s="1236"/>
      <c r="O23" s="1236"/>
      <c r="P23" s="1236"/>
      <c r="Q23" s="1236"/>
      <c r="R23" s="1236"/>
      <c r="S23" s="1236"/>
      <c r="T23" s="1236"/>
      <c r="U23" s="1236"/>
      <c r="V23" s="1236"/>
      <c r="W23" s="1236"/>
      <c r="X23" s="1236"/>
      <c r="Y23" s="965"/>
    </row>
    <row r="24" spans="1:27">
      <c r="A24" s="42" t="s">
        <v>658</v>
      </c>
      <c r="B24" s="14">
        <v>2000</v>
      </c>
      <c r="C24" s="505">
        <v>2001</v>
      </c>
      <c r="D24" s="505">
        <v>2002</v>
      </c>
      <c r="E24" s="505">
        <v>2003</v>
      </c>
      <c r="F24" s="505">
        <v>2004</v>
      </c>
      <c r="G24" s="505">
        <v>2005</v>
      </c>
      <c r="H24" s="505">
        <v>2006</v>
      </c>
      <c r="I24" s="505">
        <v>2007</v>
      </c>
      <c r="J24" s="505">
        <v>2008</v>
      </c>
      <c r="K24" s="505">
        <v>2009</v>
      </c>
      <c r="L24" s="505">
        <v>2010</v>
      </c>
      <c r="M24" s="505">
        <v>2011</v>
      </c>
      <c r="N24" s="505">
        <v>2012</v>
      </c>
      <c r="O24" s="505">
        <v>2013</v>
      </c>
      <c r="P24" s="505">
        <v>2014</v>
      </c>
      <c r="Q24" s="505">
        <v>2015</v>
      </c>
      <c r="R24" s="505">
        <v>2016</v>
      </c>
      <c r="S24" s="505">
        <v>2017</v>
      </c>
      <c r="T24" s="505">
        <v>2018</v>
      </c>
      <c r="U24" s="505">
        <v>2019</v>
      </c>
      <c r="V24" s="505">
        <v>2020</v>
      </c>
      <c r="W24" s="505">
        <v>2021</v>
      </c>
      <c r="X24" s="505">
        <v>2022</v>
      </c>
      <c r="Y24" s="650">
        <v>2023</v>
      </c>
    </row>
    <row r="25" spans="1:27">
      <c r="A25" s="28" t="s">
        <v>13</v>
      </c>
      <c r="B25" s="60">
        <v>7.0854999999999987E-2</v>
      </c>
      <c r="C25" s="29">
        <v>1.6904560000000002</v>
      </c>
      <c r="D25" s="29">
        <v>0.41060800000000008</v>
      </c>
      <c r="E25" s="29">
        <v>1.6648559999999999</v>
      </c>
      <c r="F25" s="29">
        <v>0.39639800000000003</v>
      </c>
      <c r="G25" s="29">
        <v>2.3744149999999999</v>
      </c>
      <c r="H25" s="29">
        <v>2.4534499999999997</v>
      </c>
      <c r="I25" s="29">
        <v>5.2524999999999995</v>
      </c>
      <c r="J25" s="29">
        <v>8.3624349999999978</v>
      </c>
      <c r="K25" s="29">
        <v>10.005193000000002</v>
      </c>
      <c r="L25" s="29">
        <v>5.2199900000000019</v>
      </c>
      <c r="M25" s="29">
        <v>6.8195500000000004</v>
      </c>
      <c r="N25" s="29">
        <v>13.011069999999998</v>
      </c>
      <c r="O25" s="29">
        <v>1.0865099999999999</v>
      </c>
      <c r="P25" s="29">
        <v>4.8538379999999997</v>
      </c>
      <c r="Q25" s="29">
        <v>8.5945400000000003</v>
      </c>
      <c r="R25" s="29">
        <v>8.2026219999999999</v>
      </c>
      <c r="S25" s="29">
        <v>7.016519999999999</v>
      </c>
      <c r="T25" s="29">
        <v>7.5883849999999997</v>
      </c>
      <c r="U25" s="29">
        <v>9.1320500000000013</v>
      </c>
      <c r="V25" s="29">
        <v>17.185599999999997</v>
      </c>
      <c r="W25" s="29">
        <v>13.511725000000004</v>
      </c>
      <c r="X25" s="29">
        <v>8.5110819999999983</v>
      </c>
      <c r="Y25" s="639">
        <v>6.4740000000000002</v>
      </c>
      <c r="AA25" s="955"/>
    </row>
    <row r="26" spans="1:27">
      <c r="A26" s="28" t="s">
        <v>91</v>
      </c>
      <c r="B26" s="60">
        <v>3.8227107760751408E-3</v>
      </c>
      <c r="C26" s="29">
        <v>1.1127183096768122E-2</v>
      </c>
      <c r="D26" s="29">
        <v>2.2280932395311082E-2</v>
      </c>
      <c r="E26" s="29">
        <v>4.4504863686651103E-2</v>
      </c>
      <c r="F26" s="29">
        <v>5.6587204046324419E-2</v>
      </c>
      <c r="G26" s="29">
        <v>7.7616039921333257E-2</v>
      </c>
      <c r="H26" s="29">
        <v>0.10258654652475377</v>
      </c>
      <c r="I26" s="29">
        <v>0.24144107990925101</v>
      </c>
      <c r="J26" s="29">
        <v>0.30296078431372553</v>
      </c>
      <c r="K26" s="29">
        <v>0.41693775250657755</v>
      </c>
      <c r="L26" s="29">
        <v>0.89026896305908099</v>
      </c>
      <c r="M26" s="29">
        <v>1.8915000000000146</v>
      </c>
      <c r="N26" s="29">
        <v>3.0305200000000032</v>
      </c>
      <c r="O26" s="29">
        <v>5.6800499999999925</v>
      </c>
      <c r="P26" s="29">
        <v>5.2602479999999865</v>
      </c>
      <c r="Q26" s="29">
        <v>6.3682179999999935</v>
      </c>
      <c r="R26" s="29">
        <v>11.331484999999997</v>
      </c>
      <c r="S26" s="29">
        <v>8.7204030000000419</v>
      </c>
      <c r="T26" s="29">
        <v>8.3471989999999643</v>
      </c>
      <c r="U26" s="29">
        <v>9.7493790000000295</v>
      </c>
      <c r="V26" s="29">
        <v>15.167715000000069</v>
      </c>
      <c r="W26" s="29">
        <v>19.373259000000065</v>
      </c>
      <c r="X26" s="29">
        <v>18.404541999999971</v>
      </c>
      <c r="Y26" s="639">
        <v>28.589367999999858</v>
      </c>
      <c r="AA26" s="955"/>
    </row>
    <row r="27" spans="1:27">
      <c r="A27" s="28" t="s">
        <v>382</v>
      </c>
      <c r="B27" s="60">
        <v>0</v>
      </c>
      <c r="C27" s="29">
        <v>0</v>
      </c>
      <c r="D27" s="29">
        <v>0.32800000000000001</v>
      </c>
      <c r="E27" s="29">
        <v>0.04</v>
      </c>
      <c r="F27" s="29">
        <v>0</v>
      </c>
      <c r="G27" s="29">
        <v>0</v>
      </c>
      <c r="H27" s="29">
        <v>0</v>
      </c>
      <c r="I27" s="29">
        <v>0</v>
      </c>
      <c r="J27" s="29">
        <v>0</v>
      </c>
      <c r="K27" s="29">
        <v>0</v>
      </c>
      <c r="L27" s="29">
        <v>4.0000000000000001E-3</v>
      </c>
      <c r="M27" s="29">
        <v>3.6999999999999998E-2</v>
      </c>
      <c r="N27" s="29">
        <v>0.1265</v>
      </c>
      <c r="O27" s="29">
        <v>0.29629999999999929</v>
      </c>
      <c r="P27" s="29">
        <v>3.1299999999999273E-2</v>
      </c>
      <c r="Q27" s="29">
        <v>0.251</v>
      </c>
      <c r="R27" s="29">
        <v>0.23346999999999751</v>
      </c>
      <c r="S27" s="29">
        <v>0.16940500000000247</v>
      </c>
      <c r="T27" s="29">
        <v>0.35471800000000442</v>
      </c>
      <c r="U27" s="29">
        <v>0.35827099999999701</v>
      </c>
      <c r="V27" s="29">
        <v>0.7268279999999977</v>
      </c>
      <c r="W27" s="29">
        <v>3.8527519999999966</v>
      </c>
      <c r="X27" s="29">
        <v>4.5780769999999977</v>
      </c>
      <c r="Y27" s="639">
        <v>6.9381479999999938</v>
      </c>
      <c r="AA27" s="955"/>
    </row>
    <row r="28" spans="1:27">
      <c r="A28" s="28" t="s">
        <v>189</v>
      </c>
      <c r="B28" s="60">
        <v>0.17577000000000001</v>
      </c>
      <c r="C28" s="29">
        <v>0.62333999999999778</v>
      </c>
      <c r="D28" s="29">
        <v>0.42131500000000011</v>
      </c>
      <c r="E28" s="29">
        <v>0.33224000000000053</v>
      </c>
      <c r="F28" s="29">
        <v>0.20831499999999997</v>
      </c>
      <c r="G28" s="29">
        <v>0.11659999999999997</v>
      </c>
      <c r="H28" s="29">
        <v>0.37244399999999983</v>
      </c>
      <c r="I28" s="29">
        <v>0.55429500000000087</v>
      </c>
      <c r="J28" s="29">
        <v>0.46840800000000105</v>
      </c>
      <c r="K28" s="29">
        <v>0.69345999999999919</v>
      </c>
      <c r="L28" s="29">
        <v>0.42108600000000102</v>
      </c>
      <c r="M28" s="29">
        <v>0.80460400000000021</v>
      </c>
      <c r="N28" s="29">
        <v>1.1651980000000002</v>
      </c>
      <c r="O28" s="29">
        <v>1.4767469999999978</v>
      </c>
      <c r="P28" s="29">
        <v>0.67662500000000037</v>
      </c>
      <c r="Q28" s="29">
        <v>0.49873700000000037</v>
      </c>
      <c r="R28" s="29">
        <v>0.51798800000000012</v>
      </c>
      <c r="S28" s="29">
        <v>0.53623299999999996</v>
      </c>
      <c r="T28" s="29">
        <v>0.38000000000000006</v>
      </c>
      <c r="U28" s="29">
        <v>0.28527300000000017</v>
      </c>
      <c r="V28" s="29">
        <v>0.33616999999999997</v>
      </c>
      <c r="W28" s="29">
        <v>0.10691800000000001</v>
      </c>
      <c r="X28" s="29">
        <v>0.19251999999999994</v>
      </c>
      <c r="Y28" s="639">
        <v>0.21540000000000004</v>
      </c>
      <c r="AA28" s="955"/>
    </row>
    <row r="29" spans="1:27">
      <c r="A29" s="28" t="s">
        <v>92</v>
      </c>
      <c r="B29" s="60">
        <v>28.974432999999991</v>
      </c>
      <c r="C29" s="29">
        <v>49.408400000000029</v>
      </c>
      <c r="D29" s="29">
        <v>71.600495000000052</v>
      </c>
      <c r="E29" s="29">
        <v>55.655826000000005</v>
      </c>
      <c r="F29" s="29">
        <v>27.234530000000003</v>
      </c>
      <c r="G29" s="29">
        <v>19.51528999999999</v>
      </c>
      <c r="H29" s="29">
        <v>10.860080000000002</v>
      </c>
      <c r="I29" s="29">
        <v>8.440016</v>
      </c>
      <c r="J29" s="29">
        <v>10.521252</v>
      </c>
      <c r="K29" s="29">
        <v>12.053725</v>
      </c>
      <c r="L29" s="29">
        <v>7.3611120000000021</v>
      </c>
      <c r="M29" s="29">
        <v>12.032776999999999</v>
      </c>
      <c r="N29" s="29">
        <v>9.7512380000000007</v>
      </c>
      <c r="O29" s="29">
        <v>7.8740479999999993</v>
      </c>
      <c r="P29" s="29">
        <v>9.0261099999999992</v>
      </c>
      <c r="Q29" s="29">
        <v>6.7278000000000002</v>
      </c>
      <c r="R29" s="29">
        <v>9.5373000000000001</v>
      </c>
      <c r="S29" s="29">
        <v>12.598520000000004</v>
      </c>
      <c r="T29" s="29">
        <v>22.061392000000001</v>
      </c>
      <c r="U29" s="29">
        <v>8.9972070000000031</v>
      </c>
      <c r="V29" s="29">
        <v>7.7964630000000064</v>
      </c>
      <c r="W29" s="29">
        <v>6.4402670000000191</v>
      </c>
      <c r="X29" s="29">
        <v>6.7653000000000016</v>
      </c>
      <c r="Y29" s="639">
        <v>11.185200000000002</v>
      </c>
      <c r="AA29" s="955"/>
    </row>
    <row r="30" spans="1:27">
      <c r="A30" s="28" t="s">
        <v>93</v>
      </c>
      <c r="B30" s="60">
        <v>0.18049999999999999</v>
      </c>
      <c r="C30" s="29">
        <v>0</v>
      </c>
      <c r="D30" s="29">
        <v>0.5242</v>
      </c>
      <c r="E30" s="29">
        <v>0.09</v>
      </c>
      <c r="F30" s="29">
        <v>0.74199999999999999</v>
      </c>
      <c r="G30" s="29">
        <v>0.37269999999999998</v>
      </c>
      <c r="H30" s="29">
        <v>0.60470000000000002</v>
      </c>
      <c r="I30" s="29">
        <v>1.513504</v>
      </c>
      <c r="J30" s="29">
        <v>1.591</v>
      </c>
      <c r="K30" s="29">
        <v>3.5987000000000005</v>
      </c>
      <c r="L30" s="29">
        <v>6.0142980000000001</v>
      </c>
      <c r="M30" s="29">
        <v>1.7349989999999997</v>
      </c>
      <c r="N30" s="29">
        <v>4.76</v>
      </c>
      <c r="O30" s="29">
        <v>1.8125</v>
      </c>
      <c r="P30" s="29">
        <v>0.1062</v>
      </c>
      <c r="Q30" s="29">
        <v>5.4999999999999997E-3</v>
      </c>
      <c r="R30" s="29">
        <v>0</v>
      </c>
      <c r="S30" s="29">
        <v>0</v>
      </c>
      <c r="T30" s="29">
        <v>0</v>
      </c>
      <c r="U30" s="29">
        <v>1.7000000000000001E-2</v>
      </c>
      <c r="V30" s="29">
        <v>0</v>
      </c>
      <c r="W30" s="29">
        <v>0</v>
      </c>
      <c r="X30" s="29">
        <v>0</v>
      </c>
      <c r="Y30" s="639">
        <v>0</v>
      </c>
      <c r="AA30" s="955"/>
    </row>
    <row r="31" spans="1:27">
      <c r="A31" s="28" t="s">
        <v>190</v>
      </c>
      <c r="B31" s="60">
        <v>1.3348009999999977</v>
      </c>
      <c r="C31" s="29">
        <v>0.81949999999999856</v>
      </c>
      <c r="D31" s="29">
        <v>1.2324500000000003</v>
      </c>
      <c r="E31" s="29">
        <v>0.40589999999999993</v>
      </c>
      <c r="F31" s="29">
        <v>0.52429999999999999</v>
      </c>
      <c r="G31" s="29">
        <v>0.25767000000000012</v>
      </c>
      <c r="H31" s="29">
        <v>0.34459800000000013</v>
      </c>
      <c r="I31" s="29">
        <v>0.37298499999999996</v>
      </c>
      <c r="J31" s="29">
        <v>0.14530100000000004</v>
      </c>
      <c r="K31" s="29">
        <v>0.25978499999999988</v>
      </c>
      <c r="L31" s="29">
        <v>1.2211899999999982</v>
      </c>
      <c r="M31" s="29">
        <v>0.84457499999999985</v>
      </c>
      <c r="N31" s="29">
        <v>0.30758000000000008</v>
      </c>
      <c r="O31" s="29">
        <v>0.30049000000000076</v>
      </c>
      <c r="P31" s="29">
        <v>0.19394799999999998</v>
      </c>
      <c r="Q31" s="29">
        <v>0.19840000000000008</v>
      </c>
      <c r="R31" s="29">
        <v>1.4442000000000002</v>
      </c>
      <c r="S31" s="29">
        <v>0.11454999999999996</v>
      </c>
      <c r="T31" s="29">
        <v>9.1400000000000009E-2</v>
      </c>
      <c r="U31" s="29">
        <v>9.5299999999999996E-2</v>
      </c>
      <c r="V31" s="29">
        <v>8.1800000000000012E-2</v>
      </c>
      <c r="W31" s="29">
        <v>5.3889999999999987E-2</v>
      </c>
      <c r="X31" s="29">
        <v>0.13269999999999998</v>
      </c>
      <c r="Y31" s="639">
        <v>1.1497000000000002</v>
      </c>
      <c r="AA31" s="955"/>
    </row>
    <row r="32" spans="1:27">
      <c r="A32" s="42" t="s">
        <v>94</v>
      </c>
      <c r="B32" s="962">
        <v>30.740181710776064</v>
      </c>
      <c r="C32" s="963">
        <v>52.552823183096791</v>
      </c>
      <c r="D32" s="963">
        <v>74.539348932395356</v>
      </c>
      <c r="E32" s="963">
        <v>58.233326863686663</v>
      </c>
      <c r="F32" s="963">
        <v>29.162130204046328</v>
      </c>
      <c r="G32" s="963">
        <v>22.714291039921321</v>
      </c>
      <c r="H32" s="963">
        <v>14.737858546524754</v>
      </c>
      <c r="I32" s="963">
        <v>16.374741079909253</v>
      </c>
      <c r="J32" s="963">
        <v>21.391356784313725</v>
      </c>
      <c r="K32" s="963">
        <v>27.027800752506579</v>
      </c>
      <c r="L32" s="963">
        <v>21.131944963059084</v>
      </c>
      <c r="M32" s="963">
        <v>24.165005000000011</v>
      </c>
      <c r="N32" s="963">
        <v>32.152106000000003</v>
      </c>
      <c r="O32" s="963">
        <v>18.526644999999988</v>
      </c>
      <c r="P32" s="963">
        <v>20.148268999999985</v>
      </c>
      <c r="Q32" s="963">
        <v>22.644194999999993</v>
      </c>
      <c r="R32" s="963">
        <v>31.267064999999992</v>
      </c>
      <c r="S32" s="963">
        <v>29.155631000000049</v>
      </c>
      <c r="T32" s="963">
        <v>38.823093999999969</v>
      </c>
      <c r="U32" s="963">
        <v>28.634480000000035</v>
      </c>
      <c r="V32" s="963">
        <v>41.294576000000077</v>
      </c>
      <c r="W32" s="963">
        <v>43.338811000000085</v>
      </c>
      <c r="X32" s="963">
        <v>38.584220999999964</v>
      </c>
      <c r="Y32" s="967">
        <v>54.551515999999857</v>
      </c>
    </row>
    <row r="33" spans="1:25">
      <c r="A33" s="30" t="s">
        <v>95</v>
      </c>
      <c r="B33" s="754">
        <v>2.3049636032295004E-3</v>
      </c>
      <c r="C33" s="755">
        <v>3.2166797093095507E-2</v>
      </c>
      <c r="D33" s="755">
        <v>5.5086072776461669E-3</v>
      </c>
      <c r="E33" s="755">
        <v>2.8589402145907217E-2</v>
      </c>
      <c r="F33" s="755">
        <v>1.3592902755265755E-2</v>
      </c>
      <c r="G33" s="755">
        <v>0.10453396920145409</v>
      </c>
      <c r="H33" s="755">
        <v>0.16647262505980104</v>
      </c>
      <c r="I33" s="755">
        <v>0.32076843074144706</v>
      </c>
      <c r="J33" s="755">
        <v>0.3909258811545871</v>
      </c>
      <c r="K33" s="755">
        <v>0.3701815435009862</v>
      </c>
      <c r="L33" s="755">
        <v>0.24701890948159796</v>
      </c>
      <c r="M33" s="755">
        <v>0.2822076800728987</v>
      </c>
      <c r="N33" s="755">
        <v>0.40467240310790209</v>
      </c>
      <c r="O33" s="755">
        <v>5.8645804461628134E-2</v>
      </c>
      <c r="P33" s="755">
        <v>0.24090595574240165</v>
      </c>
      <c r="Q33" s="755">
        <v>0.37954716429530849</v>
      </c>
      <c r="R33" s="755">
        <v>0.26234064502056725</v>
      </c>
      <c r="S33" s="755">
        <v>0.24065745653043788</v>
      </c>
      <c r="T33" s="755">
        <v>0.19546059363532453</v>
      </c>
      <c r="U33" s="755">
        <v>0.31891796184180715</v>
      </c>
      <c r="V33" s="755">
        <v>0.41617087919730583</v>
      </c>
      <c r="W33" s="755">
        <v>0.3117696283822825</v>
      </c>
      <c r="X33" s="755">
        <v>0.22058452339882684</v>
      </c>
      <c r="Y33" s="964">
        <v>0.1186713124526185</v>
      </c>
    </row>
    <row r="34" spans="1:25">
      <c r="A34" s="530" t="s">
        <v>713</v>
      </c>
      <c r="B34" s="966">
        <f>SUM(B25:B28)/SUM(B25:B31)</f>
        <v>8.1472423661139229E-3</v>
      </c>
      <c r="C34" s="906">
        <f t="shared" ref="C34:W34" si="0">SUM(C25:C28)/SUM(C25:C31)</f>
        <v>4.4239739033555096E-2</v>
      </c>
      <c r="D34" s="906">
        <f t="shared" si="0"/>
        <v>1.5860132256689415E-2</v>
      </c>
      <c r="E34" s="906">
        <f t="shared" si="0"/>
        <v>3.5745868831421751E-2</v>
      </c>
      <c r="F34" s="906">
        <f t="shared" si="0"/>
        <v>2.267667688948756E-2</v>
      </c>
      <c r="G34" s="906">
        <f t="shared" si="0"/>
        <v>0.11308435889136299</v>
      </c>
      <c r="H34" s="906">
        <f t="shared" si="0"/>
        <v>0.19870461758606719</v>
      </c>
      <c r="I34" s="906">
        <f t="shared" si="0"/>
        <v>0.36936376889220224</v>
      </c>
      <c r="J34" s="906">
        <f t="shared" si="0"/>
        <v>0.42698571560507742</v>
      </c>
      <c r="K34" s="906">
        <f t="shared" si="0"/>
        <v>0.41126508421058677</v>
      </c>
      <c r="L34" s="906">
        <f t="shared" si="0"/>
        <v>0.30926376982731929</v>
      </c>
      <c r="M34" s="906">
        <f t="shared" si="0"/>
        <v>0.39530941541290848</v>
      </c>
      <c r="N34" s="906">
        <f t="shared" si="0"/>
        <v>0.53910272627242528</v>
      </c>
      <c r="O34" s="906">
        <f t="shared" si="0"/>
        <v>0.46093650523340818</v>
      </c>
      <c r="P34" s="906">
        <f t="shared" si="0"/>
        <v>0.53711864776075768</v>
      </c>
      <c r="Q34" s="906">
        <f t="shared" si="0"/>
        <v>0.69388622558673418</v>
      </c>
      <c r="R34" s="906">
        <f t="shared" si="0"/>
        <v>0.6487837921467845</v>
      </c>
      <c r="S34" s="906">
        <f t="shared" si="0"/>
        <v>0.56395833106819115</v>
      </c>
      <c r="T34" s="906">
        <f t="shared" si="0"/>
        <v>0.4293913823560786</v>
      </c>
      <c r="U34" s="906">
        <f t="shared" si="0"/>
        <v>0.68186930581592564</v>
      </c>
      <c r="V34" s="906">
        <f t="shared" si="0"/>
        <v>0.80921797090252245</v>
      </c>
      <c r="W34" s="906">
        <f t="shared" si="0"/>
        <v>0.85015378017638721</v>
      </c>
      <c r="X34" s="906">
        <f>SUM(X25:X28)/SUM(X25:X31)</f>
        <v>0.82122225559510442</v>
      </c>
      <c r="Y34" s="907">
        <f>SUM(Y25:Y28)/SUM(Y25:Y31)</f>
        <v>0.77388653752608272</v>
      </c>
    </row>
    <row r="36" spans="1:25">
      <c r="W36" s="645"/>
      <c r="X36" s="645"/>
    </row>
    <row r="37" spans="1:25">
      <c r="W37" s="645"/>
      <c r="X37" s="645"/>
    </row>
  </sheetData>
  <mergeCells count="1">
    <mergeCell ref="B23:X23"/>
  </mergeCells>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25">
    <tabColor theme="9" tint="0.39997558519241921"/>
  </sheetPr>
  <dimension ref="A1:K46"/>
  <sheetViews>
    <sheetView zoomScale="75" zoomScaleNormal="75" zoomScalePageLayoutView="75" workbookViewId="0"/>
  </sheetViews>
  <sheetFormatPr defaultColWidth="8.453125" defaultRowHeight="12.5"/>
  <cols>
    <col min="1" max="1" width="19.453125" style="148" customWidth="1"/>
    <col min="2" max="10" width="10.453125" style="148" customWidth="1"/>
    <col min="11" max="11" width="11.1796875" style="148" customWidth="1"/>
    <col min="12" max="16384" width="8.453125" style="148"/>
  </cols>
  <sheetData>
    <row r="1" spans="1:10" ht="14.5">
      <c r="A1" s="4" t="s">
        <v>794</v>
      </c>
      <c r="B1" s="3"/>
      <c r="C1" s="3"/>
      <c r="D1" s="3"/>
      <c r="E1" s="3"/>
      <c r="F1" s="3"/>
      <c r="G1" s="3"/>
      <c r="H1" s="3"/>
      <c r="I1" s="3"/>
      <c r="J1" s="57"/>
    </row>
    <row r="2" spans="1:10" ht="13">
      <c r="A2" s="57"/>
      <c r="B2" s="3"/>
      <c r="C2" s="3"/>
      <c r="D2" s="3"/>
      <c r="E2" s="3"/>
      <c r="F2" s="3"/>
      <c r="G2" s="3"/>
      <c r="H2" s="3"/>
      <c r="I2" s="3"/>
      <c r="J2" s="3"/>
    </row>
    <row r="3" spans="1:10" ht="14.5">
      <c r="A3" s="4"/>
      <c r="B3" s="3"/>
      <c r="C3" s="3"/>
      <c r="D3" s="3"/>
      <c r="E3" s="3"/>
      <c r="F3" s="3"/>
      <c r="G3" s="3"/>
      <c r="H3" s="3"/>
      <c r="I3" s="3"/>
      <c r="J3" s="3"/>
    </row>
    <row r="4" spans="1:10" ht="14.5">
      <c r="A4" s="4"/>
      <c r="B4" s="3"/>
      <c r="C4" s="3"/>
      <c r="D4" s="3"/>
      <c r="E4" s="3"/>
      <c r="F4" s="3"/>
      <c r="G4" s="3"/>
      <c r="H4" s="3"/>
      <c r="I4" s="3"/>
      <c r="J4" s="3"/>
    </row>
    <row r="5" spans="1:10" ht="14.5">
      <c r="A5" s="4"/>
      <c r="B5" s="3"/>
      <c r="C5" s="3"/>
      <c r="D5" s="3"/>
      <c r="E5" s="3"/>
      <c r="F5" s="3"/>
      <c r="G5" s="3"/>
      <c r="H5" s="3"/>
      <c r="I5" s="3"/>
      <c r="J5" s="3"/>
    </row>
    <row r="6" spans="1:10" ht="14.5">
      <c r="A6" s="4"/>
      <c r="B6" s="3"/>
      <c r="C6" s="3"/>
      <c r="D6" s="3"/>
      <c r="E6" s="3"/>
      <c r="F6" s="3"/>
      <c r="G6" s="3"/>
      <c r="H6" s="3"/>
      <c r="I6" s="3"/>
      <c r="J6" s="3"/>
    </row>
    <row r="7" spans="1:10" ht="14.5">
      <c r="A7" s="4"/>
      <c r="B7" s="3"/>
      <c r="C7" s="3"/>
      <c r="D7" s="3"/>
      <c r="E7" s="3"/>
      <c r="F7" s="3"/>
      <c r="G7" s="3"/>
      <c r="H7" s="3"/>
      <c r="I7" s="3"/>
      <c r="J7" s="3"/>
    </row>
    <row r="8" spans="1:10" ht="14.5">
      <c r="A8" s="4"/>
      <c r="B8" s="3"/>
      <c r="C8" s="3"/>
      <c r="D8" s="3"/>
      <c r="E8" s="3"/>
      <c r="F8" s="3"/>
      <c r="G8" s="3"/>
      <c r="H8" s="3"/>
      <c r="I8" s="3"/>
      <c r="J8" s="3"/>
    </row>
    <row r="9" spans="1:10" ht="14.5">
      <c r="A9" s="4"/>
      <c r="B9" s="3"/>
      <c r="C9" s="3"/>
      <c r="D9" s="3"/>
      <c r="E9" s="3"/>
      <c r="F9" s="3"/>
      <c r="G9" s="3"/>
      <c r="H9" s="3"/>
      <c r="I9" s="3"/>
      <c r="J9" s="3"/>
    </row>
    <row r="10" spans="1:10" ht="14.5">
      <c r="A10" s="4"/>
      <c r="B10" s="3"/>
      <c r="C10" s="3"/>
      <c r="D10" s="3"/>
      <c r="E10" s="3"/>
      <c r="F10" s="3"/>
      <c r="G10" s="3"/>
      <c r="H10" s="3"/>
      <c r="I10" s="3"/>
      <c r="J10" s="3"/>
    </row>
    <row r="11" spans="1:10" ht="14.5">
      <c r="A11" s="4"/>
      <c r="B11" s="3"/>
      <c r="C11" s="3"/>
      <c r="D11" s="3"/>
      <c r="E11" s="3"/>
      <c r="F11" s="3"/>
      <c r="G11" s="3"/>
      <c r="H11" s="3"/>
      <c r="I11" s="3"/>
      <c r="J11" s="3"/>
    </row>
    <row r="12" spans="1:10" ht="14.5">
      <c r="A12" s="4"/>
      <c r="B12" s="3"/>
      <c r="C12" s="3"/>
      <c r="D12" s="3"/>
      <c r="E12" s="3"/>
      <c r="F12" s="3"/>
      <c r="G12" s="3"/>
      <c r="H12" s="3"/>
      <c r="I12" s="3"/>
      <c r="J12" s="3"/>
    </row>
    <row r="13" spans="1:10" ht="14.5">
      <c r="A13" s="4"/>
      <c r="B13" s="3"/>
      <c r="C13" s="3"/>
      <c r="D13" s="3"/>
      <c r="E13" s="3"/>
      <c r="F13" s="3"/>
      <c r="G13" s="3"/>
      <c r="H13" s="3"/>
      <c r="I13" s="3"/>
      <c r="J13" s="3"/>
    </row>
    <row r="14" spans="1:10" ht="14.5">
      <c r="A14" s="4"/>
      <c r="B14" s="3"/>
      <c r="C14" s="3"/>
      <c r="D14" s="3"/>
      <c r="E14" s="3"/>
      <c r="F14" s="3"/>
      <c r="G14" s="3"/>
      <c r="H14" s="3"/>
      <c r="I14" s="3"/>
      <c r="J14" s="3"/>
    </row>
    <row r="15" spans="1:10" ht="14.5">
      <c r="A15" s="4"/>
      <c r="B15" s="3"/>
      <c r="C15" s="3"/>
      <c r="D15" s="3"/>
      <c r="E15" s="3"/>
      <c r="F15" s="3"/>
      <c r="G15" s="3"/>
      <c r="H15" s="3"/>
      <c r="I15" s="3"/>
      <c r="J15" s="3"/>
    </row>
    <row r="16" spans="1:10" ht="14.5">
      <c r="A16" s="4"/>
      <c r="B16" s="3"/>
      <c r="C16" s="3"/>
      <c r="D16" s="3"/>
      <c r="E16" s="3"/>
      <c r="F16" s="3"/>
      <c r="G16" s="3"/>
      <c r="H16" s="3"/>
      <c r="I16" s="3"/>
      <c r="J16" s="3"/>
    </row>
    <row r="17" spans="1:11" ht="14.5">
      <c r="A17" s="4"/>
      <c r="B17" s="3"/>
      <c r="C17" s="3"/>
      <c r="D17" s="3"/>
      <c r="E17" s="3"/>
      <c r="F17" s="3"/>
      <c r="G17" s="3"/>
      <c r="H17" s="3"/>
      <c r="I17" s="3"/>
      <c r="J17" s="3"/>
    </row>
    <row r="18" spans="1:11" ht="14.5">
      <c r="A18" s="4"/>
      <c r="B18" s="3"/>
      <c r="C18" s="3"/>
      <c r="D18" s="3"/>
      <c r="E18" s="3"/>
      <c r="F18" s="3"/>
      <c r="G18" s="3"/>
      <c r="H18" s="3"/>
      <c r="I18" s="3"/>
      <c r="J18" s="3"/>
    </row>
    <row r="19" spans="1:11" ht="14.5">
      <c r="A19" s="4"/>
      <c r="B19" s="3"/>
      <c r="C19" s="3"/>
      <c r="D19" s="3"/>
      <c r="E19" s="3"/>
      <c r="F19" s="3"/>
      <c r="G19" s="3"/>
      <c r="H19" s="3"/>
      <c r="I19" s="3"/>
      <c r="J19" s="3"/>
    </row>
    <row r="20" spans="1:11" ht="14.5">
      <c r="A20" s="4"/>
      <c r="B20" s="3"/>
      <c r="C20" s="3"/>
      <c r="D20" s="3"/>
      <c r="E20" s="3"/>
      <c r="F20" s="3"/>
      <c r="G20" s="3"/>
      <c r="H20" s="3"/>
      <c r="I20" s="3"/>
      <c r="J20" s="3"/>
    </row>
    <row r="21" spans="1:11" ht="13">
      <c r="A21" s="73" t="s">
        <v>791</v>
      </c>
      <c r="B21" s="3"/>
      <c r="C21" s="3"/>
      <c r="D21" s="3"/>
      <c r="E21" s="3"/>
      <c r="F21" s="3"/>
      <c r="G21" s="3"/>
      <c r="H21" s="3"/>
      <c r="I21" s="3"/>
      <c r="J21" s="3"/>
    </row>
    <row r="22" spans="1:11">
      <c r="A22" s="3"/>
      <c r="B22" s="3"/>
      <c r="C22" s="3"/>
      <c r="D22" s="3"/>
      <c r="E22" s="3"/>
      <c r="F22" s="3"/>
      <c r="G22" s="3"/>
      <c r="H22" s="3"/>
      <c r="I22" s="3"/>
      <c r="J22" s="3"/>
    </row>
    <row r="23" spans="1:11">
      <c r="A23" s="3"/>
      <c r="B23" s="34"/>
      <c r="C23" s="278"/>
      <c r="D23" s="278"/>
      <c r="E23" s="278" t="s">
        <v>792</v>
      </c>
      <c r="F23" s="278"/>
      <c r="G23" s="278"/>
      <c r="H23" s="278"/>
      <c r="I23" s="278"/>
      <c r="J23" s="278"/>
      <c r="K23" s="303"/>
    </row>
    <row r="24" spans="1:11" ht="25">
      <c r="A24" s="497" t="s">
        <v>658</v>
      </c>
      <c r="B24" s="241" t="s">
        <v>3</v>
      </c>
      <c r="C24" s="134" t="s">
        <v>5</v>
      </c>
      <c r="D24" s="134" t="s">
        <v>2</v>
      </c>
      <c r="E24" s="861" t="s">
        <v>386</v>
      </c>
      <c r="F24" s="134" t="s">
        <v>6</v>
      </c>
      <c r="G24" s="134" t="s">
        <v>1</v>
      </c>
      <c r="H24" s="134" t="s">
        <v>7</v>
      </c>
      <c r="I24" s="134" t="s">
        <v>11</v>
      </c>
      <c r="J24" s="861" t="s">
        <v>387</v>
      </c>
      <c r="K24" s="498" t="s">
        <v>714</v>
      </c>
    </row>
    <row r="25" spans="1:11">
      <c r="A25" s="28" t="s">
        <v>13</v>
      </c>
      <c r="B25" s="60">
        <v>25.535614999999986</v>
      </c>
      <c r="C25" s="29">
        <v>18.56728</v>
      </c>
      <c r="D25" s="29">
        <v>27.174307000000013</v>
      </c>
      <c r="E25" s="29">
        <v>11.16995</v>
      </c>
      <c r="F25" s="29">
        <v>1.0269200000000001</v>
      </c>
      <c r="G25" s="29">
        <v>4.9347500000000002</v>
      </c>
      <c r="H25" s="29">
        <v>0.76985000000000003</v>
      </c>
      <c r="I25" s="29">
        <v>1.38019</v>
      </c>
      <c r="J25" s="29">
        <v>0.47849999999999998</v>
      </c>
      <c r="K25" s="126">
        <v>91.070062000000007</v>
      </c>
    </row>
    <row r="26" spans="1:11">
      <c r="A26" s="28" t="s">
        <v>91</v>
      </c>
      <c r="B26" s="60">
        <v>1.1431680000000002</v>
      </c>
      <c r="C26" s="29">
        <v>9.0394309999999969</v>
      </c>
      <c r="D26" s="29">
        <v>17.498716999999996</v>
      </c>
      <c r="E26" s="29">
        <v>19.962101000000011</v>
      </c>
      <c r="F26" s="29">
        <v>5.5903679999999998</v>
      </c>
      <c r="G26" s="29">
        <v>16.035387000000011</v>
      </c>
      <c r="H26" s="29">
        <v>7.5132020000000015</v>
      </c>
      <c r="I26" s="29">
        <v>30.162610999999991</v>
      </c>
      <c r="J26" s="29">
        <v>22.377622999999986</v>
      </c>
      <c r="K26" s="126">
        <v>131.31181600000002</v>
      </c>
    </row>
    <row r="27" spans="1:11">
      <c r="A27" s="28" t="s">
        <v>382</v>
      </c>
      <c r="B27" s="60">
        <v>2.7425000000000012E-2</v>
      </c>
      <c r="C27" s="29">
        <v>9.7626999999999964E-2</v>
      </c>
      <c r="D27" s="29">
        <v>3.7847870000000023</v>
      </c>
      <c r="E27" s="29">
        <v>1.8995250000000001</v>
      </c>
      <c r="F27" s="29">
        <v>0.31319000000000008</v>
      </c>
      <c r="G27" s="29">
        <v>0.37601200000000068</v>
      </c>
      <c r="H27" s="29">
        <v>0.46224800000000044</v>
      </c>
      <c r="I27" s="29">
        <v>9.2643880000000021</v>
      </c>
      <c r="J27" s="29">
        <v>0.69568300000000005</v>
      </c>
      <c r="K27" s="126">
        <v>17.493969000000007</v>
      </c>
    </row>
    <row r="28" spans="1:11">
      <c r="A28" s="28" t="s">
        <v>189</v>
      </c>
      <c r="B28" s="60">
        <v>1.0399999999999998E-2</v>
      </c>
      <c r="C28" s="29">
        <v>0.5537000000000003</v>
      </c>
      <c r="D28" s="29">
        <v>1.11E-2</v>
      </c>
      <c r="E28" s="29">
        <v>1.452877</v>
      </c>
      <c r="F28" s="29">
        <v>5.3960000000000001E-2</v>
      </c>
      <c r="G28" s="29">
        <v>0.25769100000000011</v>
      </c>
      <c r="H28" s="29">
        <v>4.1670000000000006E-2</v>
      </c>
      <c r="I28" s="29">
        <v>0.42153400000000024</v>
      </c>
      <c r="J28" s="29">
        <v>0.75567700000000027</v>
      </c>
      <c r="K28" s="126">
        <v>3.745864000000001</v>
      </c>
    </row>
    <row r="29" spans="1:11">
      <c r="A29" s="28" t="s">
        <v>92</v>
      </c>
      <c r="B29" s="60">
        <v>2.7420820000000008</v>
      </c>
      <c r="C29" s="29">
        <v>11.470089999999983</v>
      </c>
      <c r="D29" s="29">
        <v>12.777959999999862</v>
      </c>
      <c r="E29" s="29">
        <v>4.4384200000000007</v>
      </c>
      <c r="F29" s="29">
        <v>2.1600700000000002</v>
      </c>
      <c r="G29" s="29">
        <v>36.620110000000039</v>
      </c>
      <c r="H29" s="29">
        <v>3.0293860000000006</v>
      </c>
      <c r="I29" s="29">
        <v>3.1906999999999996</v>
      </c>
      <c r="J29" s="29">
        <v>24.287607000000008</v>
      </c>
      <c r="K29" s="126">
        <v>101.13555899999987</v>
      </c>
    </row>
    <row r="30" spans="1:11">
      <c r="A30" s="28" t="s">
        <v>93</v>
      </c>
      <c r="B30" s="60">
        <v>0</v>
      </c>
      <c r="C30" s="29">
        <v>0.1062</v>
      </c>
      <c r="D30" s="29">
        <v>0</v>
      </c>
      <c r="E30" s="29">
        <v>0</v>
      </c>
      <c r="F30" s="29">
        <v>3.0000000000000001E-3</v>
      </c>
      <c r="G30" s="29">
        <v>2.5000000000000001E-3</v>
      </c>
      <c r="H30" s="29">
        <v>0</v>
      </c>
      <c r="I30" s="29">
        <v>0</v>
      </c>
      <c r="J30" s="29">
        <v>0</v>
      </c>
      <c r="K30" s="126">
        <v>0.12870000000000001</v>
      </c>
    </row>
    <row r="31" spans="1:11">
      <c r="A31" s="28" t="s">
        <v>190</v>
      </c>
      <c r="B31" s="60">
        <v>7.6397999999999966E-2</v>
      </c>
      <c r="C31" s="29">
        <v>0.10179999999999997</v>
      </c>
      <c r="D31" s="29">
        <v>9.8599999999999993E-2</v>
      </c>
      <c r="E31" s="29">
        <v>5.0000000000000001E-3</v>
      </c>
      <c r="F31" s="29">
        <v>9.1400000000000023E-2</v>
      </c>
      <c r="G31" s="29">
        <v>0.35319999999999974</v>
      </c>
      <c r="H31" s="29">
        <v>9.3850000000000003E-2</v>
      </c>
      <c r="I31" s="29">
        <v>9.9789999999999948E-2</v>
      </c>
      <c r="J31" s="29">
        <v>2.51525</v>
      </c>
      <c r="K31" s="126">
        <v>3.5558879999999999</v>
      </c>
    </row>
    <row r="32" spans="1:11">
      <c r="A32" s="42" t="s">
        <v>94</v>
      </c>
      <c r="B32" s="115">
        <f>SUM(B25:B31)</f>
        <v>29.535087999999988</v>
      </c>
      <c r="C32" s="564">
        <f>SUM(C25:C31)</f>
        <v>39.936127999999975</v>
      </c>
      <c r="D32" s="564">
        <f t="shared" ref="D32:K32" si="0">SUM(D25:D31)</f>
        <v>61.345470999999868</v>
      </c>
      <c r="E32" s="564">
        <f>SUM(E25:E31)</f>
        <v>38.927873000000012</v>
      </c>
      <c r="F32" s="564">
        <f>SUM(F25:F31)</f>
        <v>9.2389080000000021</v>
      </c>
      <c r="G32" s="564">
        <f t="shared" si="0"/>
        <v>58.579650000000051</v>
      </c>
      <c r="H32" s="564">
        <f t="shared" si="0"/>
        <v>11.910206000000002</v>
      </c>
      <c r="I32" s="564">
        <f t="shared" si="0"/>
        <v>44.519212999999993</v>
      </c>
      <c r="J32" s="564">
        <f t="shared" si="0"/>
        <v>51.110339999999994</v>
      </c>
      <c r="K32" s="496">
        <f t="shared" si="0"/>
        <v>348.44185799999985</v>
      </c>
    </row>
    <row r="33" spans="1:11">
      <c r="A33" s="28" t="s">
        <v>563</v>
      </c>
    </row>
    <row r="34" spans="1:11">
      <c r="B34" s="645"/>
      <c r="C34" s="645"/>
      <c r="D34" s="645"/>
      <c r="E34" s="645"/>
      <c r="F34" s="645"/>
      <c r="G34" s="645"/>
      <c r="H34" s="645"/>
      <c r="I34" s="645"/>
      <c r="J34" s="645"/>
    </row>
    <row r="36" spans="1:11">
      <c r="A36" s="3"/>
      <c r="B36" s="34"/>
      <c r="C36" s="278"/>
      <c r="D36" s="278"/>
      <c r="E36" s="278" t="s">
        <v>793</v>
      </c>
      <c r="F36" s="278"/>
      <c r="G36" s="278"/>
      <c r="H36" s="278"/>
      <c r="I36" s="278"/>
      <c r="J36" s="278"/>
      <c r="K36" s="303"/>
    </row>
    <row r="37" spans="1:11" ht="25">
      <c r="A37" s="497" t="s">
        <v>658</v>
      </c>
      <c r="B37" s="241" t="str">
        <f t="shared" ref="B37:J37" si="1">B24</f>
        <v>SPP</v>
      </c>
      <c r="C37" s="134" t="str">
        <f>C24</f>
        <v>MISO</v>
      </c>
      <c r="D37" s="134" t="str">
        <f t="shared" si="1"/>
        <v>ERCOT</v>
      </c>
      <c r="E37" s="861" t="str">
        <f>E24</f>
        <v>West (non-ISO)</v>
      </c>
      <c r="F37" s="134" t="str">
        <f>F24</f>
        <v>NYISO</v>
      </c>
      <c r="G37" s="134" t="str">
        <f t="shared" si="1"/>
        <v>PJM</v>
      </c>
      <c r="H37" s="134" t="str">
        <f t="shared" si="1"/>
        <v>ISO-NE</v>
      </c>
      <c r="I37" s="134" t="str">
        <f t="shared" si="1"/>
        <v>CAISO</v>
      </c>
      <c r="J37" s="861" t="str">
        <f t="shared" si="1"/>
        <v>Southeast (non-ISO)</v>
      </c>
      <c r="K37" s="498" t="s">
        <v>659</v>
      </c>
    </row>
    <row r="38" spans="1:11">
      <c r="A38" s="28" t="s">
        <v>13</v>
      </c>
      <c r="B38" s="751">
        <f t="shared" ref="B38:K45" si="2">B25/B$32</f>
        <v>0.86458570903868637</v>
      </c>
      <c r="C38" s="752">
        <f t="shared" ref="C38:C45" si="3">C25/C$32</f>
        <v>0.46492439126797702</v>
      </c>
      <c r="D38" s="752">
        <f t="shared" si="2"/>
        <v>0.44297169060777236</v>
      </c>
      <c r="E38" s="752">
        <f t="shared" ref="E38:F45" si="4">E25/E$32</f>
        <v>0.2869396434785943</v>
      </c>
      <c r="F38" s="752">
        <f t="shared" si="4"/>
        <v>0.11115166424430245</v>
      </c>
      <c r="G38" s="752">
        <f t="shared" si="2"/>
        <v>8.4240004848099917E-2</v>
      </c>
      <c r="H38" s="752">
        <f t="shared" si="2"/>
        <v>6.4637840856824808E-2</v>
      </c>
      <c r="I38" s="752">
        <f t="shared" si="2"/>
        <v>3.1002120365425153E-2</v>
      </c>
      <c r="J38" s="752">
        <f t="shared" si="2"/>
        <v>9.3620977673010992E-3</v>
      </c>
      <c r="K38" s="753">
        <f t="shared" si="2"/>
        <v>0.2613637251354573</v>
      </c>
    </row>
    <row r="39" spans="1:11">
      <c r="A39" s="28" t="s">
        <v>91</v>
      </c>
      <c r="B39" s="751">
        <f t="shared" si="2"/>
        <v>3.8705420481564189E-2</v>
      </c>
      <c r="C39" s="752">
        <f t="shared" si="3"/>
        <v>0.22634720621889037</v>
      </c>
      <c r="D39" s="752">
        <f t="shared" si="2"/>
        <v>0.28524871868699214</v>
      </c>
      <c r="E39" s="752">
        <f t="shared" si="4"/>
        <v>0.51279711583522702</v>
      </c>
      <c r="F39" s="752">
        <f t="shared" si="4"/>
        <v>0.60508969241819477</v>
      </c>
      <c r="G39" s="752">
        <f t="shared" si="2"/>
        <v>0.27373647674576407</v>
      </c>
      <c r="H39" s="752">
        <f t="shared" si="2"/>
        <v>0.6308204912660621</v>
      </c>
      <c r="I39" s="752">
        <f t="shared" si="2"/>
        <v>0.6775189624308946</v>
      </c>
      <c r="J39" s="752">
        <f t="shared" si="2"/>
        <v>0.43782966421275987</v>
      </c>
      <c r="K39" s="753">
        <f t="shared" si="2"/>
        <v>0.37685431008119602</v>
      </c>
    </row>
    <row r="40" spans="1:11">
      <c r="A40" s="28" t="s">
        <v>382</v>
      </c>
      <c r="B40" s="751">
        <f t="shared" si="2"/>
        <v>9.2855656973156887E-4</v>
      </c>
      <c r="C40" s="752">
        <f t="shared" si="3"/>
        <v>2.4445785029535167E-3</v>
      </c>
      <c r="D40" s="752">
        <f t="shared" si="2"/>
        <v>6.1696274204170842E-2</v>
      </c>
      <c r="E40" s="752">
        <f t="shared" si="4"/>
        <v>4.8796013077827279E-2</v>
      </c>
      <c r="F40" s="752">
        <f t="shared" si="4"/>
        <v>3.3899027893772728E-2</v>
      </c>
      <c r="G40" s="752">
        <f t="shared" si="2"/>
        <v>6.418816090570708E-3</v>
      </c>
      <c r="H40" s="752">
        <f t="shared" si="2"/>
        <v>3.8811083536254565E-2</v>
      </c>
      <c r="I40" s="752">
        <f t="shared" si="2"/>
        <v>0.20809864720654436</v>
      </c>
      <c r="J40" s="752">
        <f t="shared" si="2"/>
        <v>1.361139448495158E-2</v>
      </c>
      <c r="K40" s="753">
        <f t="shared" si="2"/>
        <v>5.020627860387547E-2</v>
      </c>
    </row>
    <row r="41" spans="1:11">
      <c r="A41" s="28" t="s">
        <v>189</v>
      </c>
      <c r="B41" s="751">
        <f t="shared" si="2"/>
        <v>3.5212354877696666E-4</v>
      </c>
      <c r="C41" s="752">
        <f t="shared" si="3"/>
        <v>1.3864639055644069E-2</v>
      </c>
      <c r="D41" s="752">
        <f t="shared" si="2"/>
        <v>1.8094245294815692E-4</v>
      </c>
      <c r="E41" s="752">
        <f t="shared" si="4"/>
        <v>3.7322280618825476E-2</v>
      </c>
      <c r="F41" s="752">
        <f t="shared" si="4"/>
        <v>5.8405170827548003E-3</v>
      </c>
      <c r="G41" s="752">
        <f t="shared" si="2"/>
        <v>4.3989849717435987E-3</v>
      </c>
      <c r="H41" s="752">
        <f t="shared" si="2"/>
        <v>3.4986800396231599E-3</v>
      </c>
      <c r="I41" s="752">
        <f t="shared" si="2"/>
        <v>9.4685860686710768E-3</v>
      </c>
      <c r="J41" s="752">
        <f t="shared" si="2"/>
        <v>1.4785207846396645E-2</v>
      </c>
      <c r="K41" s="753">
        <f t="shared" si="2"/>
        <v>1.0750327246848749E-2</v>
      </c>
    </row>
    <row r="42" spans="1:11">
      <c r="A42" s="28" t="s">
        <v>92</v>
      </c>
      <c r="B42" s="751">
        <f t="shared" si="2"/>
        <v>9.2841504315138726E-2</v>
      </c>
      <c r="C42" s="752">
        <f t="shared" si="3"/>
        <v>0.28721086831452436</v>
      </c>
      <c r="D42" s="752">
        <f t="shared" si="2"/>
        <v>0.20829508343003658</v>
      </c>
      <c r="E42" s="752">
        <f t="shared" si="4"/>
        <v>0.114016504318127</v>
      </c>
      <c r="F42" s="752">
        <f t="shared" si="4"/>
        <v>0.2338014406031535</v>
      </c>
      <c r="G42" s="752">
        <f t="shared" si="2"/>
        <v>0.62513364282647654</v>
      </c>
      <c r="H42" s="752">
        <f t="shared" si="2"/>
        <v>0.2543521077637112</v>
      </c>
      <c r="I42" s="752">
        <f t="shared" si="2"/>
        <v>7.1670179794058805E-2</v>
      </c>
      <c r="J42" s="752">
        <f t="shared" si="2"/>
        <v>0.47519948018346214</v>
      </c>
      <c r="K42" s="753">
        <f t="shared" si="2"/>
        <v>0.29025088885847899</v>
      </c>
    </row>
    <row r="43" spans="1:11">
      <c r="A43" s="28" t="s">
        <v>93</v>
      </c>
      <c r="B43" s="751">
        <f t="shared" si="2"/>
        <v>0</v>
      </c>
      <c r="C43" s="752">
        <f t="shared" si="3"/>
        <v>2.6592462844670386E-3</v>
      </c>
      <c r="D43" s="752">
        <f t="shared" si="2"/>
        <v>0</v>
      </c>
      <c r="E43" s="752">
        <f t="shared" si="4"/>
        <v>0</v>
      </c>
      <c r="F43" s="752">
        <f t="shared" si="4"/>
        <v>3.2471369993077097E-4</v>
      </c>
      <c r="G43" s="752">
        <f t="shared" si="2"/>
        <v>4.2676936444652673E-5</v>
      </c>
      <c r="H43" s="752">
        <f t="shared" si="2"/>
        <v>0</v>
      </c>
      <c r="I43" s="752">
        <f t="shared" si="2"/>
        <v>0</v>
      </c>
      <c r="J43" s="752">
        <f t="shared" si="2"/>
        <v>0</v>
      </c>
      <c r="K43" s="753">
        <f t="shared" si="2"/>
        <v>3.6935860903370587E-4</v>
      </c>
    </row>
    <row r="44" spans="1:11">
      <c r="A44" s="28" t="s">
        <v>190</v>
      </c>
      <c r="B44" s="751">
        <f t="shared" si="2"/>
        <v>2.5866860461021819E-3</v>
      </c>
      <c r="C44" s="752">
        <f t="shared" si="3"/>
        <v>2.549070355543733E-3</v>
      </c>
      <c r="D44" s="752">
        <f t="shared" si="2"/>
        <v>1.6072906180800244E-3</v>
      </c>
      <c r="E44" s="752">
        <f t="shared" si="4"/>
        <v>1.2844267139897416E-4</v>
      </c>
      <c r="F44" s="752">
        <f t="shared" si="4"/>
        <v>9.8929440578908248E-3</v>
      </c>
      <c r="G44" s="752">
        <f t="shared" si="2"/>
        <v>6.0293975809005244E-3</v>
      </c>
      <c r="H44" s="752">
        <f t="shared" si="2"/>
        <v>7.8797965375242019E-3</v>
      </c>
      <c r="I44" s="752">
        <f t="shared" si="2"/>
        <v>2.2415041344059691E-3</v>
      </c>
      <c r="J44" s="752">
        <f t="shared" si="2"/>
        <v>4.921215550512871E-2</v>
      </c>
      <c r="K44" s="753">
        <f t="shared" si="2"/>
        <v>1.0205111465109917E-2</v>
      </c>
    </row>
    <row r="45" spans="1:11">
      <c r="A45" s="42" t="s">
        <v>94</v>
      </c>
      <c r="B45" s="754">
        <f t="shared" si="2"/>
        <v>1</v>
      </c>
      <c r="C45" s="755">
        <f t="shared" si="3"/>
        <v>1</v>
      </c>
      <c r="D45" s="755">
        <f t="shared" si="2"/>
        <v>1</v>
      </c>
      <c r="E45" s="755">
        <f t="shared" si="4"/>
        <v>1</v>
      </c>
      <c r="F45" s="755">
        <f t="shared" si="4"/>
        <v>1</v>
      </c>
      <c r="G45" s="755">
        <f t="shared" si="2"/>
        <v>1</v>
      </c>
      <c r="H45" s="755">
        <f t="shared" si="2"/>
        <v>1</v>
      </c>
      <c r="I45" s="755">
        <f t="shared" si="2"/>
        <v>1</v>
      </c>
      <c r="J45" s="755">
        <f t="shared" si="2"/>
        <v>1</v>
      </c>
      <c r="K45" s="756">
        <f t="shared" si="2"/>
        <v>1</v>
      </c>
    </row>
    <row r="46" spans="1:11">
      <c r="A46" s="28" t="s">
        <v>563</v>
      </c>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7">
    <tabColor theme="9" tint="0.39997558519241921"/>
  </sheetPr>
  <dimension ref="A1:H23"/>
  <sheetViews>
    <sheetView zoomScale="75" zoomScaleNormal="75" zoomScalePageLayoutView="75" workbookViewId="0">
      <selection activeCell="E6" sqref="E6"/>
    </sheetView>
  </sheetViews>
  <sheetFormatPr defaultColWidth="8.7265625" defaultRowHeight="12.5"/>
  <cols>
    <col min="1" max="1" width="15.81640625" customWidth="1"/>
    <col min="2" max="2" width="7.1796875" customWidth="1"/>
    <col min="3" max="3" width="2.453125" customWidth="1"/>
    <col min="4" max="4" width="15.453125" customWidth="1"/>
    <col min="5" max="5" width="7.81640625" customWidth="1"/>
  </cols>
  <sheetData>
    <row r="1" spans="1:8" ht="14.5">
      <c r="A1" s="2" t="s">
        <v>680</v>
      </c>
    </row>
    <row r="3" spans="1:8" ht="14.15" customHeight="1">
      <c r="A3" s="1237" t="s">
        <v>50</v>
      </c>
      <c r="B3" s="1237"/>
      <c r="C3" s="316"/>
      <c r="D3" s="1238" t="s">
        <v>51</v>
      </c>
      <c r="E3" s="1238"/>
    </row>
    <row r="4" spans="1:8" ht="14.15" customHeight="1">
      <c r="A4" s="1237" t="s">
        <v>795</v>
      </c>
      <c r="B4" s="1237"/>
      <c r="C4" s="316"/>
      <c r="D4" s="1238" t="s">
        <v>796</v>
      </c>
      <c r="E4" s="1238"/>
    </row>
    <row r="5" spans="1:8">
      <c r="A5" s="330" t="s">
        <v>32</v>
      </c>
      <c r="B5" s="766">
        <v>75.66</v>
      </c>
      <c r="C5" s="317"/>
      <c r="D5" s="334" t="s">
        <v>32</v>
      </c>
      <c r="E5" s="882">
        <v>441.1</v>
      </c>
      <c r="G5" s="128"/>
      <c r="H5" s="128"/>
    </row>
    <row r="6" spans="1:8" ht="13">
      <c r="A6" s="331" t="s">
        <v>27</v>
      </c>
      <c r="B6" s="767">
        <v>6.4740000000000002</v>
      </c>
      <c r="C6" s="317"/>
      <c r="D6" s="335" t="s">
        <v>27</v>
      </c>
      <c r="E6" s="883">
        <v>150.49199999999999</v>
      </c>
      <c r="G6" s="128"/>
      <c r="H6" s="128"/>
    </row>
    <row r="7" spans="1:8">
      <c r="A7" s="330" t="s">
        <v>30</v>
      </c>
      <c r="B7" s="766">
        <v>4.8173000000000004</v>
      </c>
      <c r="C7" s="317"/>
      <c r="D7" s="334" t="s">
        <v>19</v>
      </c>
      <c r="E7" s="882">
        <v>69.450299999999999</v>
      </c>
      <c r="G7" s="128"/>
      <c r="H7" s="128"/>
    </row>
    <row r="8" spans="1:8">
      <c r="A8" s="330" t="s">
        <v>19</v>
      </c>
      <c r="B8" s="766">
        <v>3.8235000000000001</v>
      </c>
      <c r="C8" s="317"/>
      <c r="D8" s="334" t="s">
        <v>31</v>
      </c>
      <c r="E8" s="882">
        <v>44.736229999999999</v>
      </c>
      <c r="G8" s="128"/>
      <c r="H8" s="128"/>
    </row>
    <row r="9" spans="1:8">
      <c r="A9" s="504" t="s">
        <v>31</v>
      </c>
      <c r="B9" s="768">
        <v>2.8064499999999999</v>
      </c>
      <c r="C9" s="317"/>
      <c r="D9" s="334" t="s">
        <v>18</v>
      </c>
      <c r="E9" s="882">
        <v>30.57403</v>
      </c>
      <c r="G9" s="128"/>
      <c r="H9" s="128"/>
    </row>
    <row r="10" spans="1:8">
      <c r="A10" s="330" t="s">
        <v>22</v>
      </c>
      <c r="B10" s="766">
        <v>2.4569999999999999</v>
      </c>
      <c r="C10" s="317"/>
      <c r="D10" s="334" t="s">
        <v>30</v>
      </c>
      <c r="E10" s="882">
        <v>30.44903</v>
      </c>
      <c r="G10" s="128"/>
      <c r="H10" s="128"/>
    </row>
    <row r="11" spans="1:8">
      <c r="A11" s="330" t="s">
        <v>20</v>
      </c>
      <c r="B11" s="766">
        <v>1.9730000000000001</v>
      </c>
      <c r="C11" s="317"/>
      <c r="D11" s="334" t="s">
        <v>52</v>
      </c>
      <c r="E11" s="882">
        <v>29.616900000000001</v>
      </c>
      <c r="G11" s="128"/>
      <c r="H11" s="128"/>
    </row>
    <row r="12" spans="1:8">
      <c r="A12" s="330" t="s">
        <v>28</v>
      </c>
      <c r="B12" s="766">
        <v>1.76</v>
      </c>
      <c r="C12" s="317"/>
      <c r="D12" s="334" t="s">
        <v>28</v>
      </c>
      <c r="E12" s="882">
        <v>22.844900000000003</v>
      </c>
      <c r="G12" s="128"/>
      <c r="H12" s="128"/>
    </row>
    <row r="13" spans="1:8">
      <c r="A13" s="330" t="s">
        <v>26</v>
      </c>
      <c r="B13" s="766">
        <v>1.7204000000000002</v>
      </c>
      <c r="C13" s="317"/>
      <c r="D13" s="334" t="s">
        <v>638</v>
      </c>
      <c r="E13" s="882">
        <v>16.9862</v>
      </c>
      <c r="G13" s="128"/>
      <c r="H13" s="128"/>
    </row>
    <row r="14" spans="1:8">
      <c r="A14" s="330" t="s">
        <v>52</v>
      </c>
      <c r="B14" s="766">
        <v>1.3859999999999999</v>
      </c>
      <c r="C14" s="317"/>
      <c r="D14" s="334" t="s">
        <v>20</v>
      </c>
      <c r="E14" s="882">
        <v>16.440200000000001</v>
      </c>
      <c r="G14" s="128"/>
      <c r="H14" s="128"/>
    </row>
    <row r="15" spans="1:8" ht="13">
      <c r="A15" s="332" t="s">
        <v>53</v>
      </c>
      <c r="B15" s="766">
        <v>13.810500000000019</v>
      </c>
      <c r="C15" s="317"/>
      <c r="D15" s="336" t="s">
        <v>53</v>
      </c>
      <c r="E15" s="882">
        <v>167.96667500000001</v>
      </c>
      <c r="G15" s="128"/>
      <c r="H15" s="128"/>
    </row>
    <row r="16" spans="1:8" ht="13">
      <c r="A16" s="333" t="s">
        <v>54</v>
      </c>
      <c r="B16" s="884">
        <f>SUM(B5:B15)</f>
        <v>116.68815000000001</v>
      </c>
      <c r="C16" s="318"/>
      <c r="D16" s="337" t="s">
        <v>54</v>
      </c>
      <c r="E16" s="884">
        <f>SUM(E5:E15)</f>
        <v>1020.656465</v>
      </c>
    </row>
    <row r="17" spans="1:7" ht="13">
      <c r="A17" s="72" t="s">
        <v>622</v>
      </c>
      <c r="C17" s="41"/>
    </row>
    <row r="18" spans="1:7">
      <c r="C18" s="41"/>
    </row>
    <row r="19" spans="1:7">
      <c r="G19" s="68"/>
    </row>
    <row r="20" spans="1:7">
      <c r="A20" s="50"/>
      <c r="D20" s="1"/>
    </row>
    <row r="21" spans="1:7">
      <c r="D21" s="225"/>
      <c r="E21" s="68"/>
    </row>
    <row r="22" spans="1:7">
      <c r="B22" s="68"/>
      <c r="D22" s="969"/>
    </row>
    <row r="23" spans="1:7">
      <c r="A23" s="864"/>
    </row>
  </sheetData>
  <mergeCells count="4">
    <mergeCell ref="A3:B3"/>
    <mergeCell ref="D3:E3"/>
    <mergeCell ref="A4:B4"/>
    <mergeCell ref="D4:E4"/>
  </mergeCells>
  <pageMargins left="0.7" right="0.7" top="0.75" bottom="0.75" header="0.3" footer="0.3"/>
  <pageSetup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6">
    <tabColor theme="9" tint="0.39997558519241921"/>
  </sheetPr>
  <dimension ref="A1:L55"/>
  <sheetViews>
    <sheetView zoomScale="75" zoomScaleNormal="75" zoomScalePageLayoutView="75" workbookViewId="0">
      <selection activeCell="M22" sqref="M22"/>
    </sheetView>
  </sheetViews>
  <sheetFormatPr defaultColWidth="8.7265625" defaultRowHeight="12.5"/>
  <cols>
    <col min="1" max="1" width="13.7265625" style="3" customWidth="1"/>
    <col min="2" max="2" width="14.7265625" style="5" bestFit="1" customWidth="1"/>
    <col min="3" max="3" width="15.453125" style="3" customWidth="1"/>
    <col min="4" max="5" width="11" style="3" customWidth="1"/>
    <col min="6" max="16384" width="8.7265625" style="3"/>
  </cols>
  <sheetData>
    <row r="1" spans="1:1" ht="14.5">
      <c r="A1" s="4" t="s">
        <v>365</v>
      </c>
    </row>
    <row r="2" spans="1:1" ht="14.5">
      <c r="A2" s="4"/>
    </row>
    <row r="3" spans="1:1" ht="14.5">
      <c r="A3" s="4"/>
    </row>
    <row r="4" spans="1:1" ht="14.5">
      <c r="A4" s="4"/>
    </row>
    <row r="5" spans="1:1" ht="14.5">
      <c r="A5" s="4"/>
    </row>
    <row r="6" spans="1:1" ht="14.5">
      <c r="A6" s="4"/>
    </row>
    <row r="7" spans="1:1" ht="14.5">
      <c r="A7" s="4"/>
    </row>
    <row r="8" spans="1:1" ht="14.5">
      <c r="A8" s="4"/>
    </row>
    <row r="9" spans="1:1" ht="14.5">
      <c r="A9" s="4"/>
    </row>
    <row r="10" spans="1:1" ht="14.5">
      <c r="A10" s="4"/>
    </row>
    <row r="11" spans="1:1" ht="14.5">
      <c r="A11" s="4"/>
    </row>
    <row r="12" spans="1:1" ht="14.5">
      <c r="A12" s="4"/>
    </row>
    <row r="13" spans="1:1" ht="14.5">
      <c r="A13" s="4"/>
    </row>
    <row r="14" spans="1:1" ht="14.5">
      <c r="A14" s="4"/>
    </row>
    <row r="15" spans="1:1" ht="14.5">
      <c r="A15" s="4"/>
    </row>
    <row r="16" spans="1:1" ht="14.5">
      <c r="A16" s="4"/>
    </row>
    <row r="17" spans="1:12" ht="14.5">
      <c r="A17" s="4"/>
    </row>
    <row r="18" spans="1:12" ht="14.5">
      <c r="A18" s="4"/>
    </row>
    <row r="19" spans="1:12" ht="14.5">
      <c r="A19" s="4"/>
    </row>
    <row r="20" spans="1:12" ht="14.5">
      <c r="A20" s="4"/>
    </row>
    <row r="21" spans="1:12" ht="13">
      <c r="A21" s="72" t="s">
        <v>776</v>
      </c>
    </row>
    <row r="22" spans="1:12">
      <c r="C22" s="5"/>
      <c r="D22" s="5"/>
      <c r="E22" s="5"/>
    </row>
    <row r="23" spans="1:12">
      <c r="A23" s="34"/>
      <c r="B23" s="66" t="s">
        <v>41</v>
      </c>
      <c r="C23" s="5"/>
      <c r="D23" s="5"/>
      <c r="E23" s="5"/>
    </row>
    <row r="24" spans="1:12">
      <c r="A24" s="28"/>
      <c r="B24" s="43" t="s">
        <v>12</v>
      </c>
      <c r="C24" s="5"/>
      <c r="D24" s="5"/>
      <c r="E24" s="5"/>
    </row>
    <row r="25" spans="1:12">
      <c r="A25" s="30"/>
      <c r="B25" s="13">
        <v>2023</v>
      </c>
    </row>
    <row r="26" spans="1:12">
      <c r="A26" s="47" t="s">
        <v>15</v>
      </c>
      <c r="B26" s="69">
        <v>0.57434536318001306</v>
      </c>
      <c r="C26" s="6"/>
      <c r="D26" s="8"/>
      <c r="E26" s="6"/>
      <c r="H26" s="6"/>
      <c r="I26" s="6"/>
      <c r="J26" s="6"/>
      <c r="K26" s="6"/>
      <c r="L26" s="6"/>
    </row>
    <row r="27" spans="1:12">
      <c r="A27" s="47" t="s">
        <v>116</v>
      </c>
      <c r="B27" s="69">
        <v>0.48910218188672627</v>
      </c>
      <c r="C27" s="6"/>
      <c r="D27" s="8"/>
      <c r="E27" s="6"/>
      <c r="H27" s="6"/>
      <c r="I27" s="6"/>
      <c r="J27" s="6"/>
      <c r="K27" s="6"/>
      <c r="L27" s="6"/>
    </row>
    <row r="28" spans="1:12">
      <c r="A28" s="47" t="s">
        <v>17</v>
      </c>
      <c r="B28" s="69">
        <v>0.39510906100398008</v>
      </c>
      <c r="C28" s="6"/>
      <c r="D28" s="8"/>
      <c r="E28" s="6"/>
      <c r="H28" s="6"/>
      <c r="I28" s="6"/>
      <c r="J28" s="6"/>
      <c r="K28" s="6"/>
      <c r="L28" s="6"/>
    </row>
    <row r="29" spans="1:12">
      <c r="A29" s="47" t="s">
        <v>52</v>
      </c>
      <c r="B29" s="69">
        <v>0.30191211948454466</v>
      </c>
      <c r="C29" s="6"/>
      <c r="D29" s="8"/>
      <c r="E29" s="6"/>
      <c r="H29" s="6"/>
      <c r="I29" s="6"/>
      <c r="J29" s="6"/>
      <c r="K29" s="6"/>
      <c r="L29" s="6"/>
    </row>
    <row r="30" spans="1:12">
      <c r="A30" s="47" t="s">
        <v>19</v>
      </c>
      <c r="B30" s="69">
        <v>0.28715028259238173</v>
      </c>
      <c r="C30" s="6"/>
      <c r="D30" s="8"/>
      <c r="E30" s="6"/>
      <c r="H30" s="6"/>
      <c r="I30" s="6"/>
      <c r="J30" s="6"/>
      <c r="K30" s="6"/>
      <c r="L30" s="6"/>
    </row>
    <row r="31" spans="1:12">
      <c r="A31" s="47" t="s">
        <v>16</v>
      </c>
      <c r="B31" s="69">
        <v>0.26741866093152644</v>
      </c>
      <c r="C31" s="6"/>
      <c r="D31" s="8"/>
      <c r="E31" s="6"/>
      <c r="H31" s="6"/>
      <c r="I31" s="6"/>
      <c r="J31" s="6"/>
      <c r="K31" s="6"/>
      <c r="L31" s="6"/>
    </row>
    <row r="32" spans="1:12">
      <c r="A32" s="47" t="s">
        <v>22</v>
      </c>
      <c r="B32" s="69">
        <v>0.24148249942202352</v>
      </c>
      <c r="C32" s="6"/>
      <c r="D32" s="8"/>
      <c r="E32" s="6"/>
      <c r="H32" s="6"/>
      <c r="I32" s="6"/>
      <c r="J32" s="6"/>
      <c r="K32" s="6"/>
      <c r="L32" s="6"/>
    </row>
    <row r="33" spans="1:12">
      <c r="A33" s="47" t="s">
        <v>115</v>
      </c>
      <c r="B33" s="69">
        <v>0.2355827276224961</v>
      </c>
      <c r="C33" s="6"/>
      <c r="D33" s="8"/>
      <c r="E33" s="6"/>
      <c r="H33" s="6"/>
      <c r="I33" s="6"/>
      <c r="J33" s="6"/>
      <c r="K33" s="6"/>
      <c r="L33" s="6"/>
    </row>
    <row r="34" spans="1:12">
      <c r="A34" s="47" t="s">
        <v>18</v>
      </c>
      <c r="B34" s="69">
        <v>0.22982246562634348</v>
      </c>
      <c r="C34" s="6"/>
      <c r="D34" s="8"/>
      <c r="E34" s="6"/>
      <c r="H34" s="6"/>
      <c r="I34" s="6"/>
      <c r="J34" s="6"/>
      <c r="K34" s="6"/>
      <c r="L34" s="6"/>
    </row>
    <row r="35" spans="1:12">
      <c r="A35" s="47" t="s">
        <v>772</v>
      </c>
      <c r="B35" s="69">
        <v>0.21380097691546668</v>
      </c>
      <c r="C35" s="6"/>
      <c r="D35" s="8"/>
      <c r="E35" s="6"/>
      <c r="H35" s="6"/>
      <c r="I35" s="6"/>
      <c r="J35" s="6"/>
      <c r="K35" s="6"/>
      <c r="L35" s="6"/>
    </row>
    <row r="36" spans="1:12">
      <c r="A36" s="47" t="s">
        <v>20</v>
      </c>
      <c r="B36" s="69">
        <v>0.21047275219856099</v>
      </c>
      <c r="C36" s="6"/>
      <c r="D36" s="8"/>
      <c r="E36" s="6"/>
      <c r="H36" s="6"/>
      <c r="I36" s="6"/>
      <c r="J36" s="6"/>
      <c r="K36" s="6"/>
      <c r="L36" s="6"/>
    </row>
    <row r="37" spans="1:12">
      <c r="A37" s="47" t="s">
        <v>38</v>
      </c>
      <c r="B37" s="69">
        <v>0.191125316849416</v>
      </c>
      <c r="C37" s="6"/>
      <c r="D37" s="8"/>
      <c r="E37" s="6"/>
      <c r="H37" s="6"/>
      <c r="I37" s="6"/>
      <c r="J37" s="6"/>
      <c r="K37" s="6"/>
      <c r="L37" s="6"/>
    </row>
    <row r="38" spans="1:12">
      <c r="A38" s="47" t="s">
        <v>119</v>
      </c>
      <c r="B38" s="69">
        <v>0.18799339851859304</v>
      </c>
      <c r="C38" s="6"/>
      <c r="D38" s="8"/>
      <c r="E38" s="6"/>
      <c r="H38" s="6"/>
      <c r="I38" s="6"/>
      <c r="J38" s="6"/>
      <c r="K38" s="6"/>
      <c r="L38" s="6"/>
    </row>
    <row r="39" spans="1:12">
      <c r="A39" s="47" t="s">
        <v>117</v>
      </c>
      <c r="B39" s="69">
        <v>0.14868878811641814</v>
      </c>
      <c r="C39" s="6"/>
      <c r="D39" s="8"/>
      <c r="E39" s="6"/>
      <c r="H39" s="6"/>
      <c r="I39" s="6"/>
      <c r="J39" s="6"/>
      <c r="K39" s="6"/>
      <c r="L39" s="6"/>
    </row>
    <row r="40" spans="1:12">
      <c r="A40" s="47" t="s">
        <v>773</v>
      </c>
      <c r="B40" s="69">
        <v>0.14678473599632394</v>
      </c>
      <c r="C40" s="6"/>
      <c r="D40" s="8"/>
      <c r="E40" s="6"/>
      <c r="H40" s="6"/>
      <c r="I40" s="6"/>
      <c r="J40" s="6"/>
      <c r="K40" s="6"/>
      <c r="L40" s="6"/>
    </row>
    <row r="41" spans="1:12">
      <c r="A41" s="47" t="s">
        <v>118</v>
      </c>
      <c r="B41" s="69">
        <v>0.14632625463532009</v>
      </c>
      <c r="C41" s="6"/>
      <c r="D41" s="8"/>
      <c r="E41" s="6"/>
      <c r="H41" s="6"/>
      <c r="I41" s="6"/>
      <c r="J41" s="6"/>
      <c r="K41" s="6"/>
      <c r="L41" s="6"/>
    </row>
    <row r="42" spans="1:12">
      <c r="A42" s="47" t="s">
        <v>23</v>
      </c>
      <c r="B42" s="69">
        <v>0.14586909302304313</v>
      </c>
      <c r="C42" s="6"/>
      <c r="D42" s="8"/>
      <c r="E42" s="6"/>
      <c r="H42" s="6"/>
      <c r="I42" s="6"/>
      <c r="J42" s="6"/>
      <c r="K42" s="6"/>
      <c r="L42" s="6"/>
    </row>
    <row r="43" spans="1:12">
      <c r="A43" s="47" t="s">
        <v>30</v>
      </c>
      <c r="B43" s="69">
        <v>0.13677115472591772</v>
      </c>
      <c r="C43" s="6"/>
      <c r="D43" s="8"/>
      <c r="E43" s="6"/>
      <c r="H43" s="6"/>
      <c r="I43" s="6"/>
      <c r="J43" s="6"/>
      <c r="K43" s="6"/>
      <c r="L43" s="6"/>
    </row>
    <row r="44" spans="1:12">
      <c r="A44" s="47" t="s">
        <v>29</v>
      </c>
      <c r="B44" s="69">
        <v>0.1229557011836955</v>
      </c>
      <c r="C44" s="6"/>
      <c r="D44" s="8"/>
      <c r="E44" s="6"/>
      <c r="H44" s="6"/>
      <c r="I44" s="6"/>
      <c r="J44" s="6"/>
      <c r="K44" s="6"/>
      <c r="L44" s="6"/>
    </row>
    <row r="45" spans="1:12">
      <c r="A45" s="47" t="s">
        <v>774</v>
      </c>
      <c r="B45" s="69">
        <v>0.11387681494281797</v>
      </c>
      <c r="C45" s="6"/>
      <c r="D45" s="8"/>
      <c r="E45" s="6"/>
      <c r="H45" s="6"/>
      <c r="I45" s="6"/>
      <c r="J45" s="6"/>
      <c r="K45" s="6"/>
      <c r="L45" s="6"/>
    </row>
    <row r="46" spans="1:12">
      <c r="A46" s="47" t="s">
        <v>21</v>
      </c>
      <c r="B46" s="69">
        <v>0.1138138300443528</v>
      </c>
      <c r="C46" s="6"/>
      <c r="D46" s="8"/>
      <c r="E46" s="6"/>
      <c r="H46" s="6"/>
      <c r="I46" s="6"/>
      <c r="J46" s="6"/>
      <c r="K46" s="6"/>
      <c r="L46" s="6"/>
    </row>
    <row r="47" spans="1:12">
      <c r="A47" s="28" t="s">
        <v>544</v>
      </c>
      <c r="B47" s="70">
        <v>0.10974583490948277</v>
      </c>
      <c r="C47" s="6"/>
      <c r="D47" s="8"/>
      <c r="E47" s="6"/>
    </row>
    <row r="48" spans="1:12">
      <c r="A48" s="47" t="s">
        <v>24</v>
      </c>
      <c r="B48" s="69">
        <v>0.10891578581574288</v>
      </c>
      <c r="C48" s="6"/>
      <c r="D48" s="8"/>
      <c r="E48" s="6"/>
    </row>
    <row r="49" spans="1:5">
      <c r="A49" s="47" t="s">
        <v>32</v>
      </c>
      <c r="B49" s="69">
        <v>0.10606154373798339</v>
      </c>
      <c r="C49" s="6"/>
      <c r="D49" s="8"/>
      <c r="E49" s="6"/>
    </row>
    <row r="50" spans="1:5">
      <c r="A50" s="47" t="s">
        <v>28</v>
      </c>
      <c r="B50" s="69">
        <v>0.10038674544979696</v>
      </c>
    </row>
    <row r="51" spans="1:5" ht="13">
      <c r="A51" s="952" t="s">
        <v>27</v>
      </c>
      <c r="B51" s="953">
        <v>9.9770672307424271E-2</v>
      </c>
    </row>
    <row r="52" spans="1:5">
      <c r="A52" s="28" t="s">
        <v>639</v>
      </c>
      <c r="B52" s="70">
        <v>9.0864937126983486E-2</v>
      </c>
    </row>
    <row r="53" spans="1:5">
      <c r="A53" s="28" t="s">
        <v>25</v>
      </c>
      <c r="B53" s="70">
        <v>9.0829048881736235E-2</v>
      </c>
    </row>
    <row r="54" spans="1:5">
      <c r="A54" s="28" t="s">
        <v>775</v>
      </c>
      <c r="B54" s="70">
        <v>8.2991628810005269E-2</v>
      </c>
    </row>
    <row r="55" spans="1:5">
      <c r="A55" s="30" t="s">
        <v>26</v>
      </c>
      <c r="B55" s="71">
        <v>6.1340783678432223E-2</v>
      </c>
    </row>
  </sheetData>
  <sortState xmlns:xlrd2="http://schemas.microsoft.com/office/spreadsheetml/2017/richdata2" ref="A26:B54">
    <sortCondition descending="1" ref="B26:B54"/>
  </sortState>
  <pageMargins left="0.75" right="0.75" top="1" bottom="1" header="0.5" footer="0.5"/>
  <pageSetup orientation="portrait" r:id="rId1"/>
  <headerFooter alignWithMargins="0"/>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B58881-6CF3-4504-80AD-E5E91467DDCB}">
  <sheetPr>
    <tabColor theme="9" tint="0.39997558519241921"/>
  </sheetPr>
  <dimension ref="A1:AL90"/>
  <sheetViews>
    <sheetView zoomScale="75" zoomScaleNormal="75" workbookViewId="0">
      <selection activeCell="M12" sqref="M12"/>
    </sheetView>
  </sheetViews>
  <sheetFormatPr defaultColWidth="8.453125" defaultRowHeight="12.5"/>
  <cols>
    <col min="1" max="1" width="13.453125" style="148" customWidth="1"/>
    <col min="2" max="2" width="8.453125" style="148" customWidth="1"/>
    <col min="3" max="3" width="1.453125" style="148" customWidth="1"/>
    <col min="4" max="4" width="14.453125" style="148" customWidth="1"/>
    <col min="5" max="5" width="13.1796875" style="148" customWidth="1"/>
    <col min="6" max="6" width="1.26953125" style="148" customWidth="1"/>
    <col min="7" max="7" width="14.453125" style="148" customWidth="1"/>
    <col min="8" max="8" width="7.453125" style="148" customWidth="1"/>
    <col min="9" max="9" width="1.81640625" style="148" customWidth="1"/>
    <col min="10" max="10" width="13.453125" style="148" customWidth="1"/>
    <col min="11" max="11" width="7.453125" style="148" customWidth="1"/>
    <col min="12" max="13" width="8.453125" style="148"/>
    <col min="14" max="14" width="5.26953125" style="148" bestFit="1" customWidth="1"/>
    <col min="15" max="15" width="14.26953125" style="148" bestFit="1" customWidth="1"/>
    <col min="16" max="16" width="14.453125" style="148" bestFit="1" customWidth="1"/>
    <col min="17" max="16384" width="8.453125" style="148"/>
  </cols>
  <sheetData>
    <row r="1" spans="1:18" ht="14.5">
      <c r="A1" s="908" t="s">
        <v>539</v>
      </c>
      <c r="E1" s="757"/>
      <c r="G1" s="961"/>
      <c r="R1" s="757"/>
    </row>
    <row r="2" spans="1:18" ht="13">
      <c r="A2" s="319"/>
      <c r="B2" s="319"/>
      <c r="C2" s="319"/>
      <c r="D2" s="319"/>
      <c r="E2" s="319"/>
      <c r="N2" s="149" t="s">
        <v>238</v>
      </c>
    </row>
    <row r="3" spans="1:18" ht="13">
      <c r="A3" s="1239" t="s">
        <v>366</v>
      </c>
      <c r="B3" s="1239"/>
      <c r="C3" s="1239"/>
      <c r="D3" s="1239"/>
      <c r="E3" s="1239"/>
      <c r="F3" s="324"/>
      <c r="G3" s="1239" t="s">
        <v>778</v>
      </c>
      <c r="H3" s="1239"/>
      <c r="I3" s="1239"/>
      <c r="J3" s="1239"/>
      <c r="K3" s="1239"/>
      <c r="N3" s="208"/>
      <c r="O3" s="209" t="s">
        <v>239</v>
      </c>
      <c r="P3" s="210" t="s">
        <v>240</v>
      </c>
    </row>
    <row r="4" spans="1:18" ht="13">
      <c r="A4" s="1240" t="s">
        <v>779</v>
      </c>
      <c r="B4" s="1240"/>
      <c r="C4" s="954"/>
      <c r="D4" s="1239" t="s">
        <v>780</v>
      </c>
      <c r="E4" s="1239"/>
      <c r="F4" s="324"/>
      <c r="G4" s="1240" t="s">
        <v>241</v>
      </c>
      <c r="H4" s="1240"/>
      <c r="I4" s="954"/>
      <c r="J4" s="1239" t="s">
        <v>242</v>
      </c>
      <c r="K4" s="1239"/>
      <c r="N4" s="211" t="s">
        <v>66</v>
      </c>
      <c r="O4" s="206" t="s">
        <v>781</v>
      </c>
      <c r="P4" s="944" t="s">
        <v>782</v>
      </c>
    </row>
    <row r="5" spans="1:18">
      <c r="A5" s="326" t="s">
        <v>243</v>
      </c>
      <c r="B5" s="320">
        <v>1322.7</v>
      </c>
      <c r="C5" s="320"/>
      <c r="D5" s="326" t="s">
        <v>243</v>
      </c>
      <c r="E5" s="320">
        <v>41594</v>
      </c>
      <c r="F5" s="324"/>
      <c r="G5" s="326" t="s">
        <v>244</v>
      </c>
      <c r="H5" s="322">
        <v>0.59213950330938503</v>
      </c>
      <c r="I5" s="322"/>
      <c r="J5" s="326" t="s">
        <v>244</v>
      </c>
      <c r="K5" s="322">
        <v>0.76408861960727059</v>
      </c>
      <c r="N5" s="201" t="s">
        <v>64</v>
      </c>
      <c r="O5" s="153">
        <v>41594</v>
      </c>
      <c r="P5" s="202">
        <v>1322.7</v>
      </c>
      <c r="R5" s="150"/>
    </row>
    <row r="6" spans="1:18">
      <c r="A6" s="326" t="s">
        <v>247</v>
      </c>
      <c r="B6" s="320">
        <v>927.53</v>
      </c>
      <c r="C6" s="320"/>
      <c r="D6" s="326" t="s">
        <v>244</v>
      </c>
      <c r="E6" s="320">
        <v>13007</v>
      </c>
      <c r="F6" s="324"/>
      <c r="G6" s="326" t="s">
        <v>251</v>
      </c>
      <c r="H6" s="322">
        <v>0.55349879148735481</v>
      </c>
      <c r="I6" s="322"/>
      <c r="J6" s="326" t="s">
        <v>251</v>
      </c>
      <c r="K6" s="322">
        <v>0.69692695961995255</v>
      </c>
      <c r="N6" s="201" t="s">
        <v>246</v>
      </c>
      <c r="O6" s="153">
        <v>13007</v>
      </c>
      <c r="P6" s="202">
        <v>224.4</v>
      </c>
      <c r="R6" s="150"/>
    </row>
    <row r="7" spans="1:18">
      <c r="A7" s="326" t="s">
        <v>245</v>
      </c>
      <c r="B7" s="320">
        <v>843.47200000000009</v>
      </c>
      <c r="C7" s="320"/>
      <c r="D7" s="326" t="s">
        <v>248</v>
      </c>
      <c r="E7" s="320">
        <v>12624</v>
      </c>
      <c r="F7" s="324"/>
      <c r="G7" s="326" t="s">
        <v>245</v>
      </c>
      <c r="H7" s="322">
        <v>0.46238550646551724</v>
      </c>
      <c r="I7" s="322"/>
      <c r="J7" s="326" t="s">
        <v>245</v>
      </c>
      <c r="K7" s="322">
        <v>0.66302904464134815</v>
      </c>
      <c r="N7" s="201" t="s">
        <v>250</v>
      </c>
      <c r="O7" s="153">
        <v>12624</v>
      </c>
      <c r="P7" s="202">
        <v>402.02800000000002</v>
      </c>
      <c r="R7" s="150"/>
    </row>
    <row r="8" spans="1:18">
      <c r="A8" s="326" t="s">
        <v>270</v>
      </c>
      <c r="B8" s="320">
        <v>557.1</v>
      </c>
      <c r="C8" s="320"/>
      <c r="D8" s="326" t="s">
        <v>245</v>
      </c>
      <c r="E8" s="320">
        <v>9078</v>
      </c>
      <c r="F8" s="324"/>
      <c r="G8" s="326" t="s">
        <v>248</v>
      </c>
      <c r="H8" s="322">
        <v>0.41892612084471387</v>
      </c>
      <c r="I8" s="322"/>
      <c r="J8" s="326" t="s">
        <v>249</v>
      </c>
      <c r="K8" s="322">
        <v>0.54837584477872248</v>
      </c>
      <c r="N8" s="201" t="s">
        <v>252</v>
      </c>
      <c r="O8" s="153">
        <v>9078</v>
      </c>
      <c r="P8" s="202">
        <v>843.47200000000009</v>
      </c>
      <c r="R8" s="150"/>
    </row>
    <row r="9" spans="1:18">
      <c r="A9" s="326" t="s">
        <v>248</v>
      </c>
      <c r="B9" s="320">
        <v>402.02800000000002</v>
      </c>
      <c r="C9" s="320"/>
      <c r="D9" s="326" t="s">
        <v>247</v>
      </c>
      <c r="E9" s="320">
        <v>7968</v>
      </c>
      <c r="F9" s="324"/>
      <c r="G9" s="326" t="s">
        <v>254</v>
      </c>
      <c r="H9" s="322">
        <v>0.37967941693636759</v>
      </c>
      <c r="I9" s="322"/>
      <c r="J9" s="326" t="s">
        <v>259</v>
      </c>
      <c r="K9" s="322">
        <v>0.52771342006772415</v>
      </c>
      <c r="N9" s="201" t="s">
        <v>60</v>
      </c>
      <c r="O9" s="153">
        <v>7968</v>
      </c>
      <c r="P9" s="202">
        <v>927.53</v>
      </c>
      <c r="R9" s="150"/>
    </row>
    <row r="10" spans="1:18">
      <c r="A10" s="326" t="s">
        <v>251</v>
      </c>
      <c r="B10" s="320">
        <v>399.02</v>
      </c>
      <c r="C10" s="320"/>
      <c r="D10" s="326" t="s">
        <v>253</v>
      </c>
      <c r="E10" s="320">
        <v>6195</v>
      </c>
      <c r="F10" s="324"/>
      <c r="G10" s="326" t="s">
        <v>249</v>
      </c>
      <c r="H10" s="322">
        <v>0.36047225154021745</v>
      </c>
      <c r="I10" s="322"/>
      <c r="J10" s="326" t="s">
        <v>248</v>
      </c>
      <c r="K10" s="322">
        <v>0.51920128240869812</v>
      </c>
      <c r="N10" s="201" t="s">
        <v>132</v>
      </c>
      <c r="O10" s="153">
        <v>6195</v>
      </c>
      <c r="P10" s="202">
        <v>95.25</v>
      </c>
      <c r="R10" s="150"/>
    </row>
    <row r="11" spans="1:18">
      <c r="A11" s="326" t="s">
        <v>257</v>
      </c>
      <c r="B11" s="320">
        <v>337.03999999999996</v>
      </c>
      <c r="C11" s="320"/>
      <c r="D11" s="326" t="s">
        <v>260</v>
      </c>
      <c r="E11" s="320">
        <v>5394</v>
      </c>
      <c r="F11" s="324"/>
      <c r="G11" s="326" t="s">
        <v>256</v>
      </c>
      <c r="H11" s="322">
        <v>0.29690450163967008</v>
      </c>
      <c r="I11" s="322"/>
      <c r="J11" s="326" t="s">
        <v>254</v>
      </c>
      <c r="K11" s="322">
        <v>0.51265403009041088</v>
      </c>
      <c r="N11" s="201" t="s">
        <v>261</v>
      </c>
      <c r="O11" s="153">
        <v>5394</v>
      </c>
      <c r="P11" s="202">
        <v>199.92</v>
      </c>
      <c r="R11" s="150"/>
    </row>
    <row r="12" spans="1:18">
      <c r="A12" s="326" t="s">
        <v>268</v>
      </c>
      <c r="B12" s="320">
        <v>311.03999999999996</v>
      </c>
      <c r="C12" s="320"/>
      <c r="D12" s="326" t="s">
        <v>258</v>
      </c>
      <c r="E12" s="320">
        <v>4859</v>
      </c>
      <c r="F12" s="324"/>
      <c r="G12" s="326" t="s">
        <v>260</v>
      </c>
      <c r="H12" s="322">
        <v>0.27219709592954061</v>
      </c>
      <c r="I12" s="322"/>
      <c r="J12" s="326" t="s">
        <v>256</v>
      </c>
      <c r="K12" s="322">
        <v>0.35731156755463866</v>
      </c>
      <c r="N12" s="201" t="s">
        <v>139</v>
      </c>
      <c r="O12" s="153">
        <v>4859</v>
      </c>
      <c r="P12" s="202">
        <v>100</v>
      </c>
      <c r="R12" s="150"/>
    </row>
    <row r="13" spans="1:18">
      <c r="A13" s="326" t="s">
        <v>783</v>
      </c>
      <c r="B13" s="320">
        <v>239</v>
      </c>
      <c r="C13" s="320"/>
      <c r="D13" s="326" t="s">
        <v>254</v>
      </c>
      <c r="E13" s="320">
        <v>4327</v>
      </c>
      <c r="F13" s="324"/>
      <c r="G13" s="326" t="s">
        <v>258</v>
      </c>
      <c r="H13" s="322">
        <v>0.25273588970271432</v>
      </c>
      <c r="I13" s="322"/>
      <c r="J13" s="326" t="s">
        <v>260</v>
      </c>
      <c r="K13" s="322">
        <v>0.2948858860800414</v>
      </c>
      <c r="N13" s="201" t="s">
        <v>61</v>
      </c>
      <c r="O13" s="153">
        <v>4327</v>
      </c>
      <c r="P13" s="202"/>
      <c r="R13" s="150"/>
    </row>
    <row r="14" spans="1:18">
      <c r="A14" s="326" t="s">
        <v>244</v>
      </c>
      <c r="B14" s="320">
        <v>224.4</v>
      </c>
      <c r="C14" s="320"/>
      <c r="D14" s="326" t="s">
        <v>249</v>
      </c>
      <c r="E14" s="320">
        <v>4302</v>
      </c>
      <c r="F14" s="324"/>
      <c r="G14" s="326" t="s">
        <v>243</v>
      </c>
      <c r="H14" s="322">
        <v>0.21990879646196335</v>
      </c>
      <c r="I14" s="322"/>
      <c r="J14" s="326" t="s">
        <v>268</v>
      </c>
      <c r="K14" s="322">
        <v>0.28403385199510317</v>
      </c>
      <c r="N14" s="201" t="s">
        <v>150</v>
      </c>
      <c r="O14" s="153">
        <v>4302</v>
      </c>
      <c r="P14" s="202"/>
      <c r="R14" s="150"/>
    </row>
    <row r="15" spans="1:18">
      <c r="A15" s="326" t="s">
        <v>264</v>
      </c>
      <c r="B15" s="320">
        <v>201.6</v>
      </c>
      <c r="C15" s="320"/>
      <c r="D15" s="326" t="s">
        <v>262</v>
      </c>
      <c r="E15" s="320">
        <v>4055</v>
      </c>
      <c r="F15" s="324"/>
      <c r="G15" s="326" t="s">
        <v>259</v>
      </c>
      <c r="H15" s="322">
        <v>0.20623128177744759</v>
      </c>
      <c r="I15" s="322"/>
      <c r="J15" s="326" t="s">
        <v>243</v>
      </c>
      <c r="K15" s="322">
        <v>0.24617748625168709</v>
      </c>
      <c r="N15" s="201" t="s">
        <v>134</v>
      </c>
      <c r="O15" s="153">
        <v>4055</v>
      </c>
      <c r="P15" s="202"/>
      <c r="R15" s="150"/>
    </row>
    <row r="16" spans="1:18">
      <c r="A16" s="326" t="s">
        <v>260</v>
      </c>
      <c r="B16" s="320">
        <v>199.92</v>
      </c>
      <c r="C16" s="320"/>
      <c r="D16" s="326" t="s">
        <v>264</v>
      </c>
      <c r="E16" s="320">
        <v>3658</v>
      </c>
      <c r="F16" s="324"/>
      <c r="G16" s="326" t="s">
        <v>255</v>
      </c>
      <c r="H16" s="322">
        <v>0.20459098497495826</v>
      </c>
      <c r="I16" s="322"/>
      <c r="J16" s="326" t="s">
        <v>255</v>
      </c>
      <c r="K16" s="322">
        <v>0.22058602328449806</v>
      </c>
      <c r="N16" s="203" t="s">
        <v>266</v>
      </c>
      <c r="O16" s="153">
        <v>3658</v>
      </c>
      <c r="P16" s="202">
        <v>201.6</v>
      </c>
      <c r="R16" s="150"/>
    </row>
    <row r="17" spans="1:38">
      <c r="A17" s="326" t="s">
        <v>259</v>
      </c>
      <c r="B17" s="320">
        <v>133.60000000000002</v>
      </c>
      <c r="C17" s="320"/>
      <c r="D17" s="326" t="s">
        <v>251</v>
      </c>
      <c r="E17" s="320">
        <v>3618</v>
      </c>
      <c r="F17" s="324"/>
      <c r="G17" s="326" t="s">
        <v>268</v>
      </c>
      <c r="H17" s="322">
        <v>0.17610718560562183</v>
      </c>
      <c r="I17" s="322"/>
      <c r="J17" s="326" t="s">
        <v>258</v>
      </c>
      <c r="K17" s="322">
        <v>0.21823524174160805</v>
      </c>
      <c r="N17" s="201" t="s">
        <v>63</v>
      </c>
      <c r="O17" s="153">
        <v>3618</v>
      </c>
      <c r="P17" s="202">
        <v>399.02</v>
      </c>
      <c r="R17" s="150"/>
    </row>
    <row r="18" spans="1:38">
      <c r="A18" s="326" t="s">
        <v>258</v>
      </c>
      <c r="B18" s="320">
        <v>100</v>
      </c>
      <c r="C18" s="320"/>
      <c r="D18" s="326" t="s">
        <v>257</v>
      </c>
      <c r="E18" s="320">
        <v>3568</v>
      </c>
      <c r="F18" s="324"/>
      <c r="G18" s="326" t="s">
        <v>267</v>
      </c>
      <c r="H18" s="322">
        <v>0.14762116496220543</v>
      </c>
      <c r="I18" s="322"/>
      <c r="J18" s="326" t="s">
        <v>262</v>
      </c>
      <c r="K18" s="322">
        <v>0.16863434775959626</v>
      </c>
      <c r="N18" s="201" t="s">
        <v>127</v>
      </c>
      <c r="O18" s="153">
        <v>3568</v>
      </c>
      <c r="P18" s="202">
        <v>337.03999999999996</v>
      </c>
      <c r="R18" s="150"/>
    </row>
    <row r="19" spans="1:38">
      <c r="A19" s="326" t="s">
        <v>253</v>
      </c>
      <c r="B19" s="320">
        <v>95.25</v>
      </c>
      <c r="C19" s="320"/>
      <c r="D19" s="326" t="s">
        <v>256</v>
      </c>
      <c r="E19" s="320">
        <v>3519</v>
      </c>
      <c r="F19" s="324"/>
      <c r="G19" s="326" t="s">
        <v>265</v>
      </c>
      <c r="H19" s="322">
        <v>0.14629948364888123</v>
      </c>
      <c r="I19" s="322"/>
      <c r="J19" s="326" t="s">
        <v>247</v>
      </c>
      <c r="K19" s="322">
        <v>0.16057204253269608</v>
      </c>
      <c r="N19" s="201" t="s">
        <v>269</v>
      </c>
      <c r="O19" s="153">
        <v>3519</v>
      </c>
      <c r="P19" s="202"/>
      <c r="R19" s="150"/>
    </row>
    <row r="20" spans="1:38">
      <c r="A20" s="326" t="s">
        <v>784</v>
      </c>
      <c r="B20" s="320">
        <v>92.4</v>
      </c>
      <c r="C20" s="320"/>
      <c r="D20" s="326" t="s">
        <v>263</v>
      </c>
      <c r="E20" s="320">
        <v>3407</v>
      </c>
      <c r="F20" s="324"/>
      <c r="G20" s="326" t="s">
        <v>262</v>
      </c>
      <c r="H20" s="322">
        <v>0.14560725684528808</v>
      </c>
      <c r="I20" s="322"/>
      <c r="J20" s="326" t="s">
        <v>267</v>
      </c>
      <c r="K20" s="322">
        <v>9.9208382569776321E-2</v>
      </c>
      <c r="N20" s="201" t="s">
        <v>157</v>
      </c>
      <c r="O20" s="153">
        <v>3407</v>
      </c>
      <c r="P20" s="202"/>
      <c r="R20" s="150"/>
    </row>
    <row r="21" spans="1:38">
      <c r="A21" s="326" t="s">
        <v>785</v>
      </c>
      <c r="B21" s="320">
        <v>87.6</v>
      </c>
      <c r="C21" s="320"/>
      <c r="D21" s="326" t="s">
        <v>259</v>
      </c>
      <c r="E21" s="320">
        <v>3286</v>
      </c>
      <c r="F21" s="324"/>
      <c r="G21" s="326" t="s">
        <v>247</v>
      </c>
      <c r="H21" s="322">
        <v>0.12295941123996432</v>
      </c>
      <c r="I21" s="322"/>
      <c r="J21" s="326" t="s">
        <v>263</v>
      </c>
      <c r="K21" s="322">
        <v>9.1105100160727592E-2</v>
      </c>
      <c r="N21" s="201" t="s">
        <v>271</v>
      </c>
      <c r="O21" s="153">
        <v>3286</v>
      </c>
      <c r="P21" s="202">
        <v>133.60000000000002</v>
      </c>
      <c r="R21" s="150"/>
    </row>
    <row r="22" spans="1:38">
      <c r="A22" s="326"/>
      <c r="B22" s="320"/>
      <c r="C22" s="320"/>
      <c r="D22" s="326" t="s">
        <v>270</v>
      </c>
      <c r="E22" s="320">
        <v>2749</v>
      </c>
      <c r="F22" s="324"/>
      <c r="G22" s="326" t="s">
        <v>264</v>
      </c>
      <c r="H22" s="322">
        <v>0.10384535394113205</v>
      </c>
      <c r="I22" s="322"/>
      <c r="J22" s="326" t="s">
        <v>264</v>
      </c>
      <c r="K22" s="322">
        <v>8.8532730203296411E-2</v>
      </c>
      <c r="N22" s="201" t="s">
        <v>137</v>
      </c>
      <c r="O22" s="153">
        <v>2749</v>
      </c>
      <c r="P22" s="202">
        <v>557.1</v>
      </c>
      <c r="R22" s="150"/>
    </row>
    <row r="23" spans="1:38">
      <c r="A23" s="326"/>
      <c r="B23" s="320"/>
      <c r="C23" s="320"/>
      <c r="D23" s="326" t="s">
        <v>584</v>
      </c>
      <c r="E23" s="320">
        <v>2435</v>
      </c>
      <c r="F23" s="324"/>
      <c r="G23" s="326" t="s">
        <v>584</v>
      </c>
      <c r="H23" s="322">
        <v>0.10037136373014235</v>
      </c>
      <c r="I23" s="322"/>
      <c r="J23" s="326" t="s">
        <v>584</v>
      </c>
      <c r="K23" s="322">
        <v>8.6612800689047018E-2</v>
      </c>
      <c r="N23" s="201" t="s">
        <v>141</v>
      </c>
      <c r="O23" s="153">
        <v>2435</v>
      </c>
      <c r="P23" s="202"/>
      <c r="R23" s="150"/>
    </row>
    <row r="24" spans="1:38">
      <c r="A24" s="326"/>
      <c r="B24" s="320"/>
      <c r="C24" s="320"/>
      <c r="D24" s="326" t="s">
        <v>268</v>
      </c>
      <c r="E24" s="320">
        <v>1737</v>
      </c>
      <c r="F24" s="324"/>
      <c r="G24" s="326" t="s">
        <v>263</v>
      </c>
      <c r="H24" s="322">
        <v>7.5069380660326118E-2</v>
      </c>
      <c r="I24" s="322"/>
      <c r="J24" s="326" t="s">
        <v>257</v>
      </c>
      <c r="K24" s="322">
        <v>8.5691416202565901E-2</v>
      </c>
      <c r="N24" s="201" t="s">
        <v>129</v>
      </c>
      <c r="O24" s="153">
        <v>1737</v>
      </c>
      <c r="P24" s="202">
        <v>311.03999999999996</v>
      </c>
      <c r="R24" s="150"/>
    </row>
    <row r="25" spans="1:38" ht="13">
      <c r="A25" s="327" t="s">
        <v>275</v>
      </c>
      <c r="B25" s="321">
        <v>0</v>
      </c>
      <c r="C25" s="321"/>
      <c r="D25" s="327" t="s">
        <v>275</v>
      </c>
      <c r="E25" s="321">
        <v>9112</v>
      </c>
      <c r="F25" s="325"/>
      <c r="G25" s="327" t="s">
        <v>275</v>
      </c>
      <c r="H25" s="323">
        <v>1.6537174757886072E-2</v>
      </c>
      <c r="I25" s="323"/>
      <c r="J25" s="327" t="s">
        <v>275</v>
      </c>
      <c r="K25" s="323">
        <v>1.5021320104967036E-2</v>
      </c>
      <c r="M25" s="150"/>
      <c r="N25" s="201" t="s">
        <v>62</v>
      </c>
      <c r="O25" s="153">
        <v>1475</v>
      </c>
      <c r="P25" s="202">
        <v>87.6</v>
      </c>
      <c r="R25" s="150"/>
    </row>
    <row r="26" spans="1:38" ht="13">
      <c r="A26" s="328" t="s">
        <v>94</v>
      </c>
      <c r="B26" s="338">
        <v>6474</v>
      </c>
      <c r="C26" s="338"/>
      <c r="D26" s="328" t="s">
        <v>94</v>
      </c>
      <c r="E26" s="338">
        <v>150492</v>
      </c>
      <c r="F26" s="324"/>
      <c r="G26" s="328" t="s">
        <v>94</v>
      </c>
      <c r="H26" s="329">
        <v>0.10002215741739499</v>
      </c>
      <c r="I26" s="329"/>
      <c r="J26" s="328" t="s">
        <v>94</v>
      </c>
      <c r="K26" s="329">
        <v>0.11040788974218237</v>
      </c>
      <c r="N26" s="201" t="s">
        <v>106</v>
      </c>
      <c r="O26" s="153">
        <v>1111</v>
      </c>
      <c r="P26" s="202"/>
      <c r="R26" s="150"/>
    </row>
    <row r="27" spans="1:38" ht="13">
      <c r="A27" s="151"/>
      <c r="E27" s="150"/>
      <c r="N27" s="201" t="s">
        <v>105</v>
      </c>
      <c r="O27" s="153">
        <v>1031</v>
      </c>
      <c r="P27" s="202"/>
      <c r="R27" s="150"/>
    </row>
    <row r="28" spans="1:38" ht="13">
      <c r="A28" s="151" t="s">
        <v>620</v>
      </c>
      <c r="N28" s="201" t="s">
        <v>274</v>
      </c>
      <c r="O28" s="153">
        <v>973</v>
      </c>
      <c r="P28" s="202"/>
      <c r="R28" s="150"/>
    </row>
    <row r="29" spans="1:38">
      <c r="N29" s="201" t="s">
        <v>65</v>
      </c>
      <c r="O29" s="153">
        <v>859</v>
      </c>
      <c r="P29" s="202"/>
      <c r="R29" s="150"/>
    </row>
    <row r="30" spans="1:38">
      <c r="N30" s="203" t="s">
        <v>164</v>
      </c>
      <c r="O30" s="153">
        <v>857</v>
      </c>
      <c r="P30" s="202">
        <v>239</v>
      </c>
    </row>
    <row r="31" spans="1:38">
      <c r="B31" s="150"/>
      <c r="N31" s="201" t="s">
        <v>159</v>
      </c>
      <c r="O31" s="153">
        <v>829</v>
      </c>
      <c r="P31" s="202">
        <v>92.4</v>
      </c>
      <c r="AL31"/>
    </row>
    <row r="32" spans="1:38">
      <c r="A32" s="152"/>
      <c r="B32" s="153"/>
      <c r="C32" s="153"/>
      <c r="D32" s="153"/>
      <c r="N32" s="201" t="s">
        <v>276</v>
      </c>
      <c r="O32" s="153">
        <v>391</v>
      </c>
      <c r="P32" s="202"/>
    </row>
    <row r="33" spans="1:16">
      <c r="A33"/>
      <c r="B33" s="153"/>
      <c r="C33" s="153"/>
      <c r="D33" s="154"/>
      <c r="N33" s="203" t="s">
        <v>58</v>
      </c>
      <c r="O33" s="153">
        <v>233</v>
      </c>
      <c r="P33" s="202"/>
    </row>
    <row r="34" spans="1:16">
      <c r="A34" s="152"/>
      <c r="B34" s="153"/>
      <c r="C34" s="153"/>
      <c r="D34" s="153"/>
      <c r="N34" s="201" t="s">
        <v>102</v>
      </c>
      <c r="O34" s="153">
        <v>214</v>
      </c>
      <c r="P34" s="202"/>
    </row>
    <row r="35" spans="1:16">
      <c r="A35" s="152"/>
      <c r="B35" s="153"/>
      <c r="C35" s="153"/>
      <c r="D35" s="153"/>
      <c r="N35" s="201" t="s">
        <v>277</v>
      </c>
      <c r="O35" s="153">
        <v>208</v>
      </c>
      <c r="P35" s="202"/>
    </row>
    <row r="36" spans="1:16">
      <c r="A36" s="152"/>
      <c r="B36" s="153"/>
      <c r="C36" s="153"/>
      <c r="D36" s="153"/>
      <c r="N36" s="201" t="s">
        <v>101</v>
      </c>
      <c r="O36" s="153">
        <v>185</v>
      </c>
      <c r="P36" s="202"/>
    </row>
    <row r="37" spans="1:16">
      <c r="A37" s="152"/>
      <c r="B37" s="153"/>
      <c r="C37" s="153"/>
      <c r="D37" s="153"/>
      <c r="N37" s="201" t="s">
        <v>278</v>
      </c>
      <c r="O37" s="153">
        <v>152</v>
      </c>
      <c r="P37" s="202"/>
    </row>
    <row r="38" spans="1:16">
      <c r="A38" s="152"/>
      <c r="B38" s="153"/>
      <c r="C38" s="153"/>
      <c r="D38" s="153"/>
      <c r="N38" s="201" t="s">
        <v>163</v>
      </c>
      <c r="O38" s="153">
        <v>149</v>
      </c>
      <c r="P38" s="202"/>
    </row>
    <row r="39" spans="1:16">
      <c r="A39" s="152"/>
      <c r="B39" s="153"/>
      <c r="C39" s="153"/>
      <c r="D39" s="153"/>
      <c r="N39" s="203" t="s">
        <v>158</v>
      </c>
      <c r="O39" s="153">
        <v>125</v>
      </c>
      <c r="P39" s="202"/>
    </row>
    <row r="40" spans="1:16">
      <c r="A40" s="152"/>
      <c r="B40" s="153"/>
      <c r="C40" s="153"/>
      <c r="D40" s="153"/>
      <c r="N40" s="203" t="s">
        <v>100</v>
      </c>
      <c r="O40" s="153">
        <v>120</v>
      </c>
      <c r="P40" s="202"/>
    </row>
    <row r="41" spans="1:16">
      <c r="A41" s="152"/>
      <c r="B41" s="153"/>
      <c r="C41" s="153"/>
      <c r="D41" s="153"/>
      <c r="N41" s="203" t="s">
        <v>107</v>
      </c>
      <c r="O41" s="153">
        <v>79</v>
      </c>
      <c r="P41" s="202"/>
    </row>
    <row r="42" spans="1:16">
      <c r="A42" s="152"/>
      <c r="B42" s="153"/>
      <c r="C42" s="153"/>
      <c r="D42" s="153"/>
      <c r="N42" s="203" t="s">
        <v>162</v>
      </c>
      <c r="O42" s="153">
        <v>64</v>
      </c>
      <c r="P42" s="202"/>
    </row>
    <row r="43" spans="1:16">
      <c r="A43" s="152"/>
      <c r="B43" s="153"/>
      <c r="C43" s="153"/>
      <c r="D43" s="153"/>
      <c r="N43" s="201" t="s">
        <v>279</v>
      </c>
      <c r="O43" s="153">
        <v>29</v>
      </c>
      <c r="P43" s="202"/>
    </row>
    <row r="44" spans="1:16">
      <c r="A44" s="152"/>
      <c r="B44" s="153"/>
      <c r="C44" s="153"/>
      <c r="D44" s="153"/>
      <c r="N44" s="201" t="s">
        <v>147</v>
      </c>
      <c r="O44" s="153">
        <v>12</v>
      </c>
      <c r="P44" s="202"/>
    </row>
    <row r="45" spans="1:16">
      <c r="A45" s="155"/>
      <c r="B45" s="153"/>
      <c r="C45" s="153"/>
      <c r="D45" s="153"/>
      <c r="N45" s="201" t="s">
        <v>103</v>
      </c>
      <c r="O45" s="153">
        <v>9</v>
      </c>
      <c r="P45" s="202"/>
    </row>
    <row r="46" spans="1:16">
      <c r="A46" s="152"/>
      <c r="B46" s="153"/>
      <c r="C46" s="153"/>
      <c r="D46" s="153"/>
      <c r="N46" s="201" t="s">
        <v>104</v>
      </c>
      <c r="O46" s="153">
        <v>5</v>
      </c>
      <c r="P46" s="202"/>
    </row>
    <row r="47" spans="1:16">
      <c r="A47" s="152"/>
      <c r="B47" s="153"/>
      <c r="C47" s="153"/>
      <c r="D47" s="153"/>
      <c r="N47" s="201" t="s">
        <v>99</v>
      </c>
      <c r="O47" s="153">
        <v>2</v>
      </c>
      <c r="P47" s="202"/>
    </row>
    <row r="48" spans="1:16">
      <c r="A48" s="152"/>
      <c r="B48" s="153"/>
      <c r="C48" s="153"/>
      <c r="D48" s="153"/>
      <c r="N48" s="201" t="s">
        <v>280</v>
      </c>
      <c r="O48" s="153"/>
      <c r="P48" s="202"/>
    </row>
    <row r="49" spans="1:16">
      <c r="A49" s="152"/>
      <c r="B49" s="153"/>
      <c r="C49" s="153"/>
      <c r="D49" s="153"/>
      <c r="N49" s="201" t="s">
        <v>148</v>
      </c>
      <c r="O49" s="153"/>
      <c r="P49" s="202"/>
    </row>
    <row r="50" spans="1:16">
      <c r="A50" s="152"/>
      <c r="B50" s="153"/>
      <c r="C50" s="153"/>
      <c r="D50" s="153"/>
      <c r="N50" s="201" t="s">
        <v>124</v>
      </c>
      <c r="O50" s="153"/>
      <c r="P50" s="202"/>
    </row>
    <row r="51" spans="1:16">
      <c r="A51" s="152"/>
      <c r="B51" s="153"/>
      <c r="C51" s="153"/>
      <c r="D51" s="153"/>
      <c r="N51" s="203" t="s">
        <v>155</v>
      </c>
      <c r="O51" s="153"/>
      <c r="P51" s="202"/>
    </row>
    <row r="52" spans="1:16">
      <c r="A52" s="152"/>
      <c r="B52" s="153"/>
      <c r="C52" s="153"/>
      <c r="D52" s="153"/>
      <c r="N52" s="201" t="s">
        <v>281</v>
      </c>
      <c r="O52" s="153"/>
      <c r="P52" s="202"/>
    </row>
    <row r="53" spans="1:16">
      <c r="A53" s="152"/>
      <c r="B53" s="153"/>
      <c r="C53" s="153"/>
      <c r="D53" s="153"/>
      <c r="N53" s="203" t="s">
        <v>126</v>
      </c>
      <c r="O53" s="153"/>
      <c r="P53" s="202"/>
    </row>
    <row r="54" spans="1:16">
      <c r="A54" s="152"/>
      <c r="B54" s="153"/>
      <c r="C54" s="153"/>
      <c r="D54" s="153"/>
      <c r="N54" s="203" t="s">
        <v>282</v>
      </c>
      <c r="O54" s="153"/>
      <c r="P54" s="202"/>
    </row>
    <row r="55" spans="1:16">
      <c r="A55" s="152"/>
      <c r="B55" s="153"/>
      <c r="C55" s="153"/>
      <c r="D55" s="153"/>
      <c r="N55" s="205" t="s">
        <v>153</v>
      </c>
      <c r="O55" s="206"/>
      <c r="P55" s="207"/>
    </row>
    <row r="56" spans="1:16">
      <c r="A56" s="152"/>
      <c r="B56" s="153"/>
      <c r="C56" s="153"/>
      <c r="D56" s="153"/>
      <c r="O56" s="150"/>
      <c r="P56" s="150"/>
    </row>
    <row r="57" spans="1:16" ht="13">
      <c r="A57" s="151"/>
      <c r="B57" s="153"/>
      <c r="C57" s="153"/>
      <c r="D57" s="153"/>
    </row>
    <row r="58" spans="1:16">
      <c r="A58" s="152"/>
      <c r="B58" s="153"/>
      <c r="C58" s="153"/>
      <c r="D58" s="153"/>
    </row>
    <row r="59" spans="1:16">
      <c r="A59" s="152"/>
      <c r="B59" s="153"/>
      <c r="C59" s="153"/>
      <c r="D59" s="153"/>
    </row>
    <row r="60" spans="1:16">
      <c r="A60" s="155"/>
      <c r="B60" s="153"/>
      <c r="C60" s="153"/>
      <c r="D60" s="153"/>
    </row>
    <row r="61" spans="1:16">
      <c r="A61" s="152"/>
      <c r="B61" s="153"/>
      <c r="C61" s="153"/>
      <c r="D61" s="153"/>
    </row>
    <row r="62" spans="1:16" ht="13">
      <c r="A62" s="151" t="s">
        <v>619</v>
      </c>
      <c r="B62" s="153"/>
      <c r="C62" s="153"/>
      <c r="D62" s="153"/>
    </row>
    <row r="63" spans="1:16">
      <c r="A63" s="152"/>
      <c r="B63" s="153"/>
      <c r="C63" s="153"/>
      <c r="D63" s="153"/>
    </row>
    <row r="64" spans="1:16">
      <c r="A64" s="155"/>
      <c r="B64" s="153"/>
      <c r="C64" s="153"/>
      <c r="D64" s="153"/>
    </row>
    <row r="65" spans="1:19">
      <c r="A65" s="155"/>
      <c r="B65" s="153"/>
      <c r="C65" s="153"/>
      <c r="D65" s="153"/>
    </row>
    <row r="66" spans="1:19">
      <c r="A66" s="155"/>
      <c r="B66" s="153"/>
      <c r="C66" s="153"/>
      <c r="D66" s="153"/>
    </row>
    <row r="67" spans="1:19">
      <c r="A67" s="152"/>
      <c r="B67" s="153"/>
      <c r="C67" s="153"/>
      <c r="D67" s="153"/>
    </row>
    <row r="68" spans="1:19">
      <c r="A68" s="155"/>
      <c r="B68" s="153"/>
      <c r="C68" s="153"/>
      <c r="D68" s="153"/>
    </row>
    <row r="69" spans="1:19">
      <c r="A69" s="152"/>
      <c r="B69" s="153"/>
      <c r="C69" s="153"/>
      <c r="D69" s="153"/>
    </row>
    <row r="70" spans="1:19">
      <c r="A70" s="155"/>
      <c r="B70" s="153"/>
      <c r="C70" s="153"/>
      <c r="D70" s="153"/>
      <c r="S70"/>
    </row>
    <row r="71" spans="1:19">
      <c r="A71" s="152"/>
      <c r="B71" s="153"/>
      <c r="C71" s="153"/>
      <c r="D71" s="153"/>
    </row>
    <row r="72" spans="1:19">
      <c r="A72" s="152"/>
      <c r="B72" s="153"/>
      <c r="C72" s="153"/>
      <c r="D72" s="153"/>
    </row>
    <row r="73" spans="1:19">
      <c r="A73" s="152"/>
      <c r="B73" s="153"/>
      <c r="C73" s="153"/>
      <c r="D73" s="153"/>
    </row>
    <row r="74" spans="1:19">
      <c r="A74" s="152"/>
      <c r="B74" s="153"/>
      <c r="C74" s="153"/>
      <c r="D74" s="153"/>
    </row>
    <row r="75" spans="1:19">
      <c r="A75" s="152"/>
      <c r="B75" s="153"/>
      <c r="C75" s="153"/>
      <c r="D75" s="153"/>
    </row>
    <row r="76" spans="1:19">
      <c r="A76" s="152"/>
      <c r="B76" s="153"/>
      <c r="C76" s="153"/>
      <c r="D76" s="153"/>
    </row>
    <row r="77" spans="1:19">
      <c r="A77" s="152"/>
      <c r="B77" s="153"/>
      <c r="C77" s="153"/>
      <c r="D77" s="153"/>
    </row>
    <row r="78" spans="1:19">
      <c r="A78" s="152"/>
      <c r="B78" s="153"/>
      <c r="C78" s="153"/>
      <c r="D78" s="153"/>
    </row>
    <row r="79" spans="1:19">
      <c r="A79" s="152"/>
      <c r="B79" s="153"/>
      <c r="C79" s="153"/>
      <c r="D79" s="153"/>
    </row>
    <row r="80" spans="1:19">
      <c r="A80" s="155"/>
      <c r="B80" s="153"/>
      <c r="C80" s="153"/>
      <c r="D80" s="154"/>
    </row>
    <row r="81" spans="1:4">
      <c r="A81" s="152"/>
      <c r="B81" s="153"/>
      <c r="C81" s="153"/>
      <c r="D81" s="153"/>
    </row>
    <row r="82" spans="1:4">
      <c r="A82" s="155"/>
      <c r="B82" s="153"/>
      <c r="C82" s="153"/>
      <c r="D82" s="153"/>
    </row>
    <row r="83" spans="1:4">
      <c r="A83" s="155"/>
      <c r="B83" s="153"/>
      <c r="C83" s="153"/>
      <c r="D83" s="153"/>
    </row>
    <row r="84" spans="1:4">
      <c r="A84" s="155"/>
      <c r="B84" s="153"/>
      <c r="C84" s="153"/>
      <c r="D84" s="153"/>
    </row>
    <row r="90" spans="1:4" ht="13">
      <c r="A90" s="151" t="s">
        <v>619</v>
      </c>
    </row>
  </sheetData>
  <mergeCells count="6">
    <mergeCell ref="A3:E3"/>
    <mergeCell ref="G3:K3"/>
    <mergeCell ref="A4:B4"/>
    <mergeCell ref="D4:E4"/>
    <mergeCell ref="G4:H4"/>
    <mergeCell ref="J4:K4"/>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BB33F0-C220-4882-B12F-46C8C57B3109}">
  <sheetPr>
    <tabColor theme="9" tint="0.39997558519241921"/>
  </sheetPr>
  <dimension ref="A1:AF86"/>
  <sheetViews>
    <sheetView zoomScale="75" zoomScaleNormal="75" zoomScalePageLayoutView="75" workbookViewId="0">
      <selection activeCell="L13" sqref="L13"/>
    </sheetView>
  </sheetViews>
  <sheetFormatPr defaultColWidth="8.453125" defaultRowHeight="13"/>
  <cols>
    <col min="1" max="1" width="16" style="148" customWidth="1"/>
    <col min="2" max="10" width="11.453125" style="155" customWidth="1"/>
    <col min="11" max="11" width="8.453125" style="148"/>
    <col min="12" max="12" width="14.81640625" style="148" customWidth="1"/>
    <col min="13" max="19" width="8.453125" style="148"/>
    <col min="20" max="20" width="9.1796875" style="148" customWidth="1"/>
    <col min="21" max="21" width="9.26953125" style="148" customWidth="1"/>
    <col min="22" max="22" width="8.453125" style="148"/>
    <col min="23" max="23" width="13.7265625" style="151" bestFit="1" customWidth="1"/>
    <col min="24" max="24" width="8.453125" style="151"/>
    <col min="25" max="16384" width="8.453125" style="148"/>
  </cols>
  <sheetData>
    <row r="1" spans="1:12" ht="14.5">
      <c r="A1" s="908" t="s">
        <v>844</v>
      </c>
      <c r="L1" s="908"/>
    </row>
    <row r="2" spans="1:12" ht="14.5">
      <c r="A2" s="908"/>
    </row>
    <row r="3" spans="1:12" ht="14.5">
      <c r="A3" s="908"/>
    </row>
    <row r="4" spans="1:12" ht="14.5">
      <c r="A4" s="908"/>
    </row>
    <row r="5" spans="1:12" ht="14.5">
      <c r="A5" s="908"/>
    </row>
    <row r="6" spans="1:12" ht="14.5">
      <c r="A6" s="908"/>
    </row>
    <row r="7" spans="1:12" ht="14.5">
      <c r="A7" s="908"/>
    </row>
    <row r="8" spans="1:12" ht="14.5">
      <c r="A8" s="908"/>
    </row>
    <row r="9" spans="1:12" ht="14.5">
      <c r="A9" s="908"/>
    </row>
    <row r="10" spans="1:12" ht="14.5">
      <c r="A10" s="908"/>
    </row>
    <row r="11" spans="1:12" ht="14.5">
      <c r="A11" s="908"/>
    </row>
    <row r="12" spans="1:12" ht="14.5">
      <c r="A12" s="908"/>
    </row>
    <row r="13" spans="1:12" ht="14.5">
      <c r="A13" s="908"/>
    </row>
    <row r="14" spans="1:12" ht="14.5">
      <c r="A14" s="908"/>
    </row>
    <row r="15" spans="1:12" ht="14.5">
      <c r="A15" s="908"/>
    </row>
    <row r="16" spans="1:12" ht="14.5">
      <c r="A16" s="908"/>
    </row>
    <row r="17" spans="1:32" ht="14.5">
      <c r="A17" s="908"/>
    </row>
    <row r="18" spans="1:32" ht="14.5">
      <c r="A18" s="908"/>
    </row>
    <row r="19" spans="1:32" ht="14.5">
      <c r="A19" s="908"/>
    </row>
    <row r="20" spans="1:32" ht="14.5">
      <c r="A20" s="909" t="s">
        <v>847</v>
      </c>
    </row>
    <row r="21" spans="1:32">
      <c r="A21" s="452"/>
      <c r="E21" s="452"/>
    </row>
    <row r="22" spans="1:32" ht="14.5">
      <c r="A22" s="908"/>
    </row>
    <row r="24" spans="1:32" ht="12.5">
      <c r="A24" s="274" t="s">
        <v>691</v>
      </c>
      <c r="B24" s="638"/>
      <c r="C24" s="274"/>
      <c r="D24" s="274"/>
      <c r="E24" s="546"/>
      <c r="F24" s="546"/>
      <c r="G24" s="546"/>
      <c r="H24" s="546"/>
      <c r="I24" s="948" t="s">
        <v>845</v>
      </c>
      <c r="J24" s="274" t="s">
        <v>845</v>
      </c>
      <c r="L24" s="274" t="s">
        <v>91</v>
      </c>
      <c r="M24" s="638"/>
      <c r="N24" s="274"/>
      <c r="O24" s="274"/>
      <c r="P24" s="546"/>
      <c r="Q24" s="546"/>
      <c r="R24" s="546"/>
      <c r="S24" s="546"/>
      <c r="T24" s="948" t="s">
        <v>845</v>
      </c>
      <c r="U24" s="274" t="s">
        <v>845</v>
      </c>
      <c r="W24" s="274" t="s">
        <v>715</v>
      </c>
      <c r="X24" s="638"/>
      <c r="Y24" s="274"/>
      <c r="Z24" s="274"/>
      <c r="AA24" s="546"/>
      <c r="AB24" s="546"/>
      <c r="AC24" s="546"/>
      <c r="AD24" s="546"/>
      <c r="AE24" s="948" t="s">
        <v>845</v>
      </c>
      <c r="AF24" s="546" t="s">
        <v>845</v>
      </c>
    </row>
    <row r="25" spans="1:32" ht="12.5">
      <c r="A25" s="275" t="s">
        <v>756</v>
      </c>
      <c r="B25" s="155" t="s">
        <v>5</v>
      </c>
      <c r="C25" s="275" t="s">
        <v>11</v>
      </c>
      <c r="D25" s="275" t="s">
        <v>3</v>
      </c>
      <c r="E25" s="663" t="s">
        <v>6</v>
      </c>
      <c r="F25" s="663" t="s">
        <v>1</v>
      </c>
      <c r="G25" s="663" t="s">
        <v>7</v>
      </c>
      <c r="H25" s="663" t="s">
        <v>2</v>
      </c>
      <c r="I25" s="205" t="s">
        <v>96</v>
      </c>
      <c r="J25" s="276" t="s">
        <v>846</v>
      </c>
      <c r="L25" s="275" t="s">
        <v>756</v>
      </c>
      <c r="M25" s="155" t="s">
        <v>5</v>
      </c>
      <c r="N25" s="275" t="s">
        <v>11</v>
      </c>
      <c r="O25" s="275" t="s">
        <v>3</v>
      </c>
      <c r="P25" s="663" t="s">
        <v>6</v>
      </c>
      <c r="Q25" s="663" t="s">
        <v>1</v>
      </c>
      <c r="R25" s="663" t="s">
        <v>7</v>
      </c>
      <c r="S25" s="663" t="s">
        <v>2</v>
      </c>
      <c r="T25" s="205" t="s">
        <v>96</v>
      </c>
      <c r="U25" s="276" t="s">
        <v>846</v>
      </c>
      <c r="W25" s="275" t="s">
        <v>756</v>
      </c>
      <c r="X25" s="155" t="s">
        <v>5</v>
      </c>
      <c r="Y25" s="275" t="s">
        <v>11</v>
      </c>
      <c r="Z25" s="275" t="s">
        <v>3</v>
      </c>
      <c r="AA25" s="663" t="s">
        <v>6</v>
      </c>
      <c r="AB25" s="663" t="s">
        <v>1</v>
      </c>
      <c r="AC25" s="663" t="s">
        <v>7</v>
      </c>
      <c r="AD25" s="663" t="s">
        <v>2</v>
      </c>
      <c r="AE25" s="205" t="s">
        <v>96</v>
      </c>
      <c r="AF25" s="482" t="s">
        <v>846</v>
      </c>
    </row>
    <row r="26" spans="1:32" ht="12.5">
      <c r="A26" s="274">
        <v>2008</v>
      </c>
      <c r="B26" s="829">
        <v>1.4841610830650562E-2</v>
      </c>
      <c r="C26" s="825"/>
      <c r="D26" s="829">
        <v>3.6635432591642064E-2</v>
      </c>
      <c r="E26" s="825"/>
      <c r="F26" s="825"/>
      <c r="G26" s="825"/>
      <c r="H26" s="829">
        <v>4.8775053757538635E-2</v>
      </c>
      <c r="I26" s="829"/>
      <c r="J26" s="454"/>
      <c r="L26" s="274"/>
      <c r="M26" s="829"/>
      <c r="N26" s="825"/>
      <c r="O26" s="829"/>
      <c r="P26" s="825"/>
      <c r="Q26" s="825"/>
      <c r="R26" s="825"/>
      <c r="S26" s="829"/>
      <c r="T26" s="829"/>
      <c r="U26" s="454"/>
      <c r="W26" s="274"/>
      <c r="X26" s="829"/>
      <c r="Y26" s="825"/>
      <c r="Z26" s="829"/>
      <c r="AA26" s="825"/>
      <c r="AB26" s="825"/>
      <c r="AC26" s="825"/>
      <c r="AD26" s="829"/>
      <c r="AE26" s="829"/>
      <c r="AF26" s="454"/>
    </row>
    <row r="27" spans="1:32" ht="12.5">
      <c r="A27" s="275">
        <v>2009</v>
      </c>
      <c r="B27" s="827">
        <v>2.7144582757970694E-2</v>
      </c>
      <c r="C27" s="826"/>
      <c r="D27" s="827">
        <v>5.103059383059759E-2</v>
      </c>
      <c r="E27" s="826"/>
      <c r="F27" s="826"/>
      <c r="G27" s="826"/>
      <c r="H27" s="827">
        <v>6.1021251014030088E-2</v>
      </c>
      <c r="I27" s="827"/>
      <c r="J27" s="456"/>
      <c r="L27" s="275"/>
      <c r="M27" s="827"/>
      <c r="N27" s="826"/>
      <c r="O27" s="827"/>
      <c r="P27" s="826"/>
      <c r="Q27" s="826"/>
      <c r="R27" s="826"/>
      <c r="S27" s="827"/>
      <c r="T27" s="827"/>
      <c r="U27" s="456"/>
      <c r="W27" s="275"/>
      <c r="X27" s="827"/>
      <c r="Y27" s="826"/>
      <c r="Z27" s="827"/>
      <c r="AA27" s="826"/>
      <c r="AB27" s="826"/>
      <c r="AC27" s="826"/>
      <c r="AD27" s="827"/>
      <c r="AE27" s="827"/>
      <c r="AF27" s="456"/>
    </row>
    <row r="28" spans="1:32" ht="12.5">
      <c r="A28" s="275">
        <v>2010</v>
      </c>
      <c r="B28" s="827">
        <v>3.4189193876656317E-2</v>
      </c>
      <c r="C28" s="826"/>
      <c r="D28" s="827">
        <v>4.5394178493914382E-2</v>
      </c>
      <c r="E28" s="826"/>
      <c r="F28" s="826"/>
      <c r="G28" s="826"/>
      <c r="H28" s="827">
        <v>7.7448550468361813E-2</v>
      </c>
      <c r="I28" s="827"/>
      <c r="J28" s="456"/>
      <c r="L28" s="275"/>
      <c r="M28" s="827"/>
      <c r="N28" s="826"/>
      <c r="O28" s="827"/>
      <c r="P28" s="826"/>
      <c r="Q28" s="826"/>
      <c r="R28" s="826"/>
      <c r="S28" s="827"/>
      <c r="T28" s="827"/>
      <c r="U28" s="456"/>
      <c r="W28" s="275"/>
      <c r="X28" s="827"/>
      <c r="Y28" s="826"/>
      <c r="Z28" s="827"/>
      <c r="AA28" s="826"/>
      <c r="AB28" s="826"/>
      <c r="AC28" s="826"/>
      <c r="AD28" s="827"/>
      <c r="AE28" s="827"/>
      <c r="AF28" s="456"/>
    </row>
    <row r="29" spans="1:32" ht="12.5">
      <c r="A29" s="275">
        <v>2011</v>
      </c>
      <c r="B29" s="827">
        <v>4.5605060762829677E-2</v>
      </c>
      <c r="C29" s="827">
        <v>3.1618352102100497E-2</v>
      </c>
      <c r="D29" s="827">
        <v>5.4667323377177092E-2</v>
      </c>
      <c r="E29" s="826"/>
      <c r="F29" s="826"/>
      <c r="G29" s="827">
        <v>5.9935901460933128E-3</v>
      </c>
      <c r="H29" s="827">
        <v>8.4463839780662103E-2</v>
      </c>
      <c r="I29" s="827"/>
      <c r="J29" s="456"/>
      <c r="L29" s="275"/>
      <c r="M29" s="827"/>
      <c r="N29" s="827"/>
      <c r="O29" s="827"/>
      <c r="P29" s="826"/>
      <c r="Q29" s="826"/>
      <c r="R29" s="827"/>
      <c r="S29" s="827"/>
      <c r="T29" s="827"/>
      <c r="U29" s="456"/>
      <c r="W29" s="275"/>
      <c r="X29" s="827"/>
      <c r="Y29" s="827"/>
      <c r="Z29" s="827"/>
      <c r="AA29" s="826"/>
      <c r="AB29" s="826"/>
      <c r="AC29" s="827"/>
      <c r="AD29" s="827"/>
      <c r="AE29" s="827"/>
      <c r="AF29" s="456"/>
    </row>
    <row r="30" spans="1:32" ht="12.5">
      <c r="A30" s="275">
        <v>2012</v>
      </c>
      <c r="B30" s="1030">
        <v>6.2116219804744903E-2</v>
      </c>
      <c r="C30" s="1030">
        <v>3.9327799919011502E-2</v>
      </c>
      <c r="D30" s="1030">
        <v>7.7578264009846104E-2</v>
      </c>
      <c r="E30" s="1030">
        <v>1.71594677731703E-2</v>
      </c>
      <c r="F30" s="1030">
        <v>1.60235282586529E-2</v>
      </c>
      <c r="G30" s="1030">
        <v>9.2762667439669991E-3</v>
      </c>
      <c r="H30" s="1030">
        <v>9.1688626421349104E-2</v>
      </c>
      <c r="I30" s="1030"/>
      <c r="J30" s="897"/>
      <c r="L30" s="275">
        <v>2012</v>
      </c>
      <c r="M30" s="1030">
        <v>1.0138232899819999E-4</v>
      </c>
      <c r="N30" s="1030">
        <v>1.5343762154893E-2</v>
      </c>
      <c r="O30" s="1030">
        <v>5.7274007015630001E-4</v>
      </c>
      <c r="P30" s="1030">
        <v>1.1109085341018E-3</v>
      </c>
      <c r="Q30" s="1030">
        <v>2.2368085283475002E-3</v>
      </c>
      <c r="R30" s="1030">
        <v>2.0187820757766998E-3</v>
      </c>
      <c r="S30" s="1030">
        <v>5.1821011978830001E-4</v>
      </c>
      <c r="T30" s="1030"/>
      <c r="U30" s="897"/>
      <c r="W30" s="275">
        <v>2012</v>
      </c>
      <c r="X30" s="1030">
        <v>6.2217602133743097E-2</v>
      </c>
      <c r="Y30" s="1030">
        <v>5.4671562073904501E-2</v>
      </c>
      <c r="Z30" s="1030">
        <v>7.8151004080002404E-2</v>
      </c>
      <c r="AA30" s="1030">
        <v>1.8270376307272101E-2</v>
      </c>
      <c r="AB30" s="1030">
        <v>1.8260336787000401E-2</v>
      </c>
      <c r="AC30" s="1030">
        <v>1.12950488197436E-2</v>
      </c>
      <c r="AD30" s="1030">
        <v>9.2206836541137399E-2</v>
      </c>
      <c r="AE30" s="1030"/>
      <c r="AF30" s="897"/>
    </row>
    <row r="31" spans="1:32" ht="12.5">
      <c r="A31" s="275">
        <v>2013</v>
      </c>
      <c r="B31" s="1030">
        <v>6.8537540077488801E-2</v>
      </c>
      <c r="C31" s="1030">
        <v>5.3281901861868902E-2</v>
      </c>
      <c r="D31" s="1030">
        <v>0.110117471332389</v>
      </c>
      <c r="E31" s="1030">
        <v>2.08579829883942E-2</v>
      </c>
      <c r="F31" s="1030">
        <v>1.86482749793105E-2</v>
      </c>
      <c r="G31" s="1030">
        <v>1.3834349682897399E-2</v>
      </c>
      <c r="H31" s="1030">
        <v>9.8509922980202905E-2</v>
      </c>
      <c r="I31" s="1030"/>
      <c r="J31" s="897"/>
      <c r="L31" s="275">
        <v>2013</v>
      </c>
      <c r="M31" s="1030">
        <v>2.1775544828649999E-4</v>
      </c>
      <c r="N31" s="1030">
        <v>2.7956097978303202E-2</v>
      </c>
      <c r="O31" s="1030">
        <v>6.5225875287240002E-4</v>
      </c>
      <c r="P31" s="1030">
        <v>1.5750512173581001E-3</v>
      </c>
      <c r="Q31" s="1030">
        <v>3.1654320468221002E-3</v>
      </c>
      <c r="R31" s="1030">
        <v>4.5344248379673999E-3</v>
      </c>
      <c r="S31" s="1030">
        <v>6.9029717492809998E-4</v>
      </c>
      <c r="T31" s="1030"/>
      <c r="U31" s="897"/>
      <c r="W31" s="275">
        <v>2013</v>
      </c>
      <c r="X31" s="1030">
        <v>6.8755295525775306E-2</v>
      </c>
      <c r="Y31" s="1030">
        <v>8.1237999840172104E-2</v>
      </c>
      <c r="Z31" s="1030">
        <v>0.110769730085261</v>
      </c>
      <c r="AA31" s="1030">
        <v>2.2433034205752302E-2</v>
      </c>
      <c r="AB31" s="1030">
        <v>2.1813707026132601E-2</v>
      </c>
      <c r="AC31" s="1030">
        <v>1.83687745208648E-2</v>
      </c>
      <c r="AD31" s="1030">
        <v>9.9200220155130997E-2</v>
      </c>
      <c r="AE31" s="1030"/>
      <c r="AF31" s="897"/>
    </row>
    <row r="32" spans="1:32" ht="12.5">
      <c r="A32" s="275">
        <v>2014</v>
      </c>
      <c r="B32" s="1030">
        <v>5.6701415697210697E-2</v>
      </c>
      <c r="C32" s="1030">
        <v>5.4557783665734903E-2</v>
      </c>
      <c r="D32" s="1030">
        <v>0.119743164056483</v>
      </c>
      <c r="E32" s="1030">
        <v>2.40984941765023E-2</v>
      </c>
      <c r="F32" s="1030">
        <v>1.9388539687823499E-2</v>
      </c>
      <c r="G32" s="1030">
        <v>1.4949516574548001E-2</v>
      </c>
      <c r="H32" s="1030">
        <v>0.106367968040656</v>
      </c>
      <c r="I32" s="1030"/>
      <c r="J32" s="897"/>
      <c r="L32" s="275">
        <v>2014</v>
      </c>
      <c r="M32" s="1030">
        <v>5.7133690666039995E-4</v>
      </c>
      <c r="N32" s="1030">
        <v>6.3996401673245398E-2</v>
      </c>
      <c r="O32" s="1030">
        <v>9.1580950451729997E-4</v>
      </c>
      <c r="P32" s="1030">
        <v>2.6529175290491E-3</v>
      </c>
      <c r="Q32" s="1030">
        <v>3.9173839298108004E-3</v>
      </c>
      <c r="R32" s="1030">
        <v>9.900160161056E-3</v>
      </c>
      <c r="S32" s="1030">
        <v>1.3015988483318999E-3</v>
      </c>
      <c r="T32" s="1030"/>
      <c r="U32" s="897"/>
      <c r="W32" s="275">
        <v>2014</v>
      </c>
      <c r="X32" s="1030">
        <v>5.7272752603870998E-2</v>
      </c>
      <c r="Y32" s="1030">
        <v>0.11855418533898</v>
      </c>
      <c r="Z32" s="1030">
        <v>0.120658973561</v>
      </c>
      <c r="AA32" s="1030">
        <v>2.6751411705551401E-2</v>
      </c>
      <c r="AB32" s="1030">
        <v>2.3305923617634301E-2</v>
      </c>
      <c r="AC32" s="1030">
        <v>2.4849676735603999E-2</v>
      </c>
      <c r="AD32" s="1030">
        <v>0.107669566888988</v>
      </c>
      <c r="AE32" s="1030"/>
      <c r="AF32" s="897"/>
    </row>
    <row r="33" spans="1:32" ht="12.5">
      <c r="A33" s="275">
        <v>2015</v>
      </c>
      <c r="B33" s="1030">
        <v>6.2218621610734097E-2</v>
      </c>
      <c r="C33" s="1030">
        <v>5.1428661004083102E-2</v>
      </c>
      <c r="D33" s="1030">
        <v>0.134723505042943</v>
      </c>
      <c r="E33" s="1030">
        <v>2.3579965346939701E-2</v>
      </c>
      <c r="F33" s="1030">
        <v>2.0849561355080901E-2</v>
      </c>
      <c r="G33" s="1030">
        <v>1.64539795711721E-2</v>
      </c>
      <c r="H33" s="1030">
        <v>0.117203448736747</v>
      </c>
      <c r="I33" s="1030"/>
      <c r="J33" s="897"/>
      <c r="L33" s="275">
        <v>2015</v>
      </c>
      <c r="M33" s="1030">
        <v>8.1451158172570002E-4</v>
      </c>
      <c r="N33" s="1030">
        <v>9.3397974802662098E-2</v>
      </c>
      <c r="O33" s="1030">
        <v>9.9744181711849999E-4</v>
      </c>
      <c r="P33" s="1030">
        <v>4.2371285688136999E-3</v>
      </c>
      <c r="Q33" s="1030">
        <v>4.6171317339701E-3</v>
      </c>
      <c r="R33" s="1030">
        <v>1.4111444786059401E-2</v>
      </c>
      <c r="S33" s="1030">
        <v>1.7369777428673E-3</v>
      </c>
      <c r="T33" s="1030"/>
      <c r="U33" s="897"/>
      <c r="W33" s="275">
        <v>2015</v>
      </c>
      <c r="X33" s="1030">
        <v>6.3033133192459803E-2</v>
      </c>
      <c r="Y33" s="1030">
        <v>0.14482663580674501</v>
      </c>
      <c r="Z33" s="1030">
        <v>0.135720946860062</v>
      </c>
      <c r="AA33" s="1030">
        <v>2.7817093915753401E-2</v>
      </c>
      <c r="AB33" s="1030">
        <v>2.5466693089051001E-2</v>
      </c>
      <c r="AC33" s="1030">
        <v>3.0565424357231499E-2</v>
      </c>
      <c r="AD33" s="1030">
        <v>0.118940426479614</v>
      </c>
      <c r="AE33" s="1030"/>
      <c r="AF33" s="897"/>
    </row>
    <row r="34" spans="1:32" ht="12.5">
      <c r="A34" s="275">
        <v>2016</v>
      </c>
      <c r="B34" s="1030">
        <v>6.9028383504705706E-2</v>
      </c>
      <c r="C34" s="1030">
        <v>5.7925085141427197E-2</v>
      </c>
      <c r="D34" s="1030">
        <v>0.175367013177958</v>
      </c>
      <c r="E34" s="1030">
        <v>2.4292381327431702E-2</v>
      </c>
      <c r="F34" s="1030">
        <v>2.1103417290761699E-2</v>
      </c>
      <c r="G34" s="1030">
        <v>2.0305728165977699E-2</v>
      </c>
      <c r="H34" s="1030">
        <v>0.15103921330226699</v>
      </c>
      <c r="I34" s="1030"/>
      <c r="J34" s="897"/>
      <c r="L34" s="275">
        <v>2016</v>
      </c>
      <c r="M34" s="1030">
        <v>1.1002755248035001E-3</v>
      </c>
      <c r="N34" s="1030">
        <v>0.120640603343738</v>
      </c>
      <c r="O34" s="1030">
        <v>1.2809237451019001E-3</v>
      </c>
      <c r="P34" s="1030">
        <v>6.3405427588337998E-3</v>
      </c>
      <c r="Q34" s="1030">
        <v>5.9576828975367998E-3</v>
      </c>
      <c r="R34" s="1030">
        <v>1.99096308356763E-2</v>
      </c>
      <c r="S34" s="1030">
        <v>2.8849331671687E-3</v>
      </c>
      <c r="T34" s="1030"/>
      <c r="U34" s="897"/>
      <c r="W34" s="275">
        <v>2016</v>
      </c>
      <c r="X34" s="1030">
        <v>7.0128659029509197E-2</v>
      </c>
      <c r="Y34" s="1030">
        <v>0.17856568848516499</v>
      </c>
      <c r="Z34" s="1030">
        <v>0.17664793692305999</v>
      </c>
      <c r="AA34" s="1030">
        <v>3.0632924086265501E-2</v>
      </c>
      <c r="AB34" s="1030">
        <v>2.7061100188298499E-2</v>
      </c>
      <c r="AC34" s="1030">
        <v>4.0215359001654002E-2</v>
      </c>
      <c r="AD34" s="1030">
        <v>0.153924146469436</v>
      </c>
      <c r="AE34" s="1030"/>
      <c r="AF34" s="897"/>
    </row>
    <row r="35" spans="1:32" ht="12.5">
      <c r="A35" s="275">
        <v>2017</v>
      </c>
      <c r="B35" s="1030">
        <v>7.6946234947039505E-2</v>
      </c>
      <c r="C35" s="1030">
        <v>5.7966444316304502E-2</v>
      </c>
      <c r="D35" s="1030">
        <v>0.229887471659974</v>
      </c>
      <c r="E35" s="1030">
        <v>2.6525913654535799E-2</v>
      </c>
      <c r="F35" s="1030">
        <v>2.6282434606657398E-2</v>
      </c>
      <c r="G35" s="1030">
        <v>2.8075789649919001E-2</v>
      </c>
      <c r="H35" s="1030">
        <v>0.173795413658651</v>
      </c>
      <c r="I35" s="1030"/>
      <c r="J35" s="897"/>
      <c r="L35" s="275">
        <v>2017</v>
      </c>
      <c r="M35" s="1030">
        <v>2.3966854084017E-3</v>
      </c>
      <c r="N35" s="1030">
        <v>0.149736796015499</v>
      </c>
      <c r="O35" s="1030">
        <v>3.0896106227205999E-3</v>
      </c>
      <c r="P35" s="1030">
        <v>8.6911590816179003E-3</v>
      </c>
      <c r="Q35" s="1030">
        <v>7.8997830162424992E-3</v>
      </c>
      <c r="R35" s="1030">
        <v>2.6696649607334099E-2</v>
      </c>
      <c r="S35" s="1030">
        <v>7.1994166574081003E-3</v>
      </c>
      <c r="T35" s="1030"/>
      <c r="U35" s="897"/>
      <c r="W35" s="275">
        <v>2017</v>
      </c>
      <c r="X35" s="1030">
        <v>7.9342920355441202E-2</v>
      </c>
      <c r="Y35" s="1030">
        <v>0.20770324033180401</v>
      </c>
      <c r="Z35" s="1030">
        <v>0.23297708228269401</v>
      </c>
      <c r="AA35" s="1030">
        <v>3.5217072736153598E-2</v>
      </c>
      <c r="AB35" s="1030">
        <v>3.4182217622899899E-2</v>
      </c>
      <c r="AC35" s="1030">
        <v>5.47724392572531E-2</v>
      </c>
      <c r="AD35" s="1030">
        <v>0.18099483031605901</v>
      </c>
      <c r="AE35" s="1030"/>
      <c r="AF35" s="897"/>
    </row>
    <row r="36" spans="1:32" ht="12.5">
      <c r="A36" s="275">
        <v>2018</v>
      </c>
      <c r="B36" s="1030">
        <v>7.3368539501806093E-2</v>
      </c>
      <c r="C36" s="1030">
        <v>6.9259275931140604E-2</v>
      </c>
      <c r="D36" s="1030">
        <v>0.23831135336437101</v>
      </c>
      <c r="E36" s="1030">
        <v>2.44912360233288E-2</v>
      </c>
      <c r="F36" s="1030">
        <v>2.64879587947697E-2</v>
      </c>
      <c r="G36" s="1030">
        <v>2.8037899230418901E-2</v>
      </c>
      <c r="H36" s="1030">
        <v>0.18503696687578799</v>
      </c>
      <c r="I36" s="1030"/>
      <c r="J36" s="897"/>
      <c r="L36" s="275">
        <v>2018</v>
      </c>
      <c r="M36" s="1030">
        <v>3.7793187865198001E-3</v>
      </c>
      <c r="N36" s="1030">
        <v>0.16889330551276699</v>
      </c>
      <c r="O36" s="1030">
        <v>3.5586584403587999E-3</v>
      </c>
      <c r="P36" s="1030">
        <v>1.1205850521145999E-2</v>
      </c>
      <c r="Q36" s="1030">
        <v>9.4112163010158997E-3</v>
      </c>
      <c r="R36" s="1030">
        <v>3.4747290090727002E-2</v>
      </c>
      <c r="S36" s="1030">
        <v>9.9488631030767993E-3</v>
      </c>
      <c r="T36" s="1030"/>
      <c r="U36" s="897"/>
      <c r="W36" s="275">
        <v>2018</v>
      </c>
      <c r="X36" s="1030">
        <v>7.7147858288325794E-2</v>
      </c>
      <c r="Y36" s="1030">
        <v>0.238152581443908</v>
      </c>
      <c r="Z36" s="1030">
        <v>0.24187001180473</v>
      </c>
      <c r="AA36" s="1030">
        <v>3.5697086544474801E-2</v>
      </c>
      <c r="AB36" s="1030">
        <v>3.58991750957856E-2</v>
      </c>
      <c r="AC36" s="1030">
        <v>6.2785189321145907E-2</v>
      </c>
      <c r="AD36" s="1030">
        <v>0.19498582997886399</v>
      </c>
      <c r="AE36" s="1030"/>
      <c r="AF36" s="897"/>
    </row>
    <row r="37" spans="1:32" ht="12.5">
      <c r="A37" s="275">
        <v>2019</v>
      </c>
      <c r="B37" s="1030">
        <v>8.5035388804821893E-2</v>
      </c>
      <c r="C37" s="1030">
        <v>6.83905311864767E-2</v>
      </c>
      <c r="D37" s="1030">
        <v>0.275165182379002</v>
      </c>
      <c r="E37" s="1030">
        <v>2.8354714497503299E-2</v>
      </c>
      <c r="F37" s="1030">
        <v>3.0315224479240899E-2</v>
      </c>
      <c r="G37" s="1030">
        <v>2.8924797697650599E-2</v>
      </c>
      <c r="H37" s="1030">
        <v>0.19929926050844099</v>
      </c>
      <c r="I37" s="1030">
        <v>7.3369719009177201E-2</v>
      </c>
      <c r="J37" s="897">
        <v>0</v>
      </c>
      <c r="L37" s="275">
        <v>2019</v>
      </c>
      <c r="M37" s="1030">
        <v>4.5078463906320001E-3</v>
      </c>
      <c r="N37" s="1030">
        <v>0.18409912650055901</v>
      </c>
      <c r="O37" s="1030">
        <v>3.7003085431012999E-3</v>
      </c>
      <c r="P37" s="1030">
        <v>1.5282583694868301E-2</v>
      </c>
      <c r="Q37" s="1030">
        <v>1.1779099301232899E-2</v>
      </c>
      <c r="R37" s="1030">
        <v>4.1564854565965002E-2</v>
      </c>
      <c r="S37" s="1030">
        <v>1.3289317408303801E-2</v>
      </c>
      <c r="T37" s="1030">
        <v>3.5369996084372302E-2</v>
      </c>
      <c r="U37" s="897">
        <v>1.6719392480319301E-2</v>
      </c>
      <c r="W37" s="275">
        <v>2019</v>
      </c>
      <c r="X37" s="1030">
        <v>8.9543235195453805E-2</v>
      </c>
      <c r="Y37" s="1030">
        <v>0.25248965768703602</v>
      </c>
      <c r="Z37" s="1030">
        <v>0.278865490922103</v>
      </c>
      <c r="AA37" s="1030">
        <v>4.3637298192371499E-2</v>
      </c>
      <c r="AB37" s="1030">
        <v>4.20943237804738E-2</v>
      </c>
      <c r="AC37" s="1030">
        <v>7.0489652263615601E-2</v>
      </c>
      <c r="AD37" s="1030">
        <v>0.21258857791674499</v>
      </c>
      <c r="AE37" s="1030">
        <v>0.108739715093549</v>
      </c>
      <c r="AF37" s="897">
        <v>1.6719392480319301E-2</v>
      </c>
    </row>
    <row r="38" spans="1:32" ht="12.5">
      <c r="A38" s="275">
        <v>2020</v>
      </c>
      <c r="B38" s="1030">
        <v>0.109765117681867</v>
      </c>
      <c r="C38" s="1030">
        <v>6.5661377229909196E-2</v>
      </c>
      <c r="D38" s="1030">
        <v>0.31271935408533902</v>
      </c>
      <c r="E38" s="1030">
        <v>2.9474938070627899E-2</v>
      </c>
      <c r="F38" s="1030">
        <v>3.4004876744420098E-2</v>
      </c>
      <c r="G38" s="1030">
        <v>2.9974691760529699E-2</v>
      </c>
      <c r="H38" s="1030">
        <v>0.23225466741522499</v>
      </c>
      <c r="I38" s="1030">
        <v>0.10368973685949601</v>
      </c>
      <c r="J38" s="897">
        <v>0</v>
      </c>
      <c r="L38" s="275">
        <v>2020</v>
      </c>
      <c r="M38" s="1030">
        <v>6.2156684528244001E-3</v>
      </c>
      <c r="N38" s="1030">
        <v>0.20262278642197201</v>
      </c>
      <c r="O38" s="1030">
        <v>4.6668183489307997E-3</v>
      </c>
      <c r="P38" s="1030">
        <v>2.1386508243526298E-2</v>
      </c>
      <c r="Q38" s="1030">
        <v>1.47959136060389E-2</v>
      </c>
      <c r="R38" s="1030">
        <v>4.9754879717373898E-2</v>
      </c>
      <c r="S38" s="1030">
        <v>2.46105354636003E-2</v>
      </c>
      <c r="T38" s="1030">
        <v>4.3669766753755897E-2</v>
      </c>
      <c r="U38" s="897">
        <v>2.4125566777777101E-2</v>
      </c>
      <c r="W38" s="275">
        <v>2020</v>
      </c>
      <c r="X38" s="1030">
        <v>0.115980786134691</v>
      </c>
      <c r="Y38" s="1030">
        <v>0.26828416365188101</v>
      </c>
      <c r="Z38" s="1030">
        <v>0.31738617243426898</v>
      </c>
      <c r="AA38" s="1030">
        <v>5.0861446314154103E-2</v>
      </c>
      <c r="AB38" s="1030">
        <v>4.8800790350458999E-2</v>
      </c>
      <c r="AC38" s="1030">
        <v>7.9729571477903605E-2</v>
      </c>
      <c r="AD38" s="1030">
        <v>0.25686520287882503</v>
      </c>
      <c r="AE38" s="1030">
        <v>0.14735950361325201</v>
      </c>
      <c r="AF38" s="897">
        <v>2.4125566777777101E-2</v>
      </c>
    </row>
    <row r="39" spans="1:32" ht="12.5">
      <c r="A39" s="275">
        <v>2021</v>
      </c>
      <c r="B39" s="1030">
        <v>0.12036783314907699</v>
      </c>
      <c r="C39" s="1030">
        <v>8.4270987187922405E-2</v>
      </c>
      <c r="D39" s="1030">
        <v>0.34825704524684398</v>
      </c>
      <c r="E39" s="1030">
        <v>2.6657386245218101E-2</v>
      </c>
      <c r="F39" s="1030">
        <v>3.5266568192058201E-2</v>
      </c>
      <c r="G39" s="1030">
        <v>2.9524667925383101E-2</v>
      </c>
      <c r="H39" s="1030">
        <v>0.24160199891839201</v>
      </c>
      <c r="I39" s="1030">
        <v>0.119122405466356</v>
      </c>
      <c r="J39" s="897">
        <v>0</v>
      </c>
      <c r="L39" s="275">
        <v>2021</v>
      </c>
      <c r="M39" s="1030">
        <v>9.0942098565848003E-3</v>
      </c>
      <c r="N39" s="1030">
        <v>0.22555057603818099</v>
      </c>
      <c r="O39" s="1030">
        <v>5.3258619954057E-3</v>
      </c>
      <c r="P39" s="1030">
        <v>2.6534185258174001E-2</v>
      </c>
      <c r="Q39" s="1030">
        <v>2.01266450195474E-2</v>
      </c>
      <c r="R39" s="1030">
        <v>5.6529623915011602E-2</v>
      </c>
      <c r="S39" s="1030">
        <v>4.4741967042813503E-2</v>
      </c>
      <c r="T39" s="1030">
        <v>4.7876072350777801E-2</v>
      </c>
      <c r="U39" s="897">
        <v>3.01045709719765E-2</v>
      </c>
      <c r="W39" s="275">
        <v>2021</v>
      </c>
      <c r="X39" s="1030">
        <v>0.129462043005662</v>
      </c>
      <c r="Y39" s="1030">
        <v>0.30982156322610299</v>
      </c>
      <c r="Z39" s="1030">
        <v>0.35358290724225</v>
      </c>
      <c r="AA39" s="1030">
        <v>5.3191571503392099E-2</v>
      </c>
      <c r="AB39" s="1030">
        <v>5.5393213211605598E-2</v>
      </c>
      <c r="AC39" s="1030">
        <v>8.6054291840394703E-2</v>
      </c>
      <c r="AD39" s="1030">
        <v>0.28634396596120498</v>
      </c>
      <c r="AE39" s="1030">
        <v>0.16699847781713401</v>
      </c>
      <c r="AF39" s="897">
        <v>3.01045709719765E-2</v>
      </c>
    </row>
    <row r="40" spans="1:32" ht="12.5">
      <c r="A40" s="275">
        <v>2022</v>
      </c>
      <c r="B40" s="1030">
        <v>0.144647964523716</v>
      </c>
      <c r="C40" s="1030">
        <v>8.7152801346157494E-2</v>
      </c>
      <c r="D40" s="1030">
        <v>0.37959818078480601</v>
      </c>
      <c r="E40" s="1030">
        <v>3.12072226232743E-2</v>
      </c>
      <c r="F40" s="1030">
        <v>3.9993729196379897E-2</v>
      </c>
      <c r="G40" s="1030">
        <v>3.12664414495986E-2</v>
      </c>
      <c r="H40" s="1030">
        <v>0.24780396613491501</v>
      </c>
      <c r="I40" s="1030">
        <v>0.12359851343647101</v>
      </c>
      <c r="J40" s="897">
        <v>1.04605265044558E-5</v>
      </c>
      <c r="L40" s="275">
        <v>2022</v>
      </c>
      <c r="M40" s="1030">
        <v>1.32840455012102E-2</v>
      </c>
      <c r="N40" s="1030">
        <v>0.249823522394134</v>
      </c>
      <c r="O40" s="1030">
        <v>5.6802976973412004E-3</v>
      </c>
      <c r="P40" s="1030">
        <v>3.55752346768861E-2</v>
      </c>
      <c r="Q40" s="1030">
        <v>2.4512155158066599E-2</v>
      </c>
      <c r="R40" s="1030">
        <v>7.5795659558729897E-2</v>
      </c>
      <c r="S40" s="1030">
        <v>6.0247099589236998E-2</v>
      </c>
      <c r="T40" s="1030">
        <v>5.81475724576297E-2</v>
      </c>
      <c r="U40" s="897">
        <v>3.6649223549015002E-2</v>
      </c>
      <c r="W40" s="275">
        <v>2022</v>
      </c>
      <c r="X40" s="1030">
        <v>0.15793201002492599</v>
      </c>
      <c r="Y40" s="1030">
        <v>0.33697632374029102</v>
      </c>
      <c r="Z40" s="1030">
        <v>0.38527847848214702</v>
      </c>
      <c r="AA40" s="1030">
        <v>6.67824573001604E-2</v>
      </c>
      <c r="AB40" s="1030">
        <v>6.4505884354446499E-2</v>
      </c>
      <c r="AC40" s="1030">
        <v>0.107062101008328</v>
      </c>
      <c r="AD40" s="1030">
        <v>0.30805106572415197</v>
      </c>
      <c r="AE40" s="1030">
        <v>0.18174608589409999</v>
      </c>
      <c r="AF40" s="897">
        <v>3.6659684075519401E-2</v>
      </c>
    </row>
    <row r="41" spans="1:32" ht="12.5">
      <c r="A41" s="276">
        <v>2023</v>
      </c>
      <c r="B41" s="828">
        <v>0.13599582758091899</v>
      </c>
      <c r="C41" s="828">
        <v>8.5230126871575995E-2</v>
      </c>
      <c r="D41" s="828">
        <v>0.36983770379203101</v>
      </c>
      <c r="E41" s="828">
        <v>3.1030438953372898E-2</v>
      </c>
      <c r="F41" s="828">
        <v>3.7710853854508598E-2</v>
      </c>
      <c r="G41" s="828">
        <v>2.7305662057329299E-2</v>
      </c>
      <c r="H41" s="828">
        <v>0.24082708765011701</v>
      </c>
      <c r="I41" s="828">
        <v>0.12506462322484899</v>
      </c>
      <c r="J41" s="795">
        <v>1.72055916329372E-5</v>
      </c>
      <c r="L41" s="276">
        <v>2023</v>
      </c>
      <c r="M41" s="828">
        <v>1.81722714070164E-2</v>
      </c>
      <c r="N41" s="828">
        <v>0.27463497524764202</v>
      </c>
      <c r="O41" s="828">
        <v>7.3106786307280004E-3</v>
      </c>
      <c r="P41" s="828">
        <v>4.2486205770225501E-2</v>
      </c>
      <c r="Q41" s="828">
        <v>2.9671850842762599E-2</v>
      </c>
      <c r="R41" s="828">
        <v>8.5829264384010798E-2</v>
      </c>
      <c r="S41" s="828">
        <v>7.1111667749138505E-2</v>
      </c>
      <c r="T41" s="828">
        <v>6.9449652085156702E-2</v>
      </c>
      <c r="U41" s="795">
        <v>4.43496987418723E-2</v>
      </c>
      <c r="W41" s="276">
        <v>2023</v>
      </c>
      <c r="X41" s="828">
        <v>0.15416809898793599</v>
      </c>
      <c r="Y41" s="828">
        <v>0.35986510211921802</v>
      </c>
      <c r="Z41" s="828">
        <v>0.377148382422759</v>
      </c>
      <c r="AA41" s="828">
        <v>7.3516644723598396E-2</v>
      </c>
      <c r="AB41" s="828">
        <v>6.7382704697271201E-2</v>
      </c>
      <c r="AC41" s="828">
        <v>0.11313492644134</v>
      </c>
      <c r="AD41" s="828">
        <v>0.31193875539925497</v>
      </c>
      <c r="AE41" s="828">
        <v>0.19451427531000601</v>
      </c>
      <c r="AF41" s="795">
        <v>4.4366904333505201E-2</v>
      </c>
    </row>
    <row r="42" spans="1:32">
      <c r="X42" s="1031"/>
    </row>
    <row r="45" spans="1:32">
      <c r="A45" s="363"/>
      <c r="B45" s="1032"/>
      <c r="C45" s="1032"/>
      <c r="D45" s="1032"/>
      <c r="E45" s="1032"/>
      <c r="F45" s="1032"/>
      <c r="G45" s="1032"/>
      <c r="H45" s="1032"/>
      <c r="I45" s="1032"/>
      <c r="J45" s="1032"/>
    </row>
    <row r="46" spans="1:32">
      <c r="B46" s="911"/>
      <c r="C46" s="911"/>
    </row>
    <row r="47" spans="1:32">
      <c r="B47" s="911"/>
      <c r="C47" s="911"/>
    </row>
    <row r="48" spans="1:32">
      <c r="B48" s="911"/>
      <c r="C48" s="911"/>
    </row>
    <row r="49" spans="1:5">
      <c r="A49" s="912"/>
      <c r="B49" s="823"/>
      <c r="C49" s="823"/>
    </row>
    <row r="50" spans="1:5">
      <c r="C50" s="629"/>
    </row>
    <row r="52" spans="1:5">
      <c r="B52" s="913"/>
      <c r="C52" s="913"/>
      <c r="E52" s="148"/>
    </row>
    <row r="53" spans="1:5">
      <c r="B53" s="911"/>
      <c r="C53" s="911"/>
      <c r="E53" s="148"/>
    </row>
    <row r="54" spans="1:5">
      <c r="B54" s="911"/>
      <c r="C54" s="911"/>
      <c r="E54" s="148"/>
    </row>
    <row r="55" spans="1:5">
      <c r="B55" s="911"/>
      <c r="C55" s="911"/>
      <c r="E55" s="148"/>
    </row>
    <row r="56" spans="1:5">
      <c r="B56" s="911"/>
      <c r="C56" s="911"/>
      <c r="E56" s="148"/>
    </row>
    <row r="57" spans="1:5">
      <c r="B57" s="911"/>
      <c r="C57" s="911"/>
      <c r="E57" s="148"/>
    </row>
    <row r="58" spans="1:5" ht="19">
      <c r="B58" s="911"/>
      <c r="C58" s="911"/>
      <c r="E58" s="914"/>
    </row>
    <row r="59" spans="1:5">
      <c r="B59" s="911"/>
      <c r="C59" s="911"/>
      <c r="E59" s="148"/>
    </row>
    <row r="60" spans="1:5">
      <c r="B60" s="911"/>
      <c r="C60" s="911"/>
      <c r="E60" s="148"/>
    </row>
    <row r="61" spans="1:5">
      <c r="B61" s="911"/>
      <c r="C61" s="911"/>
      <c r="E61" s="911"/>
    </row>
    <row r="62" spans="1:5">
      <c r="B62" s="911"/>
      <c r="C62" s="911"/>
      <c r="E62" s="148"/>
    </row>
    <row r="63" spans="1:5">
      <c r="B63" s="911"/>
      <c r="C63" s="911"/>
      <c r="E63" s="911"/>
    </row>
    <row r="64" spans="1:5">
      <c r="B64" s="911"/>
      <c r="C64" s="911"/>
      <c r="E64" s="148"/>
    </row>
    <row r="65" spans="1:6">
      <c r="B65" s="911"/>
      <c r="C65" s="911"/>
      <c r="E65" s="148"/>
    </row>
    <row r="66" spans="1:6">
      <c r="B66" s="911"/>
      <c r="C66" s="911"/>
      <c r="E66" s="148"/>
    </row>
    <row r="67" spans="1:6">
      <c r="B67" s="911"/>
      <c r="C67" s="911"/>
      <c r="E67" s="148"/>
    </row>
    <row r="68" spans="1:6">
      <c r="B68" s="911"/>
      <c r="C68" s="911"/>
      <c r="E68" s="148"/>
    </row>
    <row r="69" spans="1:6">
      <c r="B69" s="911"/>
      <c r="C69" s="911"/>
      <c r="E69" s="148"/>
    </row>
    <row r="70" spans="1:6">
      <c r="B70" s="911"/>
      <c r="C70" s="911"/>
      <c r="E70" s="148"/>
    </row>
    <row r="71" spans="1:6">
      <c r="B71" s="911"/>
      <c r="C71" s="911"/>
      <c r="E71" s="523"/>
    </row>
    <row r="72" spans="1:6">
      <c r="B72" s="911"/>
      <c r="C72" s="911"/>
      <c r="E72" s="523"/>
    </row>
    <row r="73" spans="1:6">
      <c r="B73" s="911"/>
      <c r="C73" s="911"/>
      <c r="E73" s="523"/>
      <c r="F73" s="915"/>
    </row>
    <row r="78" spans="1:6">
      <c r="A78" s="916"/>
      <c r="B78" s="910"/>
      <c r="C78" s="910"/>
      <c r="D78" s="917"/>
    </row>
    <row r="79" spans="1:6">
      <c r="A79" s="918"/>
      <c r="B79" s="603"/>
      <c r="C79" s="603"/>
      <c r="D79" s="603"/>
    </row>
    <row r="80" spans="1:6">
      <c r="A80" s="918"/>
      <c r="B80" s="603"/>
      <c r="C80" s="603"/>
      <c r="D80" s="603"/>
    </row>
    <row r="81" spans="1:4">
      <c r="A81" s="918"/>
      <c r="B81" s="603"/>
      <c r="C81" s="603"/>
      <c r="D81" s="603"/>
    </row>
    <row r="82" spans="1:4">
      <c r="A82" s="918"/>
      <c r="B82" s="603"/>
      <c r="C82" s="603"/>
      <c r="D82" s="603"/>
    </row>
    <row r="83" spans="1:4">
      <c r="A83" s="918"/>
      <c r="B83" s="603"/>
      <c r="C83" s="603"/>
      <c r="D83" s="603"/>
    </row>
    <row r="84" spans="1:4">
      <c r="A84" s="918"/>
      <c r="B84" s="603"/>
      <c r="C84" s="603"/>
      <c r="D84" s="603"/>
    </row>
    <row r="85" spans="1:4">
      <c r="A85" s="918"/>
      <c r="B85" s="603"/>
      <c r="C85" s="603"/>
      <c r="D85" s="603"/>
    </row>
    <row r="86" spans="1:4">
      <c r="C86" s="610"/>
    </row>
  </sheetData>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41">
    <tabColor theme="9" tint="0.39997558519241921"/>
  </sheetPr>
  <dimension ref="A1:Y238"/>
  <sheetViews>
    <sheetView zoomScale="85" zoomScaleNormal="85" workbookViewId="0"/>
  </sheetViews>
  <sheetFormatPr defaultColWidth="9.1796875" defaultRowHeight="12.5"/>
  <cols>
    <col min="1" max="1" width="23.453125" style="148" customWidth="1"/>
    <col min="2" max="2" width="38.7265625" style="148" customWidth="1"/>
    <col min="3" max="3" width="15" style="148" customWidth="1"/>
    <col min="4" max="4" width="16.453125" style="148" customWidth="1"/>
    <col min="5" max="5" width="14.26953125" style="155" customWidth="1"/>
    <col min="6" max="6" width="16.453125" style="155" customWidth="1"/>
    <col min="7" max="7" width="19.7265625" style="155" customWidth="1"/>
    <col min="8" max="8" width="22.7265625" style="155" customWidth="1"/>
    <col min="9" max="9" width="20.7265625" style="148" customWidth="1"/>
    <col min="10" max="10" width="21.26953125" style="148" customWidth="1"/>
    <col min="11" max="11" width="13.7265625" style="148" customWidth="1"/>
    <col min="12" max="12" width="17.453125" style="148" customWidth="1"/>
    <col min="13" max="13" width="27" style="148" bestFit="1" customWidth="1"/>
    <col min="14" max="20" width="9.1796875" style="148"/>
    <col min="21" max="22" width="19.453125" style="148" customWidth="1"/>
    <col min="23" max="23" width="9.1796875" style="148" customWidth="1"/>
    <col min="24" max="25" width="20.26953125" style="148" customWidth="1"/>
    <col min="26" max="16384" width="9.1796875" style="148"/>
  </cols>
  <sheetData>
    <row r="1" spans="1:9" ht="14.5">
      <c r="A1" s="4" t="s">
        <v>431</v>
      </c>
    </row>
    <row r="3" spans="1:9" ht="14.5">
      <c r="A3" s="931" t="s">
        <v>430</v>
      </c>
      <c r="E3" s="931" t="s">
        <v>905</v>
      </c>
      <c r="I3" s="931" t="s">
        <v>906</v>
      </c>
    </row>
    <row r="18" spans="1:25">
      <c r="H18"/>
    </row>
    <row r="23" spans="1:25" ht="13">
      <c r="A23" s="151" t="s">
        <v>904</v>
      </c>
      <c r="X23"/>
    </row>
    <row r="24" spans="1:25" ht="13">
      <c r="A24" s="151"/>
    </row>
    <row r="25" spans="1:25" ht="13">
      <c r="A25" s="151"/>
    </row>
    <row r="26" spans="1:25" ht="13">
      <c r="A26" s="151"/>
      <c r="E26" s="151" t="s">
        <v>904</v>
      </c>
      <c r="I26" s="151" t="s">
        <v>904</v>
      </c>
    </row>
    <row r="27" spans="1:25" ht="13">
      <c r="A27" s="151"/>
    </row>
    <row r="28" spans="1:25" ht="13">
      <c r="A28" s="151"/>
    </row>
    <row r="30" spans="1:25" ht="14.5">
      <c r="A30" s="396" t="s">
        <v>429</v>
      </c>
      <c r="K30" s="344" t="s">
        <v>85</v>
      </c>
      <c r="L30" s="345"/>
      <c r="M30" s="346"/>
      <c r="O30" s="396" t="s">
        <v>716</v>
      </c>
      <c r="U30" s="919" t="s">
        <v>717</v>
      </c>
      <c r="V30" s="920"/>
      <c r="X30" s="919" t="s">
        <v>718</v>
      </c>
      <c r="Y30" s="920"/>
    </row>
    <row r="31" spans="1:25" ht="33" customHeight="1">
      <c r="A31" s="441" t="s">
        <v>66</v>
      </c>
      <c r="B31" s="347" t="s">
        <v>67</v>
      </c>
      <c r="C31" s="348" t="s">
        <v>73</v>
      </c>
      <c r="D31" s="348" t="s">
        <v>87</v>
      </c>
      <c r="E31" s="348" t="s">
        <v>74</v>
      </c>
      <c r="F31" s="348" t="s">
        <v>389</v>
      </c>
      <c r="G31" s="348" t="s">
        <v>77</v>
      </c>
      <c r="H31" s="348" t="s">
        <v>84</v>
      </c>
      <c r="I31" s="348" t="s">
        <v>78</v>
      </c>
      <c r="J31" s="348" t="s">
        <v>390</v>
      </c>
      <c r="K31" s="348" t="s">
        <v>79</v>
      </c>
      <c r="L31" s="348" t="s">
        <v>76</v>
      </c>
      <c r="M31" s="349" t="s">
        <v>86</v>
      </c>
      <c r="O31" s="381"/>
      <c r="P31" s="384" t="s">
        <v>13</v>
      </c>
      <c r="Q31" s="384" t="s">
        <v>382</v>
      </c>
      <c r="R31" s="384" t="s">
        <v>91</v>
      </c>
      <c r="S31" s="385" t="s">
        <v>428</v>
      </c>
      <c r="U31" s="797" t="s">
        <v>66</v>
      </c>
      <c r="V31" s="393" t="s">
        <v>719</v>
      </c>
      <c r="X31" s="797" t="s">
        <v>48</v>
      </c>
      <c r="Y31" s="393" t="s">
        <v>719</v>
      </c>
    </row>
    <row r="32" spans="1:25" ht="12.65" customHeight="1">
      <c r="A32" s="350" t="s">
        <v>132</v>
      </c>
      <c r="B32" s="442" t="s">
        <v>897</v>
      </c>
      <c r="C32" s="351">
        <v>1989</v>
      </c>
      <c r="D32" s="351">
        <v>2020</v>
      </c>
      <c r="E32" s="351" t="s">
        <v>75</v>
      </c>
      <c r="F32" s="351" t="s">
        <v>75</v>
      </c>
      <c r="G32" s="352">
        <v>163.5</v>
      </c>
      <c r="H32" s="352">
        <v>77</v>
      </c>
      <c r="I32" s="352" t="s">
        <v>75</v>
      </c>
      <c r="J32" s="352" t="s">
        <v>75</v>
      </c>
      <c r="K32" s="351" t="s">
        <v>392</v>
      </c>
      <c r="L32" s="352">
        <v>1</v>
      </c>
      <c r="M32" s="353">
        <v>0.47094801223241589</v>
      </c>
      <c r="O32" s="381">
        <v>2001</v>
      </c>
      <c r="P32" s="386">
        <v>3.3000000000000003</v>
      </c>
      <c r="Q32" s="386">
        <v>0</v>
      </c>
      <c r="R32" s="386">
        <v>0</v>
      </c>
      <c r="S32" s="387">
        <v>11.799999999999999</v>
      </c>
      <c r="U32" s="203" t="s">
        <v>64</v>
      </c>
      <c r="V32" s="399">
        <v>1971.5</v>
      </c>
      <c r="X32" s="203" t="s">
        <v>2</v>
      </c>
      <c r="Y32" s="397">
        <v>1968.5</v>
      </c>
    </row>
    <row r="33" spans="1:25" ht="12.65" customHeight="1">
      <c r="A33" s="354" t="s">
        <v>162</v>
      </c>
      <c r="B33" s="443" t="s">
        <v>391</v>
      </c>
      <c r="C33" s="355">
        <v>1997</v>
      </c>
      <c r="D33" s="355">
        <v>2015</v>
      </c>
      <c r="E33" s="355" t="s">
        <v>75</v>
      </c>
      <c r="F33" s="355">
        <v>1987</v>
      </c>
      <c r="G33" s="356">
        <v>3.3000000000000003</v>
      </c>
      <c r="H33" s="356">
        <v>1.2</v>
      </c>
      <c r="I33" s="356" t="s">
        <v>75</v>
      </c>
      <c r="J33" s="356">
        <v>11.799999999999999</v>
      </c>
      <c r="K33" s="355" t="s">
        <v>392</v>
      </c>
      <c r="L33" s="356">
        <v>0.83333333333333337</v>
      </c>
      <c r="M33" s="357">
        <v>7.9470198675496692E-2</v>
      </c>
      <c r="O33" s="382">
        <v>2002</v>
      </c>
      <c r="P33" s="388">
        <v>8.9</v>
      </c>
      <c r="Q33" s="388">
        <v>0</v>
      </c>
      <c r="R33" s="388">
        <v>0</v>
      </c>
      <c r="S33" s="389">
        <v>25.799999999999997</v>
      </c>
      <c r="U33" s="203" t="s">
        <v>60</v>
      </c>
      <c r="V33" s="399">
        <v>430.6</v>
      </c>
      <c r="X33" s="203" t="s">
        <v>1</v>
      </c>
      <c r="Y33" s="397">
        <v>771.30000000000007</v>
      </c>
    </row>
    <row r="34" spans="1:25" ht="12.65" customHeight="1">
      <c r="A34" s="354" t="s">
        <v>137</v>
      </c>
      <c r="B34" s="443" t="s">
        <v>393</v>
      </c>
      <c r="C34" s="355">
        <v>2001</v>
      </c>
      <c r="D34" s="355" t="s">
        <v>75</v>
      </c>
      <c r="E34" s="355" t="s">
        <v>75</v>
      </c>
      <c r="F34" s="355">
        <v>2015</v>
      </c>
      <c r="G34" s="356">
        <v>1.2</v>
      </c>
      <c r="H34" s="356" t="s">
        <v>75</v>
      </c>
      <c r="I34" s="356" t="s">
        <v>75</v>
      </c>
      <c r="J34" s="356">
        <v>0.5</v>
      </c>
      <c r="K34" s="355" t="s">
        <v>75</v>
      </c>
      <c r="L34" s="356" t="s">
        <v>75</v>
      </c>
      <c r="M34" s="357" t="s">
        <v>75</v>
      </c>
      <c r="O34" s="382">
        <v>2003</v>
      </c>
      <c r="P34" s="388">
        <v>8.9</v>
      </c>
      <c r="Q34" s="388">
        <v>0</v>
      </c>
      <c r="R34" s="388">
        <v>0</v>
      </c>
      <c r="S34" s="389">
        <v>25.799999999999997</v>
      </c>
      <c r="U34" s="203" t="s">
        <v>132</v>
      </c>
      <c r="V34" s="399">
        <v>315.2</v>
      </c>
      <c r="X34" s="203" t="s">
        <v>386</v>
      </c>
      <c r="Y34" s="397">
        <v>626.09999999999991</v>
      </c>
    </row>
    <row r="35" spans="1:25" ht="12.65" customHeight="1">
      <c r="A35" s="354" t="s">
        <v>139</v>
      </c>
      <c r="B35" s="443" t="s">
        <v>394</v>
      </c>
      <c r="C35" s="355">
        <v>2002</v>
      </c>
      <c r="D35" s="355" t="s">
        <v>75</v>
      </c>
      <c r="E35" s="355" t="s">
        <v>75</v>
      </c>
      <c r="F35" s="355">
        <v>2002</v>
      </c>
      <c r="G35" s="356">
        <v>5.6</v>
      </c>
      <c r="H35" s="356" t="s">
        <v>75</v>
      </c>
      <c r="I35" s="356" t="s">
        <v>75</v>
      </c>
      <c r="J35" s="356">
        <v>14</v>
      </c>
      <c r="K35" s="355" t="s">
        <v>75</v>
      </c>
      <c r="L35" s="356" t="s">
        <v>75</v>
      </c>
      <c r="M35" s="357" t="s">
        <v>75</v>
      </c>
      <c r="O35" s="382">
        <v>2004</v>
      </c>
      <c r="P35" s="388">
        <v>14.9</v>
      </c>
      <c r="Q35" s="388">
        <v>0</v>
      </c>
      <c r="R35" s="388">
        <v>0</v>
      </c>
      <c r="S35" s="389">
        <v>27.799999999999997</v>
      </c>
      <c r="U35" s="203" t="s">
        <v>157</v>
      </c>
      <c r="V35" s="399">
        <v>272.60000000000002</v>
      </c>
      <c r="X35" s="203" t="s">
        <v>11</v>
      </c>
      <c r="Y35" s="397">
        <v>315.2</v>
      </c>
    </row>
    <row r="36" spans="1:25" ht="12.65" customHeight="1">
      <c r="A36" s="354" t="s">
        <v>62</v>
      </c>
      <c r="B36" s="443" t="s">
        <v>565</v>
      </c>
      <c r="C36" s="355">
        <v>2003</v>
      </c>
      <c r="D36" s="355">
        <v>2015</v>
      </c>
      <c r="E36" s="355" t="s">
        <v>75</v>
      </c>
      <c r="F36" s="355" t="s">
        <v>75</v>
      </c>
      <c r="G36" s="356">
        <v>30</v>
      </c>
      <c r="H36" s="356">
        <v>18</v>
      </c>
      <c r="I36" s="356" t="s">
        <v>75</v>
      </c>
      <c r="J36" s="356" t="s">
        <v>75</v>
      </c>
      <c r="K36" s="355" t="s">
        <v>392</v>
      </c>
      <c r="L36" s="356">
        <v>0.67222222222222217</v>
      </c>
      <c r="M36" s="357">
        <v>0.6</v>
      </c>
      <c r="O36" s="382">
        <v>2005</v>
      </c>
      <c r="P36" s="388">
        <v>14.9</v>
      </c>
      <c r="Q36" s="388">
        <v>0</v>
      </c>
      <c r="R36" s="388">
        <v>0</v>
      </c>
      <c r="S36" s="389">
        <v>27.799999999999997</v>
      </c>
      <c r="U36" s="203" t="s">
        <v>250</v>
      </c>
      <c r="V36" s="399">
        <v>249.9</v>
      </c>
      <c r="X36" s="203" t="s">
        <v>3</v>
      </c>
      <c r="Y36" s="397">
        <v>274.89999999999998</v>
      </c>
    </row>
    <row r="37" spans="1:25" ht="12.65" customHeight="1">
      <c r="A37" s="354" t="s">
        <v>261</v>
      </c>
      <c r="B37" s="443" t="s">
        <v>395</v>
      </c>
      <c r="C37" s="355">
        <v>2004</v>
      </c>
      <c r="D37" s="355" t="s">
        <v>75</v>
      </c>
      <c r="E37" s="355" t="s">
        <v>75</v>
      </c>
      <c r="F37" s="355">
        <v>1946</v>
      </c>
      <c r="G37" s="356">
        <v>6</v>
      </c>
      <c r="H37" s="356" t="s">
        <v>75</v>
      </c>
      <c r="I37" s="356" t="s">
        <v>75</v>
      </c>
      <c r="J37" s="356">
        <v>2</v>
      </c>
      <c r="K37" s="355" t="s">
        <v>75</v>
      </c>
      <c r="L37" s="356" t="s">
        <v>75</v>
      </c>
      <c r="M37" s="357" t="s">
        <v>75</v>
      </c>
      <c r="O37" s="382">
        <v>2006</v>
      </c>
      <c r="P37" s="388">
        <v>22.4</v>
      </c>
      <c r="Q37" s="388">
        <v>0</v>
      </c>
      <c r="R37" s="388">
        <v>0.5</v>
      </c>
      <c r="S37" s="389">
        <v>27.799999999999997</v>
      </c>
      <c r="U37" s="203" t="s">
        <v>134</v>
      </c>
      <c r="V37" s="399">
        <v>200</v>
      </c>
      <c r="X37" s="203" t="s">
        <v>273</v>
      </c>
      <c r="Y37" s="397">
        <v>144</v>
      </c>
    </row>
    <row r="38" spans="1:25" ht="12.65" customHeight="1">
      <c r="A38" s="354" t="s">
        <v>139</v>
      </c>
      <c r="B38" s="443" t="s">
        <v>396</v>
      </c>
      <c r="C38" s="355">
        <v>2004</v>
      </c>
      <c r="D38" s="355" t="s">
        <v>75</v>
      </c>
      <c r="E38" s="355" t="s">
        <v>75</v>
      </c>
      <c r="F38" s="355">
        <v>2009</v>
      </c>
      <c r="G38" s="356">
        <v>3.2</v>
      </c>
      <c r="H38" s="356" t="s">
        <v>75</v>
      </c>
      <c r="I38" s="356" t="s">
        <v>75</v>
      </c>
      <c r="J38" s="356">
        <v>4.5999999999999996</v>
      </c>
      <c r="K38" s="355" t="s">
        <v>75</v>
      </c>
      <c r="L38" s="356" t="s">
        <v>75</v>
      </c>
      <c r="M38" s="357" t="s">
        <v>75</v>
      </c>
      <c r="O38" s="382">
        <v>2007</v>
      </c>
      <c r="P38" s="388">
        <v>296.2</v>
      </c>
      <c r="Q38" s="388">
        <v>0</v>
      </c>
      <c r="R38" s="388">
        <v>1</v>
      </c>
      <c r="S38" s="389">
        <v>35.799999999999997</v>
      </c>
      <c r="U38" s="203" t="s">
        <v>65</v>
      </c>
      <c r="V38" s="399">
        <v>198.1</v>
      </c>
      <c r="X38" s="203" t="s">
        <v>5</v>
      </c>
      <c r="Y38" s="397">
        <v>24.300000000000004</v>
      </c>
    </row>
    <row r="39" spans="1:25" ht="12.65" customHeight="1">
      <c r="A39" s="354" t="s">
        <v>58</v>
      </c>
      <c r="B39" s="443" t="s">
        <v>59</v>
      </c>
      <c r="C39" s="355">
        <v>2006</v>
      </c>
      <c r="D39" s="355">
        <v>2012</v>
      </c>
      <c r="E39" s="355" t="s">
        <v>75</v>
      </c>
      <c r="F39" s="355" t="s">
        <v>75</v>
      </c>
      <c r="G39" s="356">
        <v>51</v>
      </c>
      <c r="H39" s="356">
        <v>10</v>
      </c>
      <c r="I39" s="356" t="s">
        <v>75</v>
      </c>
      <c r="J39" s="356" t="s">
        <v>75</v>
      </c>
      <c r="K39" s="355" t="s">
        <v>392</v>
      </c>
      <c r="L39" s="356">
        <v>2</v>
      </c>
      <c r="M39" s="357">
        <v>0.19607843137254902</v>
      </c>
      <c r="O39" s="382">
        <v>2008</v>
      </c>
      <c r="P39" s="388">
        <v>506.2</v>
      </c>
      <c r="Q39" s="388">
        <v>0</v>
      </c>
      <c r="R39" s="388">
        <v>1</v>
      </c>
      <c r="S39" s="389">
        <v>35.799999999999997</v>
      </c>
      <c r="U39" s="203" t="s">
        <v>58</v>
      </c>
      <c r="V39" s="399">
        <v>144</v>
      </c>
      <c r="X39" s="203" t="s">
        <v>272</v>
      </c>
      <c r="Y39" s="397">
        <v>6.1000000000000005</v>
      </c>
    </row>
    <row r="40" spans="1:25" ht="12.65" customHeight="1">
      <c r="A40" s="354" t="s">
        <v>157</v>
      </c>
      <c r="B40" s="443" t="s">
        <v>397</v>
      </c>
      <c r="C40" s="355">
        <v>2006</v>
      </c>
      <c r="D40" s="355" t="s">
        <v>75</v>
      </c>
      <c r="E40" s="355">
        <v>2007</v>
      </c>
      <c r="F40" s="355" t="s">
        <v>75</v>
      </c>
      <c r="G40" s="356">
        <v>272.60000000000002</v>
      </c>
      <c r="H40" s="356" t="s">
        <v>75</v>
      </c>
      <c r="I40" s="356">
        <v>0.5</v>
      </c>
      <c r="J40" s="356" t="s">
        <v>75</v>
      </c>
      <c r="K40" s="355" t="s">
        <v>75</v>
      </c>
      <c r="L40" s="356" t="s">
        <v>75</v>
      </c>
      <c r="M40" s="357" t="s">
        <v>75</v>
      </c>
      <c r="O40" s="382">
        <v>2009</v>
      </c>
      <c r="P40" s="388">
        <v>515.20000000000005</v>
      </c>
      <c r="Q40" s="388">
        <v>0</v>
      </c>
      <c r="R40" s="388">
        <v>1.1000000000000001</v>
      </c>
      <c r="S40" s="389">
        <v>155.9</v>
      </c>
      <c r="U40" s="203" t="s">
        <v>106</v>
      </c>
      <c r="V40" s="399">
        <v>105</v>
      </c>
      <c r="X40" s="203" t="s">
        <v>6</v>
      </c>
      <c r="Y40" s="397">
        <v>1.2</v>
      </c>
    </row>
    <row r="41" spans="1:25" ht="12.65" customHeight="1">
      <c r="A41" s="354" t="s">
        <v>103</v>
      </c>
      <c r="B41" s="443" t="s">
        <v>566</v>
      </c>
      <c r="C41" s="355">
        <v>2006</v>
      </c>
      <c r="D41" s="355">
        <v>2018</v>
      </c>
      <c r="E41" s="355">
        <v>2005</v>
      </c>
      <c r="F41" s="355" t="s">
        <v>75</v>
      </c>
      <c r="G41" s="356">
        <v>7.5</v>
      </c>
      <c r="H41" s="356">
        <v>1</v>
      </c>
      <c r="I41" s="356">
        <v>0.5</v>
      </c>
      <c r="J41" s="356" t="s">
        <v>75</v>
      </c>
      <c r="K41" s="355" t="s">
        <v>392</v>
      </c>
      <c r="L41" s="356">
        <v>1</v>
      </c>
      <c r="M41" s="357">
        <v>0.125</v>
      </c>
      <c r="O41" s="382">
        <v>2010</v>
      </c>
      <c r="P41" s="388">
        <v>518.40000000000009</v>
      </c>
      <c r="Q41" s="388">
        <v>0</v>
      </c>
      <c r="R41" s="388">
        <v>1.1000000000000001</v>
      </c>
      <c r="S41" s="389">
        <v>155.9</v>
      </c>
      <c r="U41" s="203" t="s">
        <v>61</v>
      </c>
      <c r="V41" s="399">
        <v>101.3</v>
      </c>
      <c r="X41" s="205" t="s">
        <v>7</v>
      </c>
      <c r="Y41" s="398">
        <v>1.2</v>
      </c>
    </row>
    <row r="42" spans="1:25" ht="12.65" customHeight="1">
      <c r="A42" s="354" t="s">
        <v>139</v>
      </c>
      <c r="B42" s="443" t="s">
        <v>398</v>
      </c>
      <c r="C42" s="355">
        <v>2007</v>
      </c>
      <c r="D42" s="355" t="s">
        <v>75</v>
      </c>
      <c r="E42" s="355" t="s">
        <v>75</v>
      </c>
      <c r="F42" s="355">
        <v>1954</v>
      </c>
      <c r="G42" s="356">
        <v>1.2</v>
      </c>
      <c r="H42" s="356" t="s">
        <v>75</v>
      </c>
      <c r="I42" s="356" t="s">
        <v>75</v>
      </c>
      <c r="J42" s="356">
        <v>8</v>
      </c>
      <c r="K42" s="355" t="s">
        <v>75</v>
      </c>
      <c r="L42" s="356" t="s">
        <v>75</v>
      </c>
      <c r="M42" s="357" t="s">
        <v>75</v>
      </c>
      <c r="O42" s="382">
        <v>2011</v>
      </c>
      <c r="P42" s="388">
        <v>630.20000000000016</v>
      </c>
      <c r="Q42" s="388">
        <v>16</v>
      </c>
      <c r="R42" s="388">
        <v>1.6</v>
      </c>
      <c r="S42" s="389">
        <v>161.79999999999998</v>
      </c>
      <c r="U42" s="203" t="s">
        <v>164</v>
      </c>
      <c r="V42" s="399">
        <v>40</v>
      </c>
    </row>
    <row r="43" spans="1:25" ht="12.65" customHeight="1">
      <c r="A43" s="354" t="s">
        <v>60</v>
      </c>
      <c r="B43" s="443" t="s">
        <v>567</v>
      </c>
      <c r="C43" s="355">
        <v>2008</v>
      </c>
      <c r="D43" s="355">
        <v>2013</v>
      </c>
      <c r="E43" s="355">
        <v>2012</v>
      </c>
      <c r="F43" s="355" t="s">
        <v>75</v>
      </c>
      <c r="G43" s="356">
        <v>210</v>
      </c>
      <c r="H43" s="356">
        <v>36</v>
      </c>
      <c r="I43" s="356">
        <v>20</v>
      </c>
      <c r="J43" s="356" t="s">
        <v>75</v>
      </c>
      <c r="K43" s="355" t="s">
        <v>392</v>
      </c>
      <c r="L43" s="356">
        <v>0.375</v>
      </c>
      <c r="M43" s="357">
        <v>0.15652173913043479</v>
      </c>
      <c r="O43" s="382">
        <v>2012</v>
      </c>
      <c r="P43" s="388">
        <v>1015.4000000000003</v>
      </c>
      <c r="Q43" s="388">
        <v>75</v>
      </c>
      <c r="R43" s="388">
        <v>131.6</v>
      </c>
      <c r="S43" s="389">
        <v>168.79999999999998</v>
      </c>
      <c r="U43" s="203" t="s">
        <v>62</v>
      </c>
      <c r="V43" s="399">
        <v>33.200000000000003</v>
      </c>
    </row>
    <row r="44" spans="1:25" ht="12.65" customHeight="1">
      <c r="A44" s="354" t="s">
        <v>64</v>
      </c>
      <c r="B44" s="443" t="s">
        <v>568</v>
      </c>
      <c r="C44" s="355">
        <v>2008</v>
      </c>
      <c r="D44" s="355">
        <v>2017</v>
      </c>
      <c r="E44" s="355" t="s">
        <v>75</v>
      </c>
      <c r="F44" s="355" t="s">
        <v>75</v>
      </c>
      <c r="G44" s="356">
        <v>121.9</v>
      </c>
      <c r="H44" s="356">
        <v>2</v>
      </c>
      <c r="I44" s="356" t="s">
        <v>75</v>
      </c>
      <c r="J44" s="356" t="s">
        <v>75</v>
      </c>
      <c r="K44" s="355" t="s">
        <v>392</v>
      </c>
      <c r="L44" s="356">
        <v>0.35</v>
      </c>
      <c r="M44" s="357">
        <v>1.6406890894175553E-2</v>
      </c>
      <c r="O44" s="382">
        <v>2013</v>
      </c>
      <c r="P44" s="388">
        <v>1017.2000000000003</v>
      </c>
      <c r="Q44" s="388">
        <v>111</v>
      </c>
      <c r="R44" s="388">
        <v>131.6</v>
      </c>
      <c r="S44" s="389">
        <v>185.39999999999998</v>
      </c>
      <c r="U44" s="203" t="s">
        <v>63</v>
      </c>
      <c r="V44" s="399">
        <v>25</v>
      </c>
    </row>
    <row r="45" spans="1:25" ht="12.65" customHeight="1">
      <c r="A45" s="354" t="s">
        <v>60</v>
      </c>
      <c r="B45" s="443" t="s">
        <v>569</v>
      </c>
      <c r="C45" s="355">
        <v>2009</v>
      </c>
      <c r="D45" s="355">
        <v>2014</v>
      </c>
      <c r="E45" s="355" t="s">
        <v>75</v>
      </c>
      <c r="F45" s="355" t="s">
        <v>75</v>
      </c>
      <c r="G45" s="356">
        <v>217.5</v>
      </c>
      <c r="H45" s="356">
        <v>20</v>
      </c>
      <c r="I45" s="356" t="s">
        <v>75</v>
      </c>
      <c r="J45" s="356" t="s">
        <v>75</v>
      </c>
      <c r="K45" s="355" t="s">
        <v>392</v>
      </c>
      <c r="L45" s="356">
        <v>0.41500000000000004</v>
      </c>
      <c r="M45" s="357">
        <v>9.1954022988505746E-2</v>
      </c>
      <c r="O45" s="382">
        <v>2014</v>
      </c>
      <c r="P45" s="388">
        <v>1285.1000000000004</v>
      </c>
      <c r="Q45" s="388">
        <v>131</v>
      </c>
      <c r="R45" s="388">
        <v>186.6</v>
      </c>
      <c r="S45" s="389">
        <v>185.39999999999998</v>
      </c>
      <c r="U45" s="203" t="s">
        <v>139</v>
      </c>
      <c r="V45" s="399">
        <v>16.600000000000001</v>
      </c>
    </row>
    <row r="46" spans="1:25" ht="12.65" customHeight="1">
      <c r="A46" s="354" t="s">
        <v>63</v>
      </c>
      <c r="B46" s="443" t="s">
        <v>400</v>
      </c>
      <c r="C46" s="355">
        <v>2009</v>
      </c>
      <c r="D46" s="355">
        <v>2018</v>
      </c>
      <c r="E46" s="355" t="s">
        <v>75</v>
      </c>
      <c r="F46" s="355" t="s">
        <v>75</v>
      </c>
      <c r="G46" s="356">
        <v>25</v>
      </c>
      <c r="H46" s="356">
        <v>0.8</v>
      </c>
      <c r="I46" s="356" t="s">
        <v>75</v>
      </c>
      <c r="J46" s="356" t="s">
        <v>75</v>
      </c>
      <c r="K46" s="355" t="s">
        <v>392</v>
      </c>
      <c r="L46" s="356">
        <v>1</v>
      </c>
      <c r="M46" s="357">
        <v>3.2000000000000001E-2</v>
      </c>
      <c r="O46" s="382">
        <v>2015</v>
      </c>
      <c r="P46" s="388">
        <v>1446.8000000000002</v>
      </c>
      <c r="Q46" s="388">
        <v>181.7</v>
      </c>
      <c r="R46" s="388">
        <v>238.8</v>
      </c>
      <c r="S46" s="389">
        <v>185.89999999999998</v>
      </c>
      <c r="U46" s="203" t="s">
        <v>103</v>
      </c>
      <c r="V46" s="399">
        <v>7.5</v>
      </c>
    </row>
    <row r="47" spans="1:25" ht="12.65" customHeight="1">
      <c r="A47" s="354" t="s">
        <v>64</v>
      </c>
      <c r="B47" s="443" t="s">
        <v>399</v>
      </c>
      <c r="C47" s="355">
        <v>2009</v>
      </c>
      <c r="D47" s="355">
        <v>2012</v>
      </c>
      <c r="E47" s="355" t="s">
        <v>75</v>
      </c>
      <c r="F47" s="355" t="s">
        <v>75</v>
      </c>
      <c r="G47" s="356">
        <v>152.5</v>
      </c>
      <c r="H47" s="356">
        <v>36</v>
      </c>
      <c r="I47" s="356" t="s">
        <v>75</v>
      </c>
      <c r="J47" s="356" t="s">
        <v>75</v>
      </c>
      <c r="K47" s="355" t="s">
        <v>392</v>
      </c>
      <c r="L47" s="356">
        <v>0.37777777777777777</v>
      </c>
      <c r="M47" s="357">
        <v>0.23606557377049181</v>
      </c>
      <c r="O47" s="382">
        <v>2016</v>
      </c>
      <c r="P47" s="388">
        <v>1446.8000000000002</v>
      </c>
      <c r="Q47" s="388">
        <v>181.7</v>
      </c>
      <c r="R47" s="388">
        <v>239.6</v>
      </c>
      <c r="S47" s="389">
        <v>185.89999999999998</v>
      </c>
      <c r="U47" s="203" t="s">
        <v>162</v>
      </c>
      <c r="V47" s="399">
        <v>6.1000000000000005</v>
      </c>
    </row>
    <row r="48" spans="1:25" ht="12.65" customHeight="1">
      <c r="A48" s="354" t="s">
        <v>64</v>
      </c>
      <c r="B48" s="443" t="s">
        <v>401</v>
      </c>
      <c r="C48" s="355">
        <v>2009</v>
      </c>
      <c r="D48" s="355">
        <v>2018</v>
      </c>
      <c r="E48" s="355" t="s">
        <v>75</v>
      </c>
      <c r="F48" s="355" t="s">
        <v>75</v>
      </c>
      <c r="G48" s="356">
        <v>249</v>
      </c>
      <c r="H48" s="356">
        <v>9.9</v>
      </c>
      <c r="I48" s="356" t="s">
        <v>75</v>
      </c>
      <c r="J48" s="356" t="s">
        <v>75</v>
      </c>
      <c r="K48" s="355" t="s">
        <v>392</v>
      </c>
      <c r="L48" s="356">
        <v>1</v>
      </c>
      <c r="M48" s="357">
        <v>3.9759036144578312E-2</v>
      </c>
      <c r="O48" s="382">
        <v>2017</v>
      </c>
      <c r="P48" s="388">
        <v>1704.2</v>
      </c>
      <c r="Q48" s="388">
        <v>214</v>
      </c>
      <c r="R48" s="388">
        <v>239.7</v>
      </c>
      <c r="S48" s="389">
        <v>186.89999999999998</v>
      </c>
      <c r="U48" s="203" t="s">
        <v>261</v>
      </c>
      <c r="V48" s="399">
        <v>6</v>
      </c>
    </row>
    <row r="49" spans="1:22" ht="12.65" customHeight="1">
      <c r="A49" s="354" t="s">
        <v>64</v>
      </c>
      <c r="B49" s="443" t="s">
        <v>402</v>
      </c>
      <c r="C49" s="355">
        <v>2009</v>
      </c>
      <c r="D49" s="355">
        <v>2018</v>
      </c>
      <c r="E49" s="355" t="s">
        <v>75</v>
      </c>
      <c r="F49" s="355" t="s">
        <v>75</v>
      </c>
      <c r="G49" s="356">
        <v>197</v>
      </c>
      <c r="H49" s="356">
        <v>9.9</v>
      </c>
      <c r="I49" s="356" t="s">
        <v>75</v>
      </c>
      <c r="J49" s="356" t="s">
        <v>75</v>
      </c>
      <c r="K49" s="355" t="s">
        <v>392</v>
      </c>
      <c r="L49" s="356">
        <v>1</v>
      </c>
      <c r="M49" s="357">
        <v>5.0253807106598984E-2</v>
      </c>
      <c r="O49" s="382">
        <v>2018</v>
      </c>
      <c r="P49" s="388">
        <v>2333.1000000000004</v>
      </c>
      <c r="Q49" s="388">
        <v>236.60000000000002</v>
      </c>
      <c r="R49" s="388">
        <v>240.2</v>
      </c>
      <c r="S49" s="389">
        <v>186.89999999999998</v>
      </c>
      <c r="U49" s="203" t="s">
        <v>276</v>
      </c>
      <c r="V49" s="399">
        <v>3.2</v>
      </c>
    </row>
    <row r="50" spans="1:22" ht="12.65" customHeight="1">
      <c r="A50" s="354" t="s">
        <v>100</v>
      </c>
      <c r="B50" s="443" t="s">
        <v>403</v>
      </c>
      <c r="C50" s="355">
        <v>2009</v>
      </c>
      <c r="D50" s="355" t="s">
        <v>75</v>
      </c>
      <c r="E50" s="355">
        <v>2008</v>
      </c>
      <c r="F50" s="355">
        <v>1995</v>
      </c>
      <c r="G50" s="356">
        <v>1.2</v>
      </c>
      <c r="H50" s="356" t="s">
        <v>75</v>
      </c>
      <c r="I50" s="356">
        <v>0.1</v>
      </c>
      <c r="J50" s="356">
        <v>69.5</v>
      </c>
      <c r="K50" s="355" t="s">
        <v>75</v>
      </c>
      <c r="L50" s="356" t="s">
        <v>75</v>
      </c>
      <c r="M50" s="357" t="s">
        <v>75</v>
      </c>
      <c r="O50" s="382">
        <v>2019</v>
      </c>
      <c r="P50" s="388">
        <v>2402.1000000000004</v>
      </c>
      <c r="Q50" s="388">
        <v>236.60000000000002</v>
      </c>
      <c r="R50" s="388">
        <v>289.20000000000005</v>
      </c>
      <c r="S50" s="389">
        <v>186.89999999999998</v>
      </c>
      <c r="U50" s="203" t="s">
        <v>159</v>
      </c>
      <c r="V50" s="399">
        <v>3</v>
      </c>
    </row>
    <row r="51" spans="1:22" ht="12.65" customHeight="1">
      <c r="A51" s="354" t="s">
        <v>60</v>
      </c>
      <c r="B51" s="443" t="s">
        <v>404</v>
      </c>
      <c r="C51" s="355">
        <v>2009</v>
      </c>
      <c r="D51" s="355" t="s">
        <v>75</v>
      </c>
      <c r="E51" s="355">
        <v>2015</v>
      </c>
      <c r="F51" s="355">
        <v>1957</v>
      </c>
      <c r="G51" s="356">
        <v>3</v>
      </c>
      <c r="H51" s="356" t="s">
        <v>75</v>
      </c>
      <c r="I51" s="356">
        <v>1.2</v>
      </c>
      <c r="J51" s="356">
        <v>29.400000000000002</v>
      </c>
      <c r="K51" s="355" t="s">
        <v>75</v>
      </c>
      <c r="L51" s="356" t="s">
        <v>75</v>
      </c>
      <c r="M51" s="357" t="s">
        <v>75</v>
      </c>
      <c r="O51" s="382">
        <v>2020</v>
      </c>
      <c r="P51" s="388">
        <v>3020.1</v>
      </c>
      <c r="Q51" s="388">
        <v>324.60000000000002</v>
      </c>
      <c r="R51" s="388">
        <v>290.20000000000005</v>
      </c>
      <c r="S51" s="389">
        <v>186.89999999999998</v>
      </c>
      <c r="U51" s="203" t="s">
        <v>246</v>
      </c>
      <c r="V51" s="399">
        <v>1.6</v>
      </c>
    </row>
    <row r="52" spans="1:22" ht="12.65" customHeight="1">
      <c r="A52" s="354" t="s">
        <v>246</v>
      </c>
      <c r="B52" s="443" t="s">
        <v>570</v>
      </c>
      <c r="C52" s="355">
        <v>2009</v>
      </c>
      <c r="D52" s="355" t="s">
        <v>75</v>
      </c>
      <c r="E52" s="355">
        <v>2016</v>
      </c>
      <c r="F52" s="355">
        <v>1963</v>
      </c>
      <c r="G52" s="356">
        <v>1.6</v>
      </c>
      <c r="H52" s="356" t="s">
        <v>75</v>
      </c>
      <c r="I52" s="356">
        <v>0.8</v>
      </c>
      <c r="J52" s="356">
        <v>16.600000000000001</v>
      </c>
      <c r="K52" s="355" t="s">
        <v>75</v>
      </c>
      <c r="L52" s="356" t="s">
        <v>75</v>
      </c>
      <c r="M52" s="357" t="s">
        <v>75</v>
      </c>
      <c r="O52" s="382">
        <v>2021</v>
      </c>
      <c r="P52" s="388">
        <v>3020.1</v>
      </c>
      <c r="Q52" s="388">
        <v>325.40000000000003</v>
      </c>
      <c r="R52" s="388">
        <v>295.70000000000005</v>
      </c>
      <c r="S52" s="389">
        <v>186.89999999999998</v>
      </c>
      <c r="U52" s="203" t="s">
        <v>137</v>
      </c>
      <c r="V52" s="399">
        <v>1.2</v>
      </c>
    </row>
    <row r="53" spans="1:22" ht="12.65" customHeight="1">
      <c r="A53" s="354" t="s">
        <v>276</v>
      </c>
      <c r="B53" s="443" t="s">
        <v>898</v>
      </c>
      <c r="C53" s="355">
        <v>2010</v>
      </c>
      <c r="D53" s="355">
        <v>2020</v>
      </c>
      <c r="E53" s="355">
        <v>2021</v>
      </c>
      <c r="F53" s="355" t="s">
        <v>75</v>
      </c>
      <c r="G53" s="356">
        <v>3.2</v>
      </c>
      <c r="H53" s="356">
        <v>1</v>
      </c>
      <c r="I53" s="356">
        <v>1.5</v>
      </c>
      <c r="J53" s="356" t="s">
        <v>75</v>
      </c>
      <c r="K53" s="355" t="s">
        <v>392</v>
      </c>
      <c r="L53" s="356">
        <v>1</v>
      </c>
      <c r="M53" s="357">
        <v>0.21276595744680851</v>
      </c>
      <c r="O53" s="382">
        <v>2022</v>
      </c>
      <c r="P53" s="388">
        <v>3020.1</v>
      </c>
      <c r="Q53" s="388">
        <v>355.40000000000003</v>
      </c>
      <c r="R53" s="388">
        <v>345.70000000000005</v>
      </c>
      <c r="S53" s="389">
        <v>186.89999999999998</v>
      </c>
      <c r="U53" s="205" t="s">
        <v>100</v>
      </c>
      <c r="V53" s="400">
        <v>1.2</v>
      </c>
    </row>
    <row r="54" spans="1:22" ht="12.65" customHeight="1">
      <c r="A54" s="354" t="s">
        <v>65</v>
      </c>
      <c r="B54" s="443" t="s">
        <v>571</v>
      </c>
      <c r="C54" s="355">
        <v>2010</v>
      </c>
      <c r="D54" s="355">
        <v>2015</v>
      </c>
      <c r="E54" s="355" t="s">
        <v>75</v>
      </c>
      <c r="F54" s="355" t="s">
        <v>75</v>
      </c>
      <c r="G54" s="356">
        <v>100.5</v>
      </c>
      <c r="H54" s="356">
        <v>31.5</v>
      </c>
      <c r="I54" s="356" t="s">
        <v>75</v>
      </c>
      <c r="J54" s="356" t="s">
        <v>75</v>
      </c>
      <c r="K54" s="355" t="s">
        <v>392</v>
      </c>
      <c r="L54" s="356">
        <v>0.3968253968253968</v>
      </c>
      <c r="M54" s="357">
        <v>0.31343283582089554</v>
      </c>
      <c r="O54" s="383">
        <v>2023</v>
      </c>
      <c r="P54" s="390">
        <v>4132.8</v>
      </c>
      <c r="Q54" s="390">
        <v>598.40000000000009</v>
      </c>
      <c r="R54" s="390">
        <v>345.70000000000005</v>
      </c>
      <c r="S54" s="391">
        <v>186.89999999999998</v>
      </c>
      <c r="V54" s="394"/>
    </row>
    <row r="55" spans="1:22" ht="12.65" customHeight="1">
      <c r="A55" s="354" t="s">
        <v>65</v>
      </c>
      <c r="B55" s="443" t="s">
        <v>405</v>
      </c>
      <c r="C55" s="355">
        <v>2011</v>
      </c>
      <c r="D55" s="355">
        <v>2011</v>
      </c>
      <c r="E55" s="355" t="s">
        <v>75</v>
      </c>
      <c r="F55" s="355" t="s">
        <v>75</v>
      </c>
      <c r="G55" s="356">
        <v>97.6</v>
      </c>
      <c r="H55" s="356">
        <v>16</v>
      </c>
      <c r="I55" s="356" t="s">
        <v>75</v>
      </c>
      <c r="J55" s="356" t="s">
        <v>75</v>
      </c>
      <c r="K55" s="355" t="s">
        <v>392</v>
      </c>
      <c r="L55" s="356">
        <v>1</v>
      </c>
      <c r="M55" s="357">
        <v>0.16393442622950821</v>
      </c>
      <c r="P55" s="395"/>
    </row>
    <row r="56" spans="1:22" ht="12.65" customHeight="1">
      <c r="A56" s="354" t="s">
        <v>164</v>
      </c>
      <c r="B56" s="443" t="s">
        <v>406</v>
      </c>
      <c r="C56" s="355">
        <v>2011</v>
      </c>
      <c r="D56" s="355" t="s">
        <v>75</v>
      </c>
      <c r="E56" s="355">
        <v>2011</v>
      </c>
      <c r="F56" s="355" t="s">
        <v>75</v>
      </c>
      <c r="G56" s="356">
        <v>10</v>
      </c>
      <c r="H56" s="356" t="s">
        <v>75</v>
      </c>
      <c r="I56" s="356">
        <v>0.5</v>
      </c>
      <c r="J56" s="356" t="s">
        <v>75</v>
      </c>
      <c r="K56" s="355" t="s">
        <v>75</v>
      </c>
      <c r="L56" s="356" t="s">
        <v>75</v>
      </c>
      <c r="M56" s="357" t="s">
        <v>75</v>
      </c>
    </row>
    <row r="57" spans="1:22" ht="12.65" customHeight="1">
      <c r="A57" s="354" t="s">
        <v>61</v>
      </c>
      <c r="B57" s="443" t="s">
        <v>573</v>
      </c>
      <c r="C57" s="355">
        <v>2011</v>
      </c>
      <c r="D57" s="355" t="s">
        <v>75</v>
      </c>
      <c r="E57" s="355">
        <v>2014</v>
      </c>
      <c r="F57" s="355" t="s">
        <v>75</v>
      </c>
      <c r="G57" s="356">
        <v>50.4</v>
      </c>
      <c r="H57" s="356" t="s">
        <v>75</v>
      </c>
      <c r="I57" s="356">
        <v>55</v>
      </c>
      <c r="J57" s="356" t="s">
        <v>75</v>
      </c>
      <c r="K57" s="355" t="s">
        <v>75</v>
      </c>
      <c r="L57" s="356" t="s">
        <v>75</v>
      </c>
      <c r="M57" s="357" t="s">
        <v>75</v>
      </c>
    </row>
    <row r="58" spans="1:22" ht="12.65" customHeight="1">
      <c r="A58" s="354" t="s">
        <v>162</v>
      </c>
      <c r="B58" s="443" t="s">
        <v>574</v>
      </c>
      <c r="C58" s="355">
        <v>2011</v>
      </c>
      <c r="D58" s="355" t="s">
        <v>75</v>
      </c>
      <c r="E58" s="355" t="s">
        <v>75</v>
      </c>
      <c r="F58" s="355">
        <v>2000</v>
      </c>
      <c r="G58" s="356">
        <v>1</v>
      </c>
      <c r="H58" s="356" t="s">
        <v>75</v>
      </c>
      <c r="I58" s="356" t="s">
        <v>75</v>
      </c>
      <c r="J58" s="356">
        <v>2.6999999999999997</v>
      </c>
      <c r="K58" s="355" t="s">
        <v>75</v>
      </c>
      <c r="L58" s="356" t="s">
        <v>75</v>
      </c>
      <c r="M58" s="357" t="s">
        <v>75</v>
      </c>
    </row>
    <row r="59" spans="1:22" ht="12.65" customHeight="1">
      <c r="A59" s="354" t="s">
        <v>62</v>
      </c>
      <c r="B59" s="443" t="s">
        <v>572</v>
      </c>
      <c r="C59" s="355">
        <v>2011</v>
      </c>
      <c r="D59" s="355" t="s">
        <v>75</v>
      </c>
      <c r="E59" s="355" t="s">
        <v>75</v>
      </c>
      <c r="F59" s="355">
        <v>2006</v>
      </c>
      <c r="G59" s="356">
        <v>3.2</v>
      </c>
      <c r="H59" s="356" t="s">
        <v>75</v>
      </c>
      <c r="I59" s="356" t="s">
        <v>75</v>
      </c>
      <c r="J59" s="356">
        <v>3.2</v>
      </c>
      <c r="K59" s="355" t="s">
        <v>75</v>
      </c>
      <c r="L59" s="356" t="s">
        <v>75</v>
      </c>
      <c r="M59" s="357" t="s">
        <v>75</v>
      </c>
    </row>
    <row r="60" spans="1:22" ht="12.65" customHeight="1">
      <c r="A60" s="354" t="s">
        <v>58</v>
      </c>
      <c r="B60" s="443" t="s">
        <v>407</v>
      </c>
      <c r="C60" s="355">
        <v>2012</v>
      </c>
      <c r="D60" s="355">
        <v>2012</v>
      </c>
      <c r="E60" s="355" t="s">
        <v>75</v>
      </c>
      <c r="F60" s="355" t="s">
        <v>75</v>
      </c>
      <c r="G60" s="356">
        <v>24</v>
      </c>
      <c r="H60" s="356">
        <v>11</v>
      </c>
      <c r="I60" s="356" t="s">
        <v>75</v>
      </c>
      <c r="J60" s="356" t="s">
        <v>75</v>
      </c>
      <c r="K60" s="355" t="s">
        <v>392</v>
      </c>
      <c r="L60" s="356">
        <v>0.4</v>
      </c>
      <c r="M60" s="357">
        <v>0.45833333333333331</v>
      </c>
    </row>
    <row r="61" spans="1:22" ht="12.65" customHeight="1">
      <c r="A61" s="354" t="s">
        <v>64</v>
      </c>
      <c r="B61" s="443" t="s">
        <v>575</v>
      </c>
      <c r="C61" s="355">
        <v>2012</v>
      </c>
      <c r="D61" s="355">
        <v>2017</v>
      </c>
      <c r="E61" s="355" t="s">
        <v>75</v>
      </c>
      <c r="F61" s="355" t="s">
        <v>75</v>
      </c>
      <c r="G61" s="356">
        <v>135.4</v>
      </c>
      <c r="H61" s="356">
        <v>30</v>
      </c>
      <c r="I61" s="356" t="s">
        <v>75</v>
      </c>
      <c r="J61" s="356" t="s">
        <v>75</v>
      </c>
      <c r="K61" s="355" t="s">
        <v>392</v>
      </c>
      <c r="L61" s="356">
        <v>0.42</v>
      </c>
      <c r="M61" s="357">
        <v>0.22156573116691283</v>
      </c>
    </row>
    <row r="62" spans="1:22" ht="12.65" customHeight="1">
      <c r="A62" s="354" t="s">
        <v>159</v>
      </c>
      <c r="B62" s="443" t="s">
        <v>410</v>
      </c>
      <c r="C62" s="355">
        <v>2012</v>
      </c>
      <c r="D62" s="355" t="s">
        <v>75</v>
      </c>
      <c r="E62" s="355" t="s">
        <v>75</v>
      </c>
      <c r="F62" s="355">
        <v>2003</v>
      </c>
      <c r="G62" s="356">
        <v>3</v>
      </c>
      <c r="H62" s="356" t="s">
        <v>75</v>
      </c>
      <c r="I62" s="356" t="s">
        <v>75</v>
      </c>
      <c r="J62" s="356">
        <v>7</v>
      </c>
      <c r="K62" s="355" t="s">
        <v>75</v>
      </c>
      <c r="L62" s="356" t="s">
        <v>75</v>
      </c>
      <c r="M62" s="357" t="s">
        <v>75</v>
      </c>
    </row>
    <row r="63" spans="1:22" ht="12.65" customHeight="1">
      <c r="A63" s="354" t="s">
        <v>64</v>
      </c>
      <c r="B63" s="443" t="s">
        <v>408</v>
      </c>
      <c r="C63" s="355">
        <v>2012</v>
      </c>
      <c r="D63" s="355">
        <v>2012</v>
      </c>
      <c r="E63" s="355" t="s">
        <v>75</v>
      </c>
      <c r="F63" s="355" t="s">
        <v>75</v>
      </c>
      <c r="G63" s="356">
        <v>3</v>
      </c>
      <c r="H63" s="356">
        <v>2</v>
      </c>
      <c r="I63" s="356" t="s">
        <v>75</v>
      </c>
      <c r="J63" s="356" t="s">
        <v>75</v>
      </c>
      <c r="K63" s="355" t="s">
        <v>409</v>
      </c>
      <c r="L63" s="356" t="s">
        <v>75</v>
      </c>
      <c r="M63" s="357">
        <v>0.66666666666666663</v>
      </c>
    </row>
    <row r="64" spans="1:22" ht="12.65" customHeight="1">
      <c r="A64" s="354" t="s">
        <v>132</v>
      </c>
      <c r="B64" s="443" t="s">
        <v>531</v>
      </c>
      <c r="C64" s="355">
        <v>2012</v>
      </c>
      <c r="D64" s="355" t="s">
        <v>75</v>
      </c>
      <c r="E64" s="355">
        <v>2012</v>
      </c>
      <c r="F64" s="355" t="s">
        <v>75</v>
      </c>
      <c r="G64" s="356">
        <v>151.69999999999999</v>
      </c>
      <c r="H64" s="356" t="s">
        <v>75</v>
      </c>
      <c r="I64" s="356">
        <v>110</v>
      </c>
      <c r="J64" s="356" t="s">
        <v>75</v>
      </c>
      <c r="K64" s="355" t="s">
        <v>75</v>
      </c>
      <c r="L64" s="356" t="s">
        <v>75</v>
      </c>
      <c r="M64" s="357" t="s">
        <v>75</v>
      </c>
    </row>
    <row r="65" spans="1:25" ht="12.65" customHeight="1">
      <c r="A65" s="354" t="s">
        <v>58</v>
      </c>
      <c r="B65" s="443" t="s">
        <v>532</v>
      </c>
      <c r="C65" s="355">
        <v>2012</v>
      </c>
      <c r="D65" s="355" t="s">
        <v>75</v>
      </c>
      <c r="E65" s="355">
        <v>2019</v>
      </c>
      <c r="F65" s="355" t="s">
        <v>75</v>
      </c>
      <c r="G65" s="356">
        <v>69</v>
      </c>
      <c r="H65" s="356" t="s">
        <v>75</v>
      </c>
      <c r="I65" s="356">
        <v>49</v>
      </c>
      <c r="J65" s="356" t="s">
        <v>75</v>
      </c>
      <c r="K65" s="355" t="s">
        <v>75</v>
      </c>
      <c r="L65" s="356" t="s">
        <v>75</v>
      </c>
      <c r="M65" s="357" t="s">
        <v>75</v>
      </c>
    </row>
    <row r="66" spans="1:25" ht="12.65" customHeight="1">
      <c r="A66" s="354" t="s">
        <v>162</v>
      </c>
      <c r="B66" s="443" t="s">
        <v>411</v>
      </c>
      <c r="C66" s="355">
        <v>2013</v>
      </c>
      <c r="D66" s="355" t="s">
        <v>75</v>
      </c>
      <c r="E66" s="355" t="s">
        <v>75</v>
      </c>
      <c r="F66" s="355">
        <v>1991</v>
      </c>
      <c r="G66" s="356">
        <v>1.8</v>
      </c>
      <c r="H66" s="356" t="s">
        <v>75</v>
      </c>
      <c r="I66" s="356" t="s">
        <v>75</v>
      </c>
      <c r="J66" s="356">
        <v>16.599999999999998</v>
      </c>
      <c r="K66" s="355" t="s">
        <v>75</v>
      </c>
      <c r="L66" s="356" t="s">
        <v>75</v>
      </c>
      <c r="M66" s="357" t="s">
        <v>75</v>
      </c>
    </row>
    <row r="67" spans="1:25" ht="12.65" customHeight="1">
      <c r="A67" s="354" t="s">
        <v>164</v>
      </c>
      <c r="B67" s="443" t="s">
        <v>412</v>
      </c>
      <c r="C67" s="355">
        <v>2015</v>
      </c>
      <c r="D67" s="355" t="s">
        <v>75</v>
      </c>
      <c r="E67" s="355">
        <v>2015</v>
      </c>
      <c r="F67" s="355" t="s">
        <v>75</v>
      </c>
      <c r="G67" s="356">
        <v>30</v>
      </c>
      <c r="H67" s="356" t="s">
        <v>75</v>
      </c>
      <c r="I67" s="356">
        <v>51</v>
      </c>
      <c r="J67" s="356" t="s">
        <v>75</v>
      </c>
      <c r="K67" s="355" t="s">
        <v>75</v>
      </c>
      <c r="L67" s="356" t="s">
        <v>75</v>
      </c>
      <c r="M67" s="357" t="s">
        <v>75</v>
      </c>
    </row>
    <row r="68" spans="1:25" ht="12.65" customHeight="1">
      <c r="A68" s="354" t="s">
        <v>250</v>
      </c>
      <c r="B68" s="443" t="s">
        <v>899</v>
      </c>
      <c r="C68" s="355">
        <v>2016</v>
      </c>
      <c r="D68" s="355">
        <v>2020</v>
      </c>
      <c r="E68" s="355" t="s">
        <v>75</v>
      </c>
      <c r="F68" s="355" t="s">
        <v>75</v>
      </c>
      <c r="G68" s="356">
        <v>249.9</v>
      </c>
      <c r="H68" s="356">
        <v>10</v>
      </c>
      <c r="I68" s="356" t="s">
        <v>75</v>
      </c>
      <c r="J68" s="356" t="s">
        <v>75</v>
      </c>
      <c r="K68" s="355" t="s">
        <v>900</v>
      </c>
      <c r="L68" s="356">
        <v>2</v>
      </c>
      <c r="M68" s="357">
        <v>4.0016006402561026E-2</v>
      </c>
    </row>
    <row r="69" spans="1:25" ht="12.65" customHeight="1">
      <c r="A69" s="354" t="s">
        <v>60</v>
      </c>
      <c r="B69" s="443" t="s">
        <v>413</v>
      </c>
      <c r="C69" s="355">
        <v>2017</v>
      </c>
      <c r="D69" s="355">
        <v>2017</v>
      </c>
      <c r="E69" s="355">
        <v>2017</v>
      </c>
      <c r="F69" s="355">
        <v>2017</v>
      </c>
      <c r="G69" s="356">
        <v>0.1</v>
      </c>
      <c r="H69" s="356">
        <v>0.3</v>
      </c>
      <c r="I69" s="356">
        <v>0.1</v>
      </c>
      <c r="J69" s="356">
        <v>1</v>
      </c>
      <c r="K69" s="355" t="s">
        <v>392</v>
      </c>
      <c r="L69" s="356">
        <v>1.6666666666666667</v>
      </c>
      <c r="M69" s="357">
        <v>0.25</v>
      </c>
    </row>
    <row r="70" spans="1:25" ht="15" customHeight="1">
      <c r="A70" s="354" t="s">
        <v>106</v>
      </c>
      <c r="B70" s="443" t="s">
        <v>666</v>
      </c>
      <c r="C70" s="355">
        <v>2018</v>
      </c>
      <c r="D70" s="355">
        <v>2021</v>
      </c>
      <c r="E70" s="355">
        <v>2021</v>
      </c>
      <c r="F70" s="355" t="s">
        <v>75</v>
      </c>
      <c r="G70" s="356">
        <v>105</v>
      </c>
      <c r="H70" s="356">
        <v>0.8</v>
      </c>
      <c r="I70" s="356">
        <v>4</v>
      </c>
      <c r="J70" s="356" t="s">
        <v>75</v>
      </c>
      <c r="K70" s="355" t="s">
        <v>392</v>
      </c>
      <c r="L70" s="356">
        <v>4.7499999999999991</v>
      </c>
      <c r="M70" s="357">
        <v>7.3394495412844041E-3</v>
      </c>
    </row>
    <row r="71" spans="1:25">
      <c r="A71" s="354" t="s">
        <v>61</v>
      </c>
      <c r="B71" s="443" t="s">
        <v>576</v>
      </c>
      <c r="C71" s="355">
        <v>2018</v>
      </c>
      <c r="D71" s="355">
        <v>2018</v>
      </c>
      <c r="E71" s="355" t="s">
        <v>75</v>
      </c>
      <c r="F71" s="355" t="s">
        <v>75</v>
      </c>
      <c r="G71" s="356">
        <v>50.9</v>
      </c>
      <c r="H71" s="356">
        <v>1</v>
      </c>
      <c r="I71" s="356" t="s">
        <v>75</v>
      </c>
      <c r="J71" s="356" t="s">
        <v>75</v>
      </c>
      <c r="K71" s="355" t="s">
        <v>392</v>
      </c>
      <c r="L71" s="356">
        <v>1</v>
      </c>
      <c r="M71" s="357">
        <v>1.9646365422396856E-2</v>
      </c>
    </row>
    <row r="72" spans="1:25">
      <c r="A72" s="354" t="s">
        <v>139</v>
      </c>
      <c r="B72" s="443" t="s">
        <v>414</v>
      </c>
      <c r="C72" s="355">
        <v>2018</v>
      </c>
      <c r="D72" s="355" t="s">
        <v>75</v>
      </c>
      <c r="E72" s="355">
        <v>2018</v>
      </c>
      <c r="F72" s="355" t="s">
        <v>75</v>
      </c>
      <c r="G72" s="356">
        <v>2</v>
      </c>
      <c r="H72" s="356" t="s">
        <v>75</v>
      </c>
      <c r="I72" s="356">
        <v>0.5</v>
      </c>
      <c r="J72" s="356" t="s">
        <v>75</v>
      </c>
      <c r="K72" s="355" t="s">
        <v>75</v>
      </c>
      <c r="L72" s="356" t="s">
        <v>75</v>
      </c>
      <c r="M72" s="357" t="s">
        <v>75</v>
      </c>
      <c r="X72" s="363"/>
      <c r="Y72" s="363"/>
    </row>
    <row r="73" spans="1:25" s="363" customFormat="1">
      <c r="A73" s="354" t="s">
        <v>134</v>
      </c>
      <c r="B73" s="443" t="s">
        <v>720</v>
      </c>
      <c r="C73" s="355">
        <v>2020</v>
      </c>
      <c r="D73" s="355">
        <v>2022</v>
      </c>
      <c r="E73" s="355">
        <v>2022</v>
      </c>
      <c r="F73" s="355" t="s">
        <v>75</v>
      </c>
      <c r="G73" s="356">
        <v>200</v>
      </c>
      <c r="H73" s="356">
        <v>30</v>
      </c>
      <c r="I73" s="356">
        <v>50</v>
      </c>
      <c r="J73" s="356" t="s">
        <v>75</v>
      </c>
      <c r="K73" s="355" t="s">
        <v>392</v>
      </c>
      <c r="L73" s="356">
        <v>4</v>
      </c>
      <c r="M73" s="357">
        <v>0.12</v>
      </c>
      <c r="O73" s="148"/>
      <c r="P73" s="148"/>
      <c r="Q73" s="148"/>
      <c r="R73" s="148"/>
      <c r="S73" s="148"/>
      <c r="U73" s="148"/>
      <c r="V73" s="148"/>
      <c r="X73" s="148"/>
      <c r="Y73" s="148"/>
    </row>
    <row r="74" spans="1:25">
      <c r="A74" s="354" t="s">
        <v>139</v>
      </c>
      <c r="B74" s="443" t="s">
        <v>667</v>
      </c>
      <c r="C74" s="355">
        <v>2020</v>
      </c>
      <c r="D74" s="355" t="s">
        <v>75</v>
      </c>
      <c r="E74" s="355">
        <v>2020</v>
      </c>
      <c r="F74" s="355" t="s">
        <v>75</v>
      </c>
      <c r="G74" s="356">
        <v>4.5999999999999996</v>
      </c>
      <c r="H74" s="356" t="s">
        <v>75</v>
      </c>
      <c r="I74" s="356">
        <v>1</v>
      </c>
      <c r="J74" s="356" t="s">
        <v>75</v>
      </c>
      <c r="K74" s="355" t="s">
        <v>75</v>
      </c>
      <c r="L74" s="356" t="s">
        <v>75</v>
      </c>
      <c r="M74" s="357" t="s">
        <v>75</v>
      </c>
    </row>
    <row r="75" spans="1:25">
      <c r="A75" s="354" t="s">
        <v>64</v>
      </c>
      <c r="B75" s="443" t="s">
        <v>901</v>
      </c>
      <c r="C75" s="355">
        <v>2021</v>
      </c>
      <c r="D75" s="355">
        <v>2023</v>
      </c>
      <c r="E75" s="355" t="s">
        <v>75</v>
      </c>
      <c r="F75" s="355" t="s">
        <v>75</v>
      </c>
      <c r="G75" s="356">
        <v>499.5</v>
      </c>
      <c r="H75" s="356">
        <v>50</v>
      </c>
      <c r="I75" s="356" t="s">
        <v>75</v>
      </c>
      <c r="J75" s="356" t="s">
        <v>75</v>
      </c>
      <c r="K75" s="355" t="s">
        <v>392</v>
      </c>
      <c r="L75" s="356">
        <v>1.62</v>
      </c>
      <c r="M75" s="357">
        <v>0.10010010010010011</v>
      </c>
    </row>
    <row r="76" spans="1:25">
      <c r="A76" s="354" t="s">
        <v>64</v>
      </c>
      <c r="B76" s="443" t="s">
        <v>902</v>
      </c>
      <c r="C76" s="355">
        <v>2022</v>
      </c>
      <c r="D76" s="355">
        <v>2023</v>
      </c>
      <c r="E76" s="355" t="s">
        <v>75</v>
      </c>
      <c r="F76" s="355" t="s">
        <v>75</v>
      </c>
      <c r="G76" s="356">
        <v>263</v>
      </c>
      <c r="H76" s="356">
        <v>73</v>
      </c>
      <c r="I76" s="356" t="s">
        <v>75</v>
      </c>
      <c r="J76" s="356" t="s">
        <v>75</v>
      </c>
      <c r="K76" s="355" t="s">
        <v>392</v>
      </c>
      <c r="L76" s="356">
        <v>1.4876712328767123</v>
      </c>
      <c r="M76" s="357">
        <v>0.27756653992395436</v>
      </c>
    </row>
    <row r="77" spans="1:25">
      <c r="A77" s="359" t="s">
        <v>64</v>
      </c>
      <c r="B77" s="444" t="s">
        <v>903</v>
      </c>
      <c r="C77" s="360">
        <v>2023</v>
      </c>
      <c r="D77" s="360">
        <v>2023</v>
      </c>
      <c r="E77" s="360" t="s">
        <v>75</v>
      </c>
      <c r="F77" s="360" t="s">
        <v>75</v>
      </c>
      <c r="G77" s="361">
        <v>350.2</v>
      </c>
      <c r="H77" s="361">
        <v>120</v>
      </c>
      <c r="I77" s="361" t="s">
        <v>75</v>
      </c>
      <c r="J77" s="361" t="s">
        <v>75</v>
      </c>
      <c r="K77" s="360" t="s">
        <v>392</v>
      </c>
      <c r="L77" s="361">
        <v>1.5833333333333333</v>
      </c>
      <c r="M77" s="362">
        <v>0.34266133637921187</v>
      </c>
      <c r="O77" s="363"/>
      <c r="P77" s="363"/>
      <c r="Q77" s="363"/>
      <c r="R77" s="363"/>
      <c r="S77" s="363"/>
    </row>
    <row r="78" spans="1:25" ht="13">
      <c r="A78" s="151" t="s">
        <v>721</v>
      </c>
      <c r="G78" s="392"/>
      <c r="H78" s="392"/>
      <c r="I78" s="392"/>
      <c r="J78" s="392"/>
    </row>
    <row r="79" spans="1:25">
      <c r="U79" s="363"/>
      <c r="V79" s="363"/>
    </row>
    <row r="80" spans="1:25">
      <c r="E80" s="148"/>
      <c r="F80" s="148"/>
      <c r="G80" s="148"/>
      <c r="H80" s="148"/>
    </row>
    <row r="81" spans="1:25">
      <c r="A81" s="363"/>
      <c r="B81" s="363"/>
      <c r="C81" s="363"/>
      <c r="D81" s="363"/>
      <c r="E81" s="363"/>
      <c r="F81" s="363"/>
      <c r="G81" s="363"/>
      <c r="H81" s="363"/>
      <c r="I81" s="363"/>
      <c r="J81" s="363"/>
      <c r="K81" s="363"/>
      <c r="L81" s="363"/>
      <c r="M81" s="363"/>
    </row>
    <row r="82" spans="1:25">
      <c r="E82" s="148"/>
      <c r="F82" s="148"/>
      <c r="G82" s="148"/>
      <c r="H82" s="148"/>
    </row>
    <row r="83" spans="1:25">
      <c r="E83" s="148"/>
      <c r="F83" s="148"/>
      <c r="G83" s="148"/>
      <c r="H83" s="148"/>
    </row>
    <row r="84" spans="1:25">
      <c r="E84" s="148"/>
      <c r="F84" s="148"/>
      <c r="G84" s="148"/>
      <c r="H84" s="148"/>
    </row>
    <row r="85" spans="1:25">
      <c r="E85" s="148"/>
      <c r="F85" s="148"/>
      <c r="G85" s="148"/>
      <c r="H85" s="148"/>
    </row>
    <row r="86" spans="1:25">
      <c r="E86" s="148"/>
      <c r="F86" s="148"/>
      <c r="G86" s="148"/>
      <c r="H86" s="148"/>
    </row>
    <row r="87" spans="1:25" ht="13">
      <c r="E87" s="148"/>
      <c r="F87" s="148"/>
      <c r="G87" s="148"/>
      <c r="H87" s="148"/>
      <c r="N87" s="567"/>
    </row>
    <row r="88" spans="1:25" ht="13">
      <c r="E88" s="148"/>
      <c r="F88" s="148"/>
      <c r="G88" s="148"/>
      <c r="H88" s="148"/>
      <c r="N88" s="371"/>
    </row>
    <row r="89" spans="1:25" ht="13">
      <c r="E89" s="148"/>
      <c r="F89" s="148"/>
      <c r="G89" s="148"/>
      <c r="H89" s="148"/>
      <c r="N89" s="371"/>
      <c r="X89" s="363"/>
      <c r="Y89" s="363"/>
    </row>
    <row r="90" spans="1:25" s="363" customFormat="1" ht="13">
      <c r="A90" s="148"/>
      <c r="B90" s="148"/>
      <c r="C90" s="148"/>
      <c r="D90" s="148"/>
      <c r="E90" s="148"/>
      <c r="F90" s="148"/>
      <c r="G90" s="148"/>
      <c r="H90" s="148"/>
      <c r="I90" s="148"/>
      <c r="J90" s="148"/>
      <c r="K90" s="148"/>
      <c r="L90" s="148"/>
      <c r="M90" s="148"/>
      <c r="N90" s="371"/>
      <c r="O90" s="148"/>
      <c r="P90" s="148"/>
      <c r="Q90" s="148"/>
      <c r="R90" s="148"/>
      <c r="S90" s="148"/>
      <c r="U90" s="148"/>
      <c r="V90" s="148"/>
      <c r="X90" s="148"/>
      <c r="Y90" s="148"/>
    </row>
    <row r="91" spans="1:25" ht="13">
      <c r="E91" s="148"/>
      <c r="F91" s="148"/>
      <c r="G91" s="148"/>
      <c r="H91" s="148"/>
      <c r="N91" s="371"/>
      <c r="O91" s="567"/>
    </row>
    <row r="92" spans="1:25" ht="13">
      <c r="E92" s="148"/>
      <c r="F92" s="148"/>
      <c r="G92" s="148"/>
      <c r="H92" s="148"/>
      <c r="N92" s="371"/>
      <c r="O92" s="371"/>
    </row>
    <row r="93" spans="1:25" ht="13">
      <c r="E93" s="148"/>
      <c r="F93" s="148"/>
      <c r="G93" s="148"/>
      <c r="H93" s="148"/>
      <c r="N93" s="371"/>
      <c r="O93" s="371"/>
    </row>
    <row r="94" spans="1:25" ht="13">
      <c r="E94" s="148"/>
      <c r="F94" s="148"/>
      <c r="G94" s="148"/>
      <c r="H94" s="148"/>
      <c r="N94" s="371"/>
      <c r="O94" s="371"/>
      <c r="P94" s="363"/>
      <c r="Q94" s="363"/>
      <c r="R94" s="363"/>
      <c r="S94" s="363"/>
    </row>
    <row r="95" spans="1:25" ht="13">
      <c r="E95" s="148"/>
      <c r="F95" s="148"/>
      <c r="G95" s="148"/>
      <c r="H95" s="148"/>
      <c r="L95" s="567"/>
      <c r="M95" s="567"/>
      <c r="N95" s="371"/>
      <c r="O95" s="371"/>
    </row>
    <row r="96" spans="1:25" ht="13">
      <c r="E96" s="148"/>
      <c r="F96" s="148"/>
      <c r="G96" s="148"/>
      <c r="H96" s="148"/>
      <c r="L96" s="371"/>
      <c r="M96" s="371"/>
      <c r="N96" s="371"/>
      <c r="O96" s="371"/>
      <c r="U96" s="363"/>
      <c r="V96" s="363"/>
    </row>
    <row r="97" spans="1:25" ht="13">
      <c r="E97" s="148"/>
      <c r="F97" s="148"/>
      <c r="G97" s="148"/>
      <c r="H97" s="148"/>
      <c r="L97" s="371"/>
      <c r="M97" s="371"/>
      <c r="N97" s="371"/>
      <c r="O97" s="371"/>
    </row>
    <row r="98" spans="1:25" ht="13">
      <c r="A98" s="363"/>
      <c r="B98" s="363"/>
      <c r="C98" s="363"/>
      <c r="D98" s="363"/>
      <c r="E98" s="363"/>
      <c r="F98" s="363"/>
      <c r="G98" s="363"/>
      <c r="H98" s="363"/>
      <c r="I98" s="363"/>
      <c r="J98" s="363"/>
      <c r="K98" s="363"/>
      <c r="L98" s="371"/>
      <c r="M98" s="371"/>
      <c r="N98" s="371"/>
      <c r="O98" s="371"/>
    </row>
    <row r="99" spans="1:25" ht="13">
      <c r="E99" s="148"/>
      <c r="F99" s="148"/>
      <c r="G99" s="148"/>
      <c r="H99" s="148"/>
      <c r="L99" s="371"/>
      <c r="M99" s="371"/>
      <c r="N99" s="371"/>
      <c r="O99" s="371"/>
    </row>
    <row r="100" spans="1:25" ht="13">
      <c r="E100" s="148"/>
      <c r="F100" s="148"/>
      <c r="G100" s="148"/>
      <c r="H100" s="148"/>
      <c r="L100" s="371"/>
      <c r="M100" s="371"/>
      <c r="N100" s="371"/>
      <c r="O100" s="371"/>
    </row>
    <row r="101" spans="1:25" ht="13">
      <c r="E101" s="148"/>
      <c r="F101" s="148"/>
      <c r="G101" s="148"/>
      <c r="H101" s="148"/>
      <c r="L101" s="371"/>
      <c r="M101" s="371"/>
      <c r="N101" s="371"/>
      <c r="O101" s="371"/>
    </row>
    <row r="102" spans="1:25" ht="13">
      <c r="E102" s="148"/>
      <c r="F102" s="148"/>
      <c r="G102" s="148"/>
      <c r="H102" s="148"/>
      <c r="L102" s="371"/>
      <c r="M102" s="371"/>
      <c r="N102" s="371"/>
      <c r="O102" s="371"/>
    </row>
    <row r="103" spans="1:25" ht="13">
      <c r="E103" s="148"/>
      <c r="F103" s="148"/>
      <c r="G103" s="148"/>
      <c r="H103" s="148"/>
      <c r="L103" s="371"/>
      <c r="M103" s="371"/>
      <c r="N103" s="371"/>
      <c r="O103" s="371"/>
    </row>
    <row r="104" spans="1:25" ht="13">
      <c r="E104" s="148"/>
      <c r="F104" s="148"/>
      <c r="G104" s="148"/>
      <c r="H104" s="148"/>
      <c r="L104" s="371"/>
      <c r="M104" s="371"/>
      <c r="N104" s="371"/>
      <c r="O104" s="371"/>
    </row>
    <row r="105" spans="1:25" ht="13">
      <c r="E105" s="148"/>
      <c r="F105" s="148"/>
      <c r="G105" s="148"/>
      <c r="H105" s="148"/>
      <c r="L105" s="371"/>
      <c r="M105" s="371"/>
      <c r="N105" s="374"/>
      <c r="O105" s="371"/>
    </row>
    <row r="106" spans="1:25" ht="13">
      <c r="E106" s="148"/>
      <c r="F106" s="148"/>
      <c r="G106" s="148"/>
      <c r="H106" s="148"/>
      <c r="L106" s="371"/>
      <c r="M106" s="371"/>
      <c r="O106" s="371"/>
    </row>
    <row r="107" spans="1:25" ht="13">
      <c r="E107" s="148"/>
      <c r="F107" s="148"/>
      <c r="G107" s="148"/>
      <c r="H107" s="148"/>
      <c r="L107" s="371"/>
      <c r="M107" s="371"/>
      <c r="O107" s="371"/>
    </row>
    <row r="108" spans="1:25" ht="13">
      <c r="E108" s="148"/>
      <c r="F108" s="148"/>
      <c r="G108" s="148"/>
      <c r="H108" s="148"/>
      <c r="L108" s="371"/>
      <c r="M108" s="371"/>
      <c r="O108" s="371"/>
    </row>
    <row r="109" spans="1:25" ht="13">
      <c r="E109" s="148"/>
      <c r="F109" s="148"/>
      <c r="G109" s="148"/>
      <c r="H109" s="148"/>
      <c r="L109" s="371"/>
      <c r="M109" s="371"/>
      <c r="O109" s="375"/>
    </row>
    <row r="110" spans="1:25" ht="13">
      <c r="E110" s="148"/>
      <c r="F110" s="148"/>
      <c r="G110" s="148"/>
      <c r="H110" s="148"/>
      <c r="L110" s="371"/>
      <c r="M110" s="371"/>
    </row>
    <row r="111" spans="1:25" ht="13">
      <c r="E111" s="148"/>
      <c r="F111" s="148"/>
      <c r="G111" s="148"/>
      <c r="H111" s="148"/>
      <c r="L111" s="371"/>
      <c r="M111" s="371"/>
      <c r="X111" s="155"/>
      <c r="Y111" s="155"/>
    </row>
    <row r="112" spans="1:25" s="155" customFormat="1" ht="13">
      <c r="A112" s="148"/>
      <c r="B112" s="148"/>
      <c r="C112" s="148"/>
      <c r="D112" s="148"/>
      <c r="E112" s="148"/>
      <c r="F112" s="148"/>
      <c r="G112" s="148"/>
      <c r="H112" s="148"/>
      <c r="I112" s="148"/>
      <c r="J112" s="148"/>
      <c r="K112" s="148"/>
      <c r="L112" s="371"/>
      <c r="M112" s="371"/>
      <c r="N112" s="148"/>
      <c r="O112" s="148"/>
      <c r="P112" s="148"/>
      <c r="Q112" s="148"/>
      <c r="R112" s="148"/>
      <c r="S112" s="148"/>
      <c r="T112" s="148"/>
      <c r="U112" s="148"/>
      <c r="V112" s="148"/>
      <c r="W112" s="148"/>
    </row>
    <row r="113" spans="1:25" s="155" customFormat="1">
      <c r="A113" s="148"/>
      <c r="B113" s="148"/>
      <c r="C113" s="148"/>
      <c r="D113" s="148"/>
      <c r="E113" s="148"/>
      <c r="F113" s="148"/>
      <c r="G113" s="148"/>
      <c r="H113" s="148"/>
      <c r="I113" s="148"/>
      <c r="J113" s="148"/>
      <c r="K113" s="148"/>
      <c r="L113" s="374"/>
      <c r="M113" s="374"/>
      <c r="N113" s="148"/>
      <c r="O113" s="148"/>
      <c r="P113" s="148"/>
      <c r="Q113" s="148"/>
      <c r="R113" s="148"/>
      <c r="S113" s="148"/>
      <c r="T113" s="148"/>
      <c r="U113" s="148"/>
      <c r="V113" s="148"/>
      <c r="W113" s="148"/>
    </row>
    <row r="114" spans="1:25" s="155" customFormat="1">
      <c r="A114" s="148"/>
      <c r="B114" s="148"/>
      <c r="C114" s="148"/>
      <c r="D114" s="148"/>
      <c r="E114" s="148"/>
      <c r="F114" s="148"/>
      <c r="G114" s="148"/>
      <c r="H114" s="148"/>
      <c r="I114" s="148"/>
      <c r="J114" s="148"/>
      <c r="K114" s="148"/>
      <c r="L114" s="148"/>
      <c r="M114" s="148"/>
      <c r="N114" s="148"/>
      <c r="O114" s="148"/>
      <c r="P114" s="148"/>
      <c r="Q114" s="148"/>
      <c r="R114" s="148"/>
      <c r="S114" s="148"/>
      <c r="T114" s="148"/>
      <c r="U114" s="148"/>
      <c r="V114" s="148"/>
      <c r="W114" s="148"/>
    </row>
    <row r="115" spans="1:25" s="155" customFormat="1">
      <c r="A115" s="148"/>
      <c r="B115" s="148"/>
      <c r="C115" s="148"/>
      <c r="D115" s="148"/>
      <c r="I115" s="148"/>
      <c r="J115" s="148"/>
      <c r="K115" s="148"/>
      <c r="L115" s="148"/>
      <c r="M115" s="148"/>
      <c r="N115" s="148"/>
      <c r="O115" s="148"/>
      <c r="P115" s="148"/>
      <c r="Q115" s="148"/>
      <c r="R115" s="148"/>
      <c r="S115" s="148"/>
      <c r="T115" s="148"/>
      <c r="U115" s="148"/>
      <c r="V115" s="148"/>
      <c r="W115" s="148"/>
    </row>
    <row r="116" spans="1:25" s="155" customFormat="1">
      <c r="A116" s="148"/>
      <c r="B116" s="376"/>
      <c r="C116" s="376"/>
      <c r="D116" s="148"/>
      <c r="I116" s="148"/>
      <c r="J116" s="148"/>
      <c r="K116" s="148"/>
      <c r="L116" s="148"/>
      <c r="M116" s="148"/>
      <c r="N116" s="148"/>
      <c r="O116" s="148"/>
      <c r="P116" s="148"/>
      <c r="Q116" s="148"/>
      <c r="R116" s="148"/>
      <c r="S116" s="148"/>
      <c r="T116" s="148"/>
      <c r="U116" s="148"/>
      <c r="V116" s="148"/>
      <c r="W116" s="148"/>
    </row>
    <row r="117" spans="1:25" s="155" customFormat="1">
      <c r="A117" s="376"/>
      <c r="B117" s="376"/>
      <c r="C117" s="376"/>
      <c r="D117" s="148"/>
      <c r="F117" s="148"/>
      <c r="G117" s="148"/>
      <c r="I117" s="148"/>
      <c r="J117" s="148"/>
      <c r="K117" s="148"/>
      <c r="L117" s="148"/>
      <c r="M117" s="148"/>
      <c r="N117" s="148"/>
      <c r="O117" s="148"/>
      <c r="P117" s="148"/>
      <c r="Q117" s="148"/>
      <c r="R117" s="148"/>
      <c r="S117" s="148"/>
      <c r="T117" s="148"/>
      <c r="U117" s="148"/>
      <c r="V117" s="148"/>
      <c r="W117" s="148"/>
      <c r="X117" s="148"/>
      <c r="Y117" s="148"/>
    </row>
    <row r="118" spans="1:25">
      <c r="A118" s="376"/>
      <c r="B118" s="376"/>
      <c r="C118" s="376"/>
      <c r="F118" s="148"/>
      <c r="G118" s="148"/>
      <c r="X118" s="155"/>
      <c r="Y118" s="155"/>
    </row>
    <row r="119" spans="1:25" s="155" customFormat="1" ht="13.4" customHeight="1">
      <c r="A119" s="376"/>
      <c r="B119" s="376"/>
      <c r="C119" s="376"/>
      <c r="D119" s="148"/>
      <c r="E119" s="148"/>
      <c r="G119" s="374"/>
      <c r="I119" s="148"/>
      <c r="J119" s="148"/>
      <c r="K119" s="148"/>
      <c r="L119" s="148"/>
      <c r="M119" s="148"/>
      <c r="N119" s="148"/>
      <c r="O119" s="148"/>
      <c r="P119" s="148"/>
      <c r="Q119" s="148"/>
      <c r="R119" s="148"/>
      <c r="S119" s="148"/>
      <c r="T119" s="148"/>
      <c r="U119" s="148"/>
      <c r="V119" s="148"/>
      <c r="W119" s="148"/>
    </row>
    <row r="120" spans="1:25" s="155" customFormat="1">
      <c r="A120" s="148"/>
      <c r="B120" s="148"/>
      <c r="C120" s="148"/>
      <c r="D120" s="148"/>
      <c r="F120" s="148"/>
      <c r="G120" s="148"/>
      <c r="I120" s="148"/>
      <c r="J120" s="148"/>
      <c r="K120" s="148"/>
      <c r="L120" s="148"/>
      <c r="M120" s="148"/>
      <c r="N120" s="148"/>
      <c r="O120" s="148"/>
      <c r="P120" s="148"/>
      <c r="Q120" s="148"/>
      <c r="R120" s="148"/>
      <c r="S120" s="148"/>
      <c r="T120" s="148"/>
      <c r="U120" s="148"/>
      <c r="V120" s="148"/>
      <c r="W120" s="148"/>
    </row>
    <row r="121" spans="1:25" s="155" customFormat="1">
      <c r="A121" s="148"/>
      <c r="B121" s="148"/>
      <c r="C121" s="148"/>
      <c r="D121" s="148"/>
      <c r="F121" s="148"/>
      <c r="G121" s="148"/>
      <c r="I121" s="148"/>
      <c r="J121" s="148"/>
      <c r="K121" s="148"/>
      <c r="L121" s="148"/>
      <c r="M121" s="148"/>
      <c r="N121" s="148"/>
      <c r="O121" s="148"/>
      <c r="P121" s="148"/>
      <c r="Q121" s="148"/>
      <c r="R121" s="148"/>
      <c r="S121" s="148"/>
      <c r="T121" s="148"/>
      <c r="U121" s="148"/>
      <c r="V121" s="148"/>
      <c r="W121" s="148"/>
    </row>
    <row r="122" spans="1:25" s="155" customFormat="1">
      <c r="A122" s="148"/>
      <c r="B122" s="148"/>
      <c r="C122" s="148"/>
      <c r="D122" s="148"/>
      <c r="F122" s="374"/>
      <c r="I122" s="148"/>
      <c r="J122" s="148"/>
      <c r="K122" s="148"/>
      <c r="L122" s="148"/>
      <c r="M122" s="148"/>
      <c r="N122" s="148"/>
      <c r="O122" s="148"/>
      <c r="P122" s="148"/>
      <c r="Q122" s="148"/>
      <c r="R122" s="148"/>
      <c r="S122" s="148"/>
      <c r="T122" s="148"/>
      <c r="U122" s="148"/>
      <c r="V122" s="148"/>
      <c r="W122" s="148"/>
    </row>
    <row r="123" spans="1:25" s="155" customFormat="1">
      <c r="A123" s="148"/>
      <c r="B123" s="148"/>
      <c r="C123" s="148"/>
      <c r="D123" s="148"/>
      <c r="F123" s="148"/>
      <c r="I123" s="148"/>
      <c r="J123" s="148"/>
      <c r="K123" s="148"/>
      <c r="L123" s="148"/>
      <c r="M123" s="148"/>
      <c r="N123" s="148"/>
      <c r="O123" s="148"/>
      <c r="P123" s="148"/>
      <c r="Q123" s="148"/>
      <c r="R123" s="148"/>
      <c r="S123" s="148"/>
      <c r="T123" s="148"/>
      <c r="U123" s="148"/>
      <c r="V123" s="148"/>
      <c r="W123" s="148"/>
    </row>
    <row r="124" spans="1:25" s="155" customFormat="1">
      <c r="A124" s="148"/>
      <c r="B124" s="148"/>
      <c r="C124" s="148"/>
      <c r="D124" s="148"/>
      <c r="F124" s="148"/>
      <c r="I124" s="148"/>
      <c r="J124" s="148"/>
      <c r="K124" s="148"/>
      <c r="L124" s="148"/>
      <c r="M124" s="148"/>
      <c r="N124" s="148"/>
      <c r="O124" s="148"/>
      <c r="P124" s="148"/>
      <c r="Q124" s="148"/>
      <c r="R124" s="148"/>
      <c r="S124" s="148"/>
      <c r="T124" s="148"/>
      <c r="U124" s="148"/>
      <c r="V124" s="148"/>
      <c r="W124" s="148"/>
    </row>
    <row r="125" spans="1:25" s="155" customFormat="1">
      <c r="A125" s="148"/>
      <c r="B125" s="148"/>
      <c r="C125" s="148"/>
      <c r="D125" s="148"/>
      <c r="F125" s="148"/>
      <c r="I125" s="148"/>
      <c r="J125" s="148"/>
      <c r="K125" s="148"/>
      <c r="L125" s="148"/>
      <c r="M125" s="148"/>
      <c r="N125" s="148"/>
      <c r="O125" s="148"/>
      <c r="P125" s="148"/>
      <c r="Q125" s="148"/>
      <c r="R125" s="148"/>
      <c r="S125" s="148"/>
      <c r="T125" s="148"/>
      <c r="U125" s="148"/>
      <c r="V125" s="148"/>
      <c r="W125" s="148"/>
    </row>
    <row r="126" spans="1:25" s="155" customFormat="1">
      <c r="A126" s="148"/>
      <c r="B126" s="148"/>
      <c r="C126" s="148"/>
      <c r="D126" s="148"/>
      <c r="I126" s="148"/>
      <c r="J126" s="148"/>
      <c r="K126" s="148"/>
      <c r="L126" s="148"/>
      <c r="M126" s="148"/>
      <c r="N126" s="148"/>
      <c r="O126" s="148"/>
      <c r="P126" s="148"/>
      <c r="Q126" s="148"/>
      <c r="R126" s="148"/>
      <c r="S126" s="148"/>
      <c r="T126" s="148"/>
      <c r="U126" s="148"/>
      <c r="V126" s="148"/>
      <c r="W126" s="148"/>
    </row>
    <row r="127" spans="1:25" s="155" customFormat="1">
      <c r="A127" s="148"/>
      <c r="B127" s="148"/>
      <c r="C127" s="148"/>
      <c r="D127" s="148"/>
      <c r="E127" s="148"/>
      <c r="F127" s="148"/>
      <c r="I127" s="148"/>
      <c r="J127" s="148"/>
      <c r="K127" s="148"/>
      <c r="L127" s="148"/>
      <c r="M127" s="148"/>
      <c r="N127" s="148"/>
      <c r="O127" s="148"/>
      <c r="P127" s="148"/>
      <c r="Q127" s="148"/>
      <c r="R127" s="148"/>
      <c r="S127" s="148"/>
      <c r="T127" s="148"/>
      <c r="U127" s="148"/>
      <c r="V127" s="148"/>
      <c r="W127" s="148"/>
    </row>
    <row r="128" spans="1:25" s="155" customFormat="1">
      <c r="A128" s="148"/>
      <c r="B128" s="148"/>
      <c r="C128" s="148"/>
      <c r="D128" s="148"/>
      <c r="E128" s="148"/>
      <c r="I128" s="148"/>
      <c r="J128" s="148"/>
      <c r="K128" s="148"/>
      <c r="L128" s="148"/>
      <c r="M128" s="148"/>
      <c r="N128" s="148"/>
      <c r="O128" s="148"/>
      <c r="P128" s="148"/>
      <c r="Q128" s="148"/>
      <c r="R128" s="148"/>
      <c r="S128" s="148"/>
      <c r="T128" s="148"/>
      <c r="U128" s="148"/>
      <c r="V128" s="148"/>
      <c r="W128" s="148"/>
    </row>
    <row r="129" spans="1:23" s="155" customFormat="1">
      <c r="A129" s="148"/>
      <c r="B129" s="148"/>
      <c r="C129" s="148"/>
      <c r="D129" s="148"/>
      <c r="E129" s="148"/>
      <c r="I129" s="148"/>
      <c r="J129" s="148"/>
      <c r="K129" s="148"/>
      <c r="L129" s="148"/>
      <c r="M129" s="148"/>
      <c r="N129" s="148"/>
      <c r="O129" s="148"/>
      <c r="P129" s="148"/>
      <c r="Q129" s="148"/>
      <c r="R129" s="148"/>
      <c r="S129" s="148"/>
      <c r="T129" s="148"/>
      <c r="U129" s="148"/>
      <c r="V129" s="148"/>
      <c r="W129" s="148"/>
    </row>
    <row r="130" spans="1:23" s="155" customFormat="1">
      <c r="A130" s="148"/>
      <c r="B130" s="148"/>
      <c r="C130" s="148"/>
      <c r="D130" s="148"/>
      <c r="E130" s="148"/>
      <c r="I130" s="148"/>
      <c r="J130" s="148"/>
      <c r="K130" s="148"/>
      <c r="L130" s="148"/>
      <c r="M130" s="148"/>
      <c r="N130" s="148"/>
      <c r="O130" s="148"/>
      <c r="P130" s="148"/>
      <c r="Q130" s="148"/>
      <c r="R130" s="148"/>
      <c r="S130" s="148"/>
      <c r="T130" s="148"/>
      <c r="U130" s="148"/>
      <c r="V130" s="148"/>
      <c r="W130" s="148"/>
    </row>
    <row r="131" spans="1:23" s="155" customFormat="1">
      <c r="A131" s="148"/>
      <c r="B131" s="148"/>
      <c r="C131" s="148"/>
      <c r="D131" s="148"/>
      <c r="E131" s="148"/>
      <c r="I131" s="148"/>
      <c r="J131" s="148"/>
      <c r="K131" s="148"/>
      <c r="L131" s="148"/>
      <c r="M131" s="148"/>
      <c r="N131" s="148"/>
      <c r="O131" s="148"/>
      <c r="P131" s="148"/>
      <c r="Q131" s="148"/>
      <c r="R131" s="148"/>
      <c r="S131" s="148"/>
      <c r="T131" s="148"/>
      <c r="U131" s="148"/>
      <c r="V131" s="148"/>
      <c r="W131" s="148"/>
    </row>
    <row r="132" spans="1:23" s="155" customFormat="1">
      <c r="A132" s="148"/>
      <c r="B132" s="148"/>
      <c r="C132" s="148"/>
      <c r="D132" s="148"/>
      <c r="E132" s="148"/>
      <c r="I132" s="148"/>
      <c r="J132" s="148"/>
      <c r="K132" s="148"/>
      <c r="L132" s="148"/>
      <c r="M132" s="148"/>
      <c r="N132" s="148"/>
      <c r="O132" s="148"/>
      <c r="P132" s="148"/>
      <c r="Q132" s="148"/>
      <c r="R132" s="148"/>
      <c r="S132" s="148"/>
      <c r="T132" s="148"/>
      <c r="U132" s="148"/>
      <c r="V132" s="148"/>
      <c r="W132" s="148"/>
    </row>
    <row r="133" spans="1:23" s="155" customFormat="1">
      <c r="A133" s="148"/>
      <c r="B133" s="148"/>
      <c r="C133" s="148"/>
      <c r="D133" s="148"/>
      <c r="E133" s="148"/>
      <c r="I133" s="148"/>
      <c r="J133" s="148"/>
      <c r="K133" s="148"/>
      <c r="L133" s="148"/>
      <c r="M133" s="148"/>
      <c r="N133" s="148"/>
      <c r="O133" s="148"/>
      <c r="P133" s="148"/>
      <c r="Q133" s="148"/>
      <c r="R133" s="148"/>
      <c r="S133" s="148"/>
      <c r="T133" s="148"/>
      <c r="U133" s="148"/>
      <c r="V133" s="148"/>
      <c r="W133" s="148"/>
    </row>
    <row r="134" spans="1:23" s="155" customFormat="1">
      <c r="A134" s="148"/>
      <c r="B134" s="148"/>
      <c r="C134" s="148"/>
      <c r="D134" s="148"/>
      <c r="E134" s="148"/>
      <c r="I134" s="148"/>
      <c r="J134" s="148"/>
      <c r="K134" s="148"/>
      <c r="L134" s="148"/>
      <c r="M134" s="148"/>
      <c r="N134" s="148"/>
      <c r="O134" s="148"/>
      <c r="P134" s="148"/>
      <c r="Q134" s="148"/>
      <c r="R134" s="148"/>
      <c r="S134" s="148"/>
      <c r="T134" s="148"/>
      <c r="U134" s="148"/>
      <c r="V134" s="148"/>
      <c r="W134" s="148"/>
    </row>
    <row r="135" spans="1:23" s="155" customFormat="1">
      <c r="A135" s="148"/>
      <c r="B135" s="148"/>
      <c r="C135" s="148"/>
      <c r="D135" s="148"/>
      <c r="E135" s="148"/>
      <c r="I135" s="148"/>
      <c r="J135" s="148"/>
      <c r="K135" s="148"/>
      <c r="L135" s="148"/>
      <c r="M135" s="148"/>
      <c r="N135" s="148"/>
      <c r="O135" s="148"/>
      <c r="P135" s="148"/>
      <c r="Q135" s="148"/>
      <c r="R135" s="148"/>
      <c r="S135" s="148"/>
      <c r="T135" s="148"/>
      <c r="U135" s="148"/>
      <c r="V135" s="148"/>
      <c r="W135" s="148"/>
    </row>
    <row r="136" spans="1:23" s="155" customFormat="1">
      <c r="A136" s="148"/>
      <c r="B136" s="148"/>
      <c r="C136" s="148"/>
      <c r="D136" s="148"/>
      <c r="E136" s="148"/>
      <c r="I136" s="148"/>
      <c r="J136" s="148"/>
      <c r="K136" s="148"/>
      <c r="L136" s="148"/>
      <c r="M136" s="148"/>
      <c r="N136" s="148"/>
      <c r="O136" s="148"/>
      <c r="P136" s="148"/>
      <c r="Q136" s="148"/>
      <c r="R136" s="148"/>
      <c r="S136" s="148"/>
      <c r="T136" s="148"/>
      <c r="U136" s="148"/>
      <c r="V136" s="148"/>
      <c r="W136" s="148"/>
    </row>
    <row r="137" spans="1:23" s="155" customFormat="1">
      <c r="A137" s="148"/>
      <c r="B137" s="148"/>
      <c r="C137" s="148"/>
      <c r="D137" s="148"/>
      <c r="E137" s="148"/>
      <c r="I137" s="148"/>
      <c r="J137" s="148"/>
      <c r="K137" s="148"/>
      <c r="L137" s="148"/>
      <c r="M137" s="148"/>
      <c r="N137" s="148"/>
      <c r="O137" s="148"/>
      <c r="P137" s="148"/>
      <c r="Q137" s="148"/>
      <c r="R137" s="148"/>
      <c r="S137" s="148"/>
      <c r="T137" s="148"/>
      <c r="U137" s="148"/>
      <c r="V137" s="148"/>
      <c r="W137" s="148"/>
    </row>
    <row r="138" spans="1:23" s="155" customFormat="1">
      <c r="A138" s="148"/>
      <c r="B138" s="148"/>
      <c r="C138" s="148"/>
      <c r="D138" s="148"/>
      <c r="E138" s="148"/>
      <c r="I138" s="148"/>
      <c r="J138" s="148"/>
      <c r="K138" s="148"/>
      <c r="L138" s="148"/>
      <c r="M138" s="148"/>
      <c r="N138" s="148"/>
      <c r="O138" s="148"/>
      <c r="P138" s="148"/>
      <c r="Q138" s="148"/>
      <c r="R138" s="148"/>
      <c r="S138" s="148"/>
      <c r="T138" s="148"/>
      <c r="U138" s="148"/>
      <c r="V138" s="148"/>
      <c r="W138" s="148"/>
    </row>
    <row r="139" spans="1:23" s="155" customFormat="1">
      <c r="A139" s="148"/>
      <c r="B139" s="148"/>
      <c r="C139" s="148"/>
      <c r="D139" s="148"/>
      <c r="E139" s="148"/>
      <c r="I139" s="148"/>
      <c r="J139" s="148"/>
      <c r="K139" s="148"/>
      <c r="L139" s="148"/>
      <c r="M139" s="148"/>
      <c r="N139" s="148"/>
      <c r="O139" s="148"/>
      <c r="P139" s="148"/>
      <c r="Q139" s="148"/>
      <c r="R139" s="148"/>
      <c r="S139" s="148"/>
      <c r="T139" s="148"/>
      <c r="U139" s="148"/>
      <c r="V139" s="148"/>
      <c r="W139" s="148"/>
    </row>
    <row r="140" spans="1:23" s="155" customFormat="1">
      <c r="A140" s="148"/>
      <c r="B140" s="148"/>
      <c r="C140" s="148"/>
      <c r="D140" s="148"/>
      <c r="E140" s="148"/>
      <c r="I140" s="148"/>
      <c r="J140" s="148"/>
      <c r="K140" s="148"/>
      <c r="L140" s="148"/>
      <c r="M140" s="148"/>
      <c r="N140" s="148"/>
      <c r="O140" s="148"/>
      <c r="P140" s="148"/>
      <c r="Q140" s="148"/>
      <c r="R140" s="148"/>
      <c r="S140" s="148"/>
      <c r="T140" s="148"/>
      <c r="U140" s="148"/>
      <c r="V140" s="148"/>
      <c r="W140" s="148"/>
    </row>
    <row r="141" spans="1:23" s="155" customFormat="1">
      <c r="A141" s="148"/>
      <c r="B141" s="148"/>
      <c r="C141" s="148"/>
      <c r="D141" s="148"/>
      <c r="E141" s="148"/>
      <c r="I141" s="148"/>
      <c r="J141" s="148"/>
      <c r="K141" s="148"/>
      <c r="L141" s="148"/>
      <c r="M141" s="148"/>
      <c r="N141" s="148"/>
      <c r="O141" s="148"/>
      <c r="P141" s="148"/>
      <c r="Q141" s="148"/>
      <c r="R141" s="148"/>
      <c r="S141" s="148"/>
      <c r="T141" s="148"/>
      <c r="U141" s="148"/>
      <c r="V141" s="148"/>
      <c r="W141" s="148"/>
    </row>
    <row r="142" spans="1:23" s="155" customFormat="1">
      <c r="A142" s="148"/>
      <c r="B142" s="148"/>
      <c r="C142" s="148"/>
      <c r="D142" s="148"/>
      <c r="E142" s="148"/>
      <c r="I142" s="148"/>
      <c r="J142" s="148"/>
      <c r="K142" s="148"/>
      <c r="L142" s="148"/>
      <c r="M142" s="148"/>
      <c r="N142" s="148"/>
      <c r="O142" s="148"/>
      <c r="P142" s="148"/>
      <c r="Q142" s="148"/>
      <c r="R142" s="148"/>
      <c r="S142" s="148"/>
      <c r="T142" s="148"/>
      <c r="U142" s="148"/>
      <c r="V142" s="148"/>
      <c r="W142" s="148"/>
    </row>
    <row r="143" spans="1:23" s="155" customFormat="1">
      <c r="A143" s="148"/>
      <c r="B143" s="148"/>
      <c r="C143" s="148"/>
      <c r="D143" s="148"/>
      <c r="E143" s="148"/>
      <c r="I143" s="148"/>
      <c r="J143" s="148"/>
      <c r="K143" s="148"/>
      <c r="L143" s="148"/>
      <c r="M143" s="148"/>
      <c r="N143" s="148"/>
      <c r="O143" s="148"/>
      <c r="P143" s="148"/>
      <c r="Q143" s="148"/>
      <c r="R143" s="148"/>
      <c r="S143" s="148"/>
      <c r="T143" s="148"/>
      <c r="U143" s="148"/>
      <c r="V143" s="148"/>
      <c r="W143" s="148"/>
    </row>
    <row r="144" spans="1:23" s="155" customFormat="1">
      <c r="A144" s="148"/>
      <c r="B144" s="148"/>
      <c r="C144" s="148"/>
      <c r="D144" s="148"/>
      <c r="E144" s="148"/>
      <c r="I144" s="148"/>
      <c r="J144" s="148"/>
      <c r="K144" s="148"/>
      <c r="L144" s="148"/>
      <c r="M144" s="148"/>
      <c r="N144" s="148"/>
      <c r="O144" s="148"/>
      <c r="P144" s="148"/>
      <c r="Q144" s="148"/>
      <c r="R144" s="148"/>
      <c r="S144" s="148"/>
      <c r="T144" s="148"/>
      <c r="U144" s="148"/>
      <c r="V144" s="148"/>
      <c r="W144" s="148"/>
    </row>
    <row r="145" spans="1:23" s="155" customFormat="1">
      <c r="A145" s="148"/>
      <c r="B145" s="148"/>
      <c r="C145" s="148"/>
      <c r="D145" s="148"/>
      <c r="E145" s="148"/>
      <c r="I145" s="148"/>
      <c r="J145" s="148"/>
      <c r="K145" s="148"/>
      <c r="L145" s="148"/>
      <c r="M145" s="148"/>
      <c r="N145" s="148"/>
      <c r="O145" s="148"/>
      <c r="P145" s="148"/>
      <c r="Q145" s="148"/>
      <c r="R145" s="148"/>
      <c r="S145" s="148"/>
      <c r="T145" s="148"/>
      <c r="U145" s="148"/>
      <c r="V145" s="148"/>
      <c r="W145" s="148"/>
    </row>
    <row r="146" spans="1:23" s="155" customFormat="1">
      <c r="A146" s="148"/>
      <c r="B146" s="148"/>
      <c r="C146" s="148"/>
      <c r="D146" s="148"/>
      <c r="E146" s="148"/>
      <c r="I146" s="148"/>
      <c r="J146" s="148"/>
      <c r="K146" s="148"/>
      <c r="L146" s="148"/>
      <c r="M146" s="148"/>
      <c r="N146" s="148"/>
      <c r="O146" s="148"/>
      <c r="P146" s="148"/>
      <c r="Q146" s="148"/>
      <c r="R146" s="148"/>
      <c r="S146" s="148"/>
      <c r="T146" s="148"/>
      <c r="U146" s="148"/>
      <c r="V146" s="148"/>
      <c r="W146" s="148"/>
    </row>
    <row r="147" spans="1:23" s="155" customFormat="1">
      <c r="A147" s="148"/>
      <c r="B147" s="148"/>
      <c r="C147" s="148"/>
      <c r="D147" s="148"/>
      <c r="E147" s="148"/>
      <c r="I147" s="148"/>
      <c r="J147" s="148"/>
      <c r="K147" s="148"/>
      <c r="L147" s="148"/>
      <c r="M147" s="148"/>
      <c r="N147" s="148"/>
      <c r="O147" s="148"/>
      <c r="P147" s="148"/>
      <c r="Q147" s="148"/>
      <c r="R147" s="148"/>
      <c r="S147" s="148"/>
      <c r="T147" s="148"/>
      <c r="U147" s="148"/>
      <c r="V147" s="148"/>
      <c r="W147" s="148"/>
    </row>
    <row r="148" spans="1:23" s="155" customFormat="1">
      <c r="A148" s="148"/>
      <c r="B148" s="148"/>
      <c r="C148" s="148"/>
      <c r="D148" s="148"/>
      <c r="E148" s="148"/>
      <c r="I148" s="148"/>
      <c r="J148" s="148"/>
      <c r="K148" s="148"/>
      <c r="L148" s="148"/>
      <c r="M148" s="148"/>
      <c r="N148" s="148"/>
      <c r="O148" s="148"/>
      <c r="P148" s="148"/>
      <c r="Q148" s="148"/>
      <c r="R148" s="148"/>
      <c r="S148" s="148"/>
      <c r="T148" s="148"/>
      <c r="U148" s="148"/>
      <c r="V148" s="148"/>
      <c r="W148" s="148"/>
    </row>
    <row r="149" spans="1:23" s="155" customFormat="1">
      <c r="A149" s="148"/>
      <c r="B149" s="148"/>
      <c r="C149" s="148"/>
      <c r="D149" s="148"/>
      <c r="E149" s="148"/>
      <c r="I149" s="148"/>
      <c r="J149" s="148"/>
      <c r="K149" s="148"/>
      <c r="L149" s="148"/>
      <c r="M149" s="148"/>
      <c r="N149" s="148"/>
      <c r="O149" s="148"/>
      <c r="P149" s="148"/>
      <c r="Q149" s="148"/>
      <c r="R149" s="148"/>
      <c r="S149" s="148"/>
      <c r="T149" s="148"/>
      <c r="U149" s="148"/>
      <c r="V149" s="148"/>
      <c r="W149" s="148"/>
    </row>
    <row r="150" spans="1:23" s="155" customFormat="1">
      <c r="A150" s="148"/>
      <c r="B150" s="148"/>
      <c r="C150" s="148"/>
      <c r="D150" s="148"/>
      <c r="E150" s="148"/>
      <c r="I150" s="148"/>
      <c r="J150" s="148"/>
      <c r="K150" s="148"/>
      <c r="L150" s="148"/>
      <c r="M150" s="148"/>
      <c r="N150" s="148"/>
      <c r="O150" s="148"/>
      <c r="P150" s="148"/>
      <c r="Q150" s="148"/>
      <c r="R150" s="148"/>
      <c r="S150" s="148"/>
      <c r="T150" s="148"/>
      <c r="U150" s="148"/>
      <c r="V150" s="148"/>
      <c r="W150" s="148"/>
    </row>
    <row r="151" spans="1:23" s="155" customFormat="1">
      <c r="A151" s="148"/>
      <c r="B151" s="148"/>
      <c r="C151" s="148"/>
      <c r="D151" s="148"/>
      <c r="E151" s="148"/>
      <c r="I151" s="148"/>
      <c r="J151" s="148"/>
      <c r="K151" s="148"/>
      <c r="L151" s="148"/>
      <c r="M151" s="148"/>
      <c r="N151" s="148"/>
      <c r="O151" s="148"/>
      <c r="P151" s="148"/>
      <c r="Q151" s="148"/>
      <c r="R151" s="148"/>
      <c r="S151" s="148"/>
      <c r="T151" s="148"/>
      <c r="U151" s="148"/>
      <c r="V151" s="148"/>
      <c r="W151" s="148"/>
    </row>
    <row r="152" spans="1:23" s="155" customFormat="1">
      <c r="A152" s="148"/>
      <c r="B152" s="148"/>
      <c r="C152" s="148"/>
      <c r="D152" s="148"/>
      <c r="E152" s="148"/>
      <c r="I152" s="148"/>
      <c r="J152" s="148"/>
      <c r="K152" s="148"/>
      <c r="L152" s="148"/>
      <c r="M152" s="148"/>
      <c r="N152" s="148"/>
      <c r="O152" s="148"/>
      <c r="P152" s="148"/>
      <c r="Q152" s="148"/>
      <c r="R152" s="148"/>
      <c r="S152" s="148"/>
      <c r="T152" s="148"/>
      <c r="U152" s="148"/>
      <c r="V152" s="148"/>
      <c r="W152" s="148"/>
    </row>
    <row r="153" spans="1:23" s="155" customFormat="1">
      <c r="A153" s="148"/>
      <c r="B153" s="148"/>
      <c r="C153" s="148"/>
      <c r="D153" s="148"/>
      <c r="E153" s="148"/>
      <c r="I153" s="148"/>
      <c r="J153" s="148"/>
      <c r="K153" s="148"/>
      <c r="L153" s="148"/>
      <c r="M153" s="148"/>
      <c r="N153" s="148"/>
      <c r="O153" s="148"/>
      <c r="P153" s="148"/>
      <c r="Q153" s="148"/>
      <c r="R153" s="148"/>
      <c r="S153" s="148"/>
      <c r="T153" s="148"/>
      <c r="U153" s="148"/>
      <c r="V153" s="148"/>
      <c r="W153" s="148"/>
    </row>
    <row r="154" spans="1:23" s="155" customFormat="1">
      <c r="A154" s="148"/>
      <c r="B154" s="148"/>
      <c r="C154" s="148"/>
      <c r="D154" s="148"/>
      <c r="E154" s="148"/>
      <c r="I154" s="148"/>
      <c r="J154" s="148"/>
      <c r="K154" s="148"/>
      <c r="L154" s="148"/>
      <c r="M154" s="148"/>
      <c r="N154" s="148"/>
      <c r="O154" s="148"/>
      <c r="P154" s="148"/>
      <c r="Q154" s="148"/>
      <c r="R154" s="148"/>
      <c r="S154" s="148"/>
      <c r="T154" s="148"/>
      <c r="U154" s="148"/>
      <c r="V154" s="148"/>
      <c r="W154" s="148"/>
    </row>
    <row r="155" spans="1:23" s="155" customFormat="1">
      <c r="A155" s="148"/>
      <c r="B155" s="148"/>
      <c r="C155" s="148"/>
      <c r="D155" s="148"/>
      <c r="E155" s="148"/>
      <c r="I155" s="148"/>
      <c r="J155" s="148"/>
      <c r="K155" s="148"/>
      <c r="L155" s="148"/>
      <c r="M155" s="148"/>
      <c r="N155" s="148"/>
      <c r="O155" s="148"/>
      <c r="P155" s="148"/>
      <c r="Q155" s="148"/>
      <c r="R155" s="148"/>
      <c r="S155" s="148"/>
      <c r="T155" s="148"/>
      <c r="U155" s="148"/>
      <c r="V155" s="148"/>
      <c r="W155" s="148"/>
    </row>
    <row r="156" spans="1:23" s="155" customFormat="1">
      <c r="A156" s="148"/>
      <c r="B156" s="148"/>
      <c r="C156" s="148"/>
      <c r="D156" s="148"/>
      <c r="E156" s="148"/>
      <c r="I156" s="148"/>
      <c r="J156" s="148"/>
      <c r="K156" s="148"/>
      <c r="L156" s="148"/>
      <c r="M156" s="148"/>
      <c r="N156" s="148"/>
      <c r="O156" s="148"/>
      <c r="P156" s="148"/>
      <c r="Q156" s="148"/>
      <c r="R156" s="148"/>
      <c r="S156" s="148"/>
      <c r="T156" s="148"/>
      <c r="U156" s="148"/>
      <c r="V156" s="148"/>
      <c r="W156" s="148"/>
    </row>
    <row r="157" spans="1:23" s="155" customFormat="1">
      <c r="A157" s="148"/>
      <c r="B157" s="148"/>
      <c r="C157" s="148"/>
      <c r="D157" s="148"/>
      <c r="E157" s="148"/>
      <c r="I157" s="148"/>
      <c r="J157" s="148"/>
      <c r="K157" s="148"/>
      <c r="L157" s="148"/>
      <c r="M157" s="148"/>
      <c r="N157" s="148"/>
      <c r="O157" s="148"/>
      <c r="P157" s="148"/>
      <c r="Q157" s="148"/>
      <c r="R157" s="148"/>
      <c r="S157" s="148"/>
      <c r="T157" s="148"/>
      <c r="U157" s="148"/>
      <c r="V157" s="148"/>
      <c r="W157" s="148"/>
    </row>
    <row r="158" spans="1:23" s="155" customFormat="1">
      <c r="A158" s="148"/>
      <c r="B158" s="148"/>
      <c r="C158" s="148"/>
      <c r="D158" s="148"/>
      <c r="E158" s="148"/>
      <c r="I158" s="148"/>
      <c r="J158" s="148"/>
      <c r="K158" s="148"/>
      <c r="L158" s="148"/>
      <c r="M158" s="148"/>
      <c r="N158" s="148"/>
      <c r="O158" s="148"/>
      <c r="P158" s="148"/>
      <c r="Q158" s="148"/>
      <c r="R158" s="148"/>
      <c r="S158" s="148"/>
      <c r="T158" s="148"/>
      <c r="U158" s="148"/>
      <c r="V158" s="148"/>
      <c r="W158" s="148"/>
    </row>
    <row r="159" spans="1:23" s="155" customFormat="1">
      <c r="A159" s="148"/>
      <c r="B159" s="148"/>
      <c r="C159" s="148"/>
      <c r="D159" s="148"/>
      <c r="E159" s="148"/>
      <c r="I159" s="148"/>
      <c r="J159" s="148"/>
      <c r="K159" s="148"/>
      <c r="L159" s="148"/>
      <c r="M159" s="148"/>
      <c r="N159" s="148"/>
      <c r="O159" s="148"/>
      <c r="P159" s="148"/>
      <c r="Q159" s="148"/>
      <c r="R159" s="148"/>
      <c r="S159" s="148"/>
      <c r="T159" s="148"/>
      <c r="U159" s="148"/>
      <c r="V159" s="148"/>
      <c r="W159" s="148"/>
    </row>
    <row r="160" spans="1:23" s="155" customFormat="1">
      <c r="A160" s="148"/>
      <c r="B160" s="148"/>
      <c r="C160" s="148"/>
      <c r="D160" s="148"/>
      <c r="E160" s="148"/>
      <c r="I160" s="148"/>
      <c r="J160" s="148"/>
      <c r="K160" s="148"/>
      <c r="L160" s="148"/>
      <c r="M160" s="148"/>
      <c r="N160" s="148"/>
      <c r="O160" s="148"/>
      <c r="P160" s="148"/>
      <c r="Q160" s="148"/>
      <c r="R160" s="148"/>
      <c r="S160" s="148"/>
      <c r="T160" s="148"/>
      <c r="U160" s="148"/>
      <c r="V160" s="148"/>
      <c r="W160" s="148"/>
    </row>
    <row r="161" spans="1:23" s="155" customFormat="1">
      <c r="A161" s="148"/>
      <c r="B161" s="148"/>
      <c r="C161" s="148"/>
      <c r="D161" s="148"/>
      <c r="E161" s="148"/>
      <c r="I161" s="148"/>
      <c r="J161" s="148"/>
      <c r="K161" s="148"/>
      <c r="L161" s="148"/>
      <c r="M161" s="148"/>
      <c r="N161" s="148"/>
      <c r="O161" s="148"/>
      <c r="P161" s="148"/>
      <c r="Q161" s="148"/>
      <c r="R161" s="148"/>
      <c r="S161" s="148"/>
      <c r="T161" s="148"/>
      <c r="U161" s="148"/>
      <c r="V161" s="148"/>
      <c r="W161" s="148"/>
    </row>
    <row r="162" spans="1:23" s="155" customFormat="1">
      <c r="A162" s="148"/>
      <c r="B162" s="148"/>
      <c r="C162" s="148"/>
      <c r="D162" s="148"/>
      <c r="E162" s="148"/>
      <c r="I162" s="148"/>
      <c r="J162" s="148"/>
      <c r="K162" s="148"/>
      <c r="L162" s="148"/>
      <c r="M162" s="148"/>
      <c r="N162" s="148"/>
      <c r="O162" s="148"/>
      <c r="P162" s="148"/>
      <c r="Q162" s="148"/>
      <c r="R162" s="148"/>
      <c r="S162" s="148"/>
      <c r="T162" s="148"/>
      <c r="U162" s="148"/>
      <c r="V162" s="148"/>
      <c r="W162" s="148"/>
    </row>
    <row r="163" spans="1:23" s="155" customFormat="1">
      <c r="A163" s="148"/>
      <c r="B163" s="148"/>
      <c r="C163" s="148"/>
      <c r="D163" s="148"/>
      <c r="E163" s="148"/>
      <c r="I163" s="148"/>
      <c r="J163" s="148"/>
      <c r="K163" s="148"/>
      <c r="L163" s="148"/>
      <c r="M163" s="148"/>
      <c r="N163" s="148"/>
      <c r="O163" s="148"/>
      <c r="P163" s="148"/>
      <c r="Q163" s="148"/>
      <c r="R163" s="148"/>
      <c r="S163" s="148"/>
      <c r="T163" s="148"/>
      <c r="U163" s="148"/>
      <c r="V163" s="148"/>
      <c r="W163" s="148"/>
    </row>
    <row r="164" spans="1:23" s="155" customFormat="1">
      <c r="A164" s="148"/>
      <c r="B164" s="148"/>
      <c r="C164" s="148"/>
      <c r="D164" s="148"/>
      <c r="E164" s="148"/>
      <c r="I164" s="148"/>
      <c r="J164" s="148"/>
      <c r="K164" s="148"/>
      <c r="L164" s="148"/>
      <c r="M164" s="148"/>
      <c r="N164" s="148"/>
      <c r="O164" s="148"/>
      <c r="P164" s="148"/>
      <c r="Q164" s="148"/>
      <c r="R164" s="148"/>
      <c r="S164" s="148"/>
      <c r="T164" s="148"/>
      <c r="U164" s="148"/>
      <c r="V164" s="148"/>
      <c r="W164" s="148"/>
    </row>
    <row r="165" spans="1:23" s="155" customFormat="1">
      <c r="A165" s="148"/>
      <c r="B165" s="148"/>
      <c r="C165" s="148"/>
      <c r="D165" s="148"/>
      <c r="E165" s="148"/>
      <c r="I165" s="148"/>
      <c r="J165" s="148"/>
      <c r="K165" s="148"/>
      <c r="L165" s="148"/>
      <c r="M165" s="148"/>
      <c r="N165" s="148"/>
      <c r="O165" s="148"/>
      <c r="P165" s="148"/>
      <c r="Q165" s="148"/>
      <c r="R165" s="148"/>
      <c r="S165" s="148"/>
      <c r="T165" s="148"/>
      <c r="U165" s="148"/>
      <c r="V165" s="148"/>
      <c r="W165" s="148"/>
    </row>
    <row r="166" spans="1:23" s="155" customFormat="1">
      <c r="A166" s="148"/>
      <c r="B166" s="148"/>
      <c r="C166" s="148"/>
      <c r="D166" s="148"/>
      <c r="E166" s="148"/>
      <c r="I166" s="148"/>
      <c r="J166" s="148"/>
      <c r="K166" s="148"/>
      <c r="L166" s="148"/>
      <c r="M166" s="148"/>
      <c r="N166" s="148"/>
      <c r="O166" s="148"/>
      <c r="P166" s="148"/>
      <c r="Q166" s="148"/>
      <c r="R166" s="148"/>
      <c r="S166" s="148"/>
      <c r="T166" s="148"/>
      <c r="U166" s="148"/>
      <c r="V166" s="148"/>
      <c r="W166" s="148"/>
    </row>
    <row r="167" spans="1:23" s="155" customFormat="1">
      <c r="A167" s="148"/>
      <c r="B167" s="148"/>
      <c r="C167" s="148"/>
      <c r="D167" s="148"/>
      <c r="E167" s="148"/>
      <c r="I167" s="148"/>
      <c r="J167" s="148"/>
      <c r="K167" s="148"/>
      <c r="L167" s="148"/>
      <c r="M167" s="148"/>
      <c r="N167" s="148"/>
      <c r="O167" s="148"/>
      <c r="P167" s="148"/>
      <c r="Q167" s="148"/>
      <c r="R167" s="148"/>
      <c r="S167" s="148"/>
      <c r="T167" s="148"/>
      <c r="U167" s="148"/>
      <c r="V167" s="148"/>
      <c r="W167" s="148"/>
    </row>
    <row r="168" spans="1:23" s="155" customFormat="1">
      <c r="A168" s="148"/>
      <c r="B168" s="148"/>
      <c r="C168" s="148"/>
      <c r="D168" s="148"/>
      <c r="E168" s="148"/>
      <c r="I168" s="148"/>
      <c r="J168" s="148"/>
      <c r="K168" s="148"/>
      <c r="L168" s="148"/>
      <c r="M168" s="148"/>
      <c r="N168" s="148"/>
      <c r="O168" s="148"/>
      <c r="P168" s="148"/>
      <c r="Q168" s="148"/>
      <c r="R168" s="148"/>
      <c r="S168" s="148"/>
      <c r="T168" s="148"/>
      <c r="U168" s="148"/>
      <c r="V168" s="148"/>
      <c r="W168" s="148"/>
    </row>
    <row r="169" spans="1:23" s="155" customFormat="1">
      <c r="A169" s="148"/>
      <c r="B169" s="148"/>
      <c r="C169" s="148"/>
      <c r="D169" s="148"/>
      <c r="E169" s="148"/>
      <c r="I169" s="148"/>
      <c r="J169" s="148"/>
      <c r="K169" s="148"/>
      <c r="L169" s="148"/>
      <c r="M169" s="148"/>
      <c r="N169" s="148"/>
      <c r="O169" s="148"/>
      <c r="P169" s="148"/>
      <c r="Q169" s="148"/>
      <c r="R169" s="148"/>
      <c r="S169" s="148"/>
      <c r="T169" s="148"/>
      <c r="U169" s="148"/>
      <c r="V169" s="148"/>
      <c r="W169" s="148"/>
    </row>
    <row r="170" spans="1:23" s="155" customFormat="1">
      <c r="A170" s="148"/>
      <c r="B170" s="148"/>
      <c r="C170" s="148"/>
      <c r="D170" s="148"/>
      <c r="E170" s="148"/>
      <c r="I170" s="148"/>
      <c r="J170" s="148"/>
      <c r="K170" s="148"/>
      <c r="L170" s="148"/>
      <c r="M170" s="148"/>
      <c r="N170" s="148"/>
      <c r="O170" s="148"/>
      <c r="P170" s="148"/>
      <c r="Q170" s="148"/>
      <c r="R170" s="148"/>
      <c r="S170" s="148"/>
      <c r="T170" s="148"/>
      <c r="U170" s="148"/>
      <c r="V170" s="148"/>
      <c r="W170" s="148"/>
    </row>
    <row r="171" spans="1:23" s="155" customFormat="1">
      <c r="A171" s="148"/>
      <c r="B171" s="148"/>
      <c r="C171" s="148"/>
      <c r="D171" s="148"/>
      <c r="E171" s="148"/>
      <c r="I171" s="148"/>
      <c r="J171" s="148"/>
      <c r="K171" s="148"/>
      <c r="L171" s="148"/>
      <c r="M171" s="148"/>
      <c r="N171" s="148"/>
      <c r="O171" s="148"/>
      <c r="P171" s="148"/>
      <c r="Q171" s="148"/>
      <c r="R171" s="148"/>
      <c r="S171" s="148"/>
      <c r="T171" s="148"/>
      <c r="U171" s="148"/>
      <c r="V171" s="148"/>
      <c r="W171" s="148"/>
    </row>
    <row r="172" spans="1:23" s="155" customFormat="1">
      <c r="A172" s="148"/>
      <c r="B172" s="148"/>
      <c r="C172" s="148"/>
      <c r="D172" s="148"/>
      <c r="E172" s="148"/>
      <c r="I172" s="148"/>
      <c r="J172" s="148"/>
      <c r="K172" s="148"/>
      <c r="L172" s="148"/>
      <c r="M172" s="148"/>
      <c r="N172" s="148"/>
      <c r="O172" s="148"/>
      <c r="P172" s="148"/>
      <c r="Q172" s="148"/>
      <c r="R172" s="148"/>
      <c r="S172" s="148"/>
      <c r="T172" s="148"/>
      <c r="U172" s="148"/>
      <c r="V172" s="148"/>
      <c r="W172" s="148"/>
    </row>
    <row r="173" spans="1:23" s="155" customFormat="1">
      <c r="A173" s="148"/>
      <c r="B173" s="148"/>
      <c r="C173" s="148"/>
      <c r="D173" s="148"/>
      <c r="E173" s="148"/>
      <c r="I173" s="148"/>
      <c r="J173" s="148"/>
      <c r="K173" s="148"/>
      <c r="L173" s="148"/>
      <c r="M173" s="148"/>
      <c r="N173" s="148"/>
      <c r="O173" s="148"/>
      <c r="P173" s="148"/>
      <c r="Q173" s="148"/>
      <c r="R173" s="148"/>
      <c r="S173" s="148"/>
      <c r="T173" s="148"/>
      <c r="U173" s="148"/>
      <c r="V173" s="148"/>
      <c r="W173" s="148"/>
    </row>
    <row r="174" spans="1:23" s="155" customFormat="1">
      <c r="A174" s="148"/>
      <c r="B174" s="148"/>
      <c r="C174" s="148"/>
      <c r="D174" s="148"/>
      <c r="E174" s="148"/>
      <c r="I174" s="148"/>
      <c r="J174" s="148"/>
      <c r="K174" s="148"/>
      <c r="L174" s="148"/>
      <c r="M174" s="148"/>
      <c r="N174" s="148"/>
      <c r="O174" s="148"/>
      <c r="P174" s="148"/>
      <c r="Q174" s="148"/>
      <c r="R174" s="148"/>
      <c r="S174" s="148"/>
      <c r="T174" s="148"/>
      <c r="U174" s="148"/>
      <c r="V174" s="148"/>
      <c r="W174" s="148"/>
    </row>
    <row r="175" spans="1:23" s="155" customFormat="1">
      <c r="A175" s="148"/>
      <c r="B175" s="148"/>
      <c r="C175" s="148"/>
      <c r="D175" s="148"/>
      <c r="E175" s="148"/>
      <c r="I175" s="148"/>
      <c r="J175" s="148"/>
      <c r="K175" s="148"/>
      <c r="L175" s="148"/>
      <c r="M175" s="148"/>
      <c r="N175" s="148"/>
      <c r="O175" s="148"/>
      <c r="P175" s="148"/>
      <c r="Q175" s="148"/>
      <c r="R175" s="148"/>
      <c r="S175" s="148"/>
      <c r="T175" s="148"/>
      <c r="U175" s="148"/>
      <c r="V175" s="148"/>
      <c r="W175" s="148"/>
    </row>
    <row r="176" spans="1:23" s="155" customFormat="1">
      <c r="A176" s="148"/>
      <c r="B176" s="148"/>
      <c r="C176" s="148"/>
      <c r="D176" s="148"/>
      <c r="E176" s="148"/>
      <c r="I176" s="148"/>
      <c r="J176" s="148"/>
      <c r="K176" s="148"/>
      <c r="L176" s="148"/>
      <c r="M176" s="148"/>
      <c r="N176" s="148"/>
      <c r="O176" s="148"/>
      <c r="P176" s="148"/>
      <c r="Q176" s="148"/>
      <c r="R176" s="148"/>
      <c r="S176" s="148"/>
      <c r="T176" s="148"/>
      <c r="U176" s="148"/>
      <c r="V176" s="148"/>
      <c r="W176" s="148"/>
    </row>
    <row r="177" spans="1:23" s="155" customFormat="1">
      <c r="A177" s="148"/>
      <c r="B177" s="148"/>
      <c r="C177" s="148"/>
      <c r="D177" s="148"/>
      <c r="E177" s="148"/>
      <c r="I177" s="148"/>
      <c r="J177" s="148"/>
      <c r="K177" s="148"/>
      <c r="L177" s="148"/>
      <c r="M177" s="148"/>
      <c r="N177" s="148"/>
      <c r="O177" s="148"/>
      <c r="P177" s="148"/>
      <c r="Q177" s="148"/>
      <c r="R177" s="148"/>
      <c r="S177" s="148"/>
      <c r="T177" s="148"/>
      <c r="U177" s="148"/>
      <c r="V177" s="148"/>
      <c r="W177" s="148"/>
    </row>
    <row r="178" spans="1:23" s="155" customFormat="1">
      <c r="A178" s="148"/>
      <c r="B178" s="148"/>
      <c r="C178" s="148"/>
      <c r="D178" s="148"/>
      <c r="E178" s="148"/>
      <c r="I178" s="148"/>
      <c r="J178" s="148"/>
      <c r="K178" s="148"/>
      <c r="L178" s="148"/>
      <c r="M178" s="148"/>
      <c r="N178" s="148"/>
      <c r="O178" s="148"/>
      <c r="P178" s="148"/>
      <c r="Q178" s="148"/>
      <c r="R178" s="148"/>
      <c r="S178" s="148"/>
      <c r="T178" s="148"/>
      <c r="U178" s="148"/>
      <c r="V178" s="148"/>
      <c r="W178" s="148"/>
    </row>
    <row r="179" spans="1:23" s="155" customFormat="1">
      <c r="A179" s="148"/>
      <c r="B179" s="148"/>
      <c r="C179" s="148"/>
      <c r="D179" s="148"/>
      <c r="E179" s="148"/>
      <c r="I179" s="148"/>
      <c r="J179" s="148"/>
      <c r="K179" s="148"/>
      <c r="L179" s="148"/>
      <c r="M179" s="148"/>
      <c r="N179" s="148"/>
      <c r="O179" s="148"/>
      <c r="P179" s="148"/>
      <c r="Q179" s="148"/>
      <c r="R179" s="148"/>
      <c r="S179" s="148"/>
      <c r="T179" s="148"/>
      <c r="U179" s="148"/>
      <c r="V179" s="148"/>
      <c r="W179" s="148"/>
    </row>
    <row r="180" spans="1:23" s="155" customFormat="1">
      <c r="A180" s="148"/>
      <c r="B180" s="148"/>
      <c r="C180" s="148"/>
      <c r="D180" s="148"/>
      <c r="E180" s="148"/>
      <c r="I180" s="148"/>
      <c r="J180" s="148"/>
      <c r="K180" s="148"/>
      <c r="L180" s="148"/>
      <c r="M180" s="148"/>
      <c r="N180" s="148"/>
      <c r="O180" s="148"/>
      <c r="P180" s="148"/>
      <c r="Q180" s="148"/>
      <c r="R180" s="148"/>
      <c r="S180" s="148"/>
      <c r="T180" s="148"/>
      <c r="U180" s="148"/>
      <c r="V180" s="148"/>
      <c r="W180" s="148"/>
    </row>
    <row r="181" spans="1:23" s="155" customFormat="1">
      <c r="A181" s="148"/>
      <c r="B181" s="148"/>
      <c r="C181" s="148"/>
      <c r="D181" s="148"/>
      <c r="E181" s="148"/>
      <c r="I181" s="148"/>
      <c r="J181" s="148"/>
      <c r="K181" s="148"/>
      <c r="L181" s="148"/>
      <c r="M181" s="148"/>
      <c r="N181" s="148"/>
      <c r="O181" s="148"/>
      <c r="P181" s="148"/>
      <c r="Q181" s="148"/>
      <c r="R181" s="148"/>
      <c r="S181" s="148"/>
      <c r="T181" s="148"/>
      <c r="U181" s="148"/>
      <c r="V181" s="148"/>
      <c r="W181" s="148"/>
    </row>
    <row r="182" spans="1:23" s="155" customFormat="1">
      <c r="A182" s="148"/>
      <c r="B182" s="148"/>
      <c r="C182" s="148"/>
      <c r="D182" s="148"/>
      <c r="E182" s="148"/>
      <c r="I182" s="148"/>
      <c r="J182" s="148"/>
      <c r="K182" s="148"/>
      <c r="L182" s="148"/>
      <c r="M182" s="148"/>
      <c r="N182" s="148"/>
      <c r="O182" s="148"/>
      <c r="P182" s="148"/>
      <c r="Q182" s="148"/>
      <c r="R182" s="148"/>
      <c r="S182" s="148"/>
      <c r="T182" s="148"/>
      <c r="U182" s="148"/>
      <c r="V182" s="148"/>
      <c r="W182" s="148"/>
    </row>
    <row r="183" spans="1:23" s="155" customFormat="1">
      <c r="A183" s="148"/>
      <c r="B183" s="148"/>
      <c r="C183" s="148"/>
      <c r="D183" s="148"/>
      <c r="E183" s="148"/>
      <c r="I183" s="148"/>
      <c r="J183" s="148"/>
      <c r="K183" s="148"/>
      <c r="L183" s="148"/>
      <c r="M183" s="148"/>
      <c r="N183" s="148"/>
      <c r="O183" s="148"/>
      <c r="P183" s="148"/>
      <c r="Q183" s="148"/>
      <c r="R183" s="148"/>
      <c r="S183" s="148"/>
      <c r="T183" s="148"/>
      <c r="U183" s="148"/>
      <c r="V183" s="148"/>
      <c r="W183" s="148"/>
    </row>
    <row r="184" spans="1:23" s="155" customFormat="1">
      <c r="A184" s="148"/>
      <c r="B184" s="148"/>
      <c r="C184" s="148"/>
      <c r="D184" s="148"/>
      <c r="E184" s="148"/>
      <c r="I184" s="148"/>
      <c r="J184" s="148"/>
      <c r="K184" s="148"/>
      <c r="L184" s="148"/>
      <c r="M184" s="148"/>
      <c r="N184" s="148"/>
      <c r="O184" s="148"/>
      <c r="P184" s="148"/>
      <c r="Q184" s="148"/>
      <c r="R184" s="148"/>
      <c r="S184" s="148"/>
      <c r="T184" s="148"/>
      <c r="U184" s="148"/>
      <c r="V184" s="148"/>
      <c r="W184" s="148"/>
    </row>
    <row r="185" spans="1:23" s="155" customFormat="1">
      <c r="A185" s="148"/>
      <c r="B185" s="148"/>
      <c r="C185" s="148"/>
      <c r="D185" s="148"/>
      <c r="E185" s="148"/>
      <c r="I185" s="148"/>
      <c r="J185" s="148"/>
      <c r="K185" s="148"/>
      <c r="L185" s="148"/>
      <c r="M185" s="148"/>
      <c r="N185" s="148"/>
      <c r="O185" s="148"/>
      <c r="P185" s="148"/>
      <c r="Q185" s="148"/>
      <c r="R185" s="148"/>
      <c r="S185" s="148"/>
      <c r="T185" s="148"/>
      <c r="U185" s="148"/>
      <c r="V185" s="148"/>
      <c r="W185" s="148"/>
    </row>
    <row r="186" spans="1:23" s="155" customFormat="1">
      <c r="A186" s="148"/>
      <c r="B186" s="148"/>
      <c r="C186" s="148"/>
      <c r="D186" s="148"/>
      <c r="E186" s="148"/>
      <c r="I186" s="148"/>
      <c r="J186" s="148"/>
      <c r="K186" s="148"/>
      <c r="L186" s="148"/>
      <c r="M186" s="148"/>
      <c r="N186" s="148"/>
      <c r="O186" s="148"/>
      <c r="P186" s="148"/>
      <c r="Q186" s="148"/>
      <c r="R186" s="148"/>
      <c r="S186" s="148"/>
      <c r="T186" s="148"/>
      <c r="U186" s="148"/>
      <c r="V186" s="148"/>
      <c r="W186" s="148"/>
    </row>
    <row r="187" spans="1:23" s="155" customFormat="1">
      <c r="A187" s="148"/>
      <c r="B187" s="148"/>
      <c r="C187" s="148"/>
      <c r="D187" s="148"/>
      <c r="E187" s="148"/>
      <c r="I187" s="148"/>
      <c r="J187" s="148"/>
      <c r="K187" s="148"/>
      <c r="L187" s="148"/>
      <c r="M187" s="148"/>
      <c r="N187" s="148"/>
      <c r="O187" s="148"/>
      <c r="P187" s="148"/>
      <c r="Q187" s="148"/>
      <c r="R187" s="148"/>
      <c r="S187" s="148"/>
      <c r="T187" s="148"/>
      <c r="U187" s="148"/>
      <c r="V187" s="148"/>
      <c r="W187" s="148"/>
    </row>
    <row r="188" spans="1:23" s="155" customFormat="1">
      <c r="A188" s="148"/>
      <c r="B188" s="148"/>
      <c r="C188" s="148"/>
      <c r="D188" s="148"/>
      <c r="E188" s="148"/>
      <c r="I188" s="148"/>
      <c r="J188" s="148"/>
      <c r="K188" s="148"/>
      <c r="L188" s="148"/>
      <c r="M188" s="148"/>
      <c r="N188" s="148"/>
      <c r="O188" s="148"/>
      <c r="P188" s="148"/>
      <c r="Q188" s="148"/>
      <c r="R188" s="148"/>
      <c r="S188" s="148"/>
      <c r="T188" s="148"/>
      <c r="U188" s="148"/>
      <c r="V188" s="148"/>
      <c r="W188" s="148"/>
    </row>
    <row r="189" spans="1:23" s="155" customFormat="1">
      <c r="A189" s="148"/>
      <c r="B189" s="148"/>
      <c r="C189" s="148"/>
      <c r="D189" s="148"/>
      <c r="E189" s="148"/>
      <c r="I189" s="148"/>
      <c r="J189" s="148"/>
      <c r="K189" s="148"/>
      <c r="L189" s="148"/>
      <c r="M189" s="148"/>
      <c r="N189" s="148"/>
      <c r="O189" s="148"/>
      <c r="P189" s="148"/>
      <c r="Q189" s="148"/>
      <c r="R189" s="148"/>
      <c r="S189" s="148"/>
      <c r="T189" s="148"/>
      <c r="U189" s="148"/>
      <c r="V189" s="148"/>
      <c r="W189" s="148"/>
    </row>
    <row r="190" spans="1:23" s="155" customFormat="1">
      <c r="A190" s="148"/>
      <c r="B190" s="148"/>
      <c r="C190" s="148"/>
      <c r="D190" s="148"/>
      <c r="E190" s="148"/>
      <c r="I190" s="148"/>
      <c r="J190" s="148"/>
      <c r="K190" s="148"/>
      <c r="L190" s="148"/>
      <c r="M190" s="148"/>
      <c r="N190" s="148"/>
      <c r="O190" s="148"/>
      <c r="P190" s="148"/>
      <c r="Q190" s="148"/>
      <c r="R190" s="148"/>
      <c r="S190" s="148"/>
      <c r="T190" s="148"/>
      <c r="U190" s="148"/>
      <c r="V190" s="148"/>
      <c r="W190" s="148"/>
    </row>
    <row r="191" spans="1:23" s="155" customFormat="1">
      <c r="A191" s="148"/>
      <c r="B191" s="148"/>
      <c r="C191" s="148"/>
      <c r="D191" s="148"/>
      <c r="E191" s="148"/>
      <c r="I191" s="148"/>
      <c r="J191" s="148"/>
      <c r="K191" s="148"/>
      <c r="L191" s="148"/>
      <c r="M191" s="148"/>
      <c r="N191" s="148"/>
      <c r="O191" s="148"/>
      <c r="P191" s="148"/>
      <c r="Q191" s="148"/>
      <c r="R191" s="148"/>
      <c r="S191" s="148"/>
      <c r="T191" s="148"/>
      <c r="U191" s="148"/>
      <c r="V191" s="148"/>
      <c r="W191" s="148"/>
    </row>
    <row r="192" spans="1:23" s="155" customFormat="1">
      <c r="A192" s="148"/>
      <c r="B192" s="148"/>
      <c r="C192" s="148"/>
      <c r="D192" s="148"/>
      <c r="E192" s="148"/>
      <c r="I192" s="148"/>
      <c r="J192" s="148"/>
      <c r="K192" s="148"/>
      <c r="L192" s="148"/>
      <c r="M192" s="148"/>
      <c r="N192" s="148"/>
      <c r="O192" s="148"/>
      <c r="P192" s="148"/>
      <c r="Q192" s="148"/>
      <c r="R192" s="148"/>
      <c r="S192" s="148"/>
      <c r="T192" s="148"/>
      <c r="U192" s="148"/>
      <c r="V192" s="148"/>
      <c r="W192" s="148"/>
    </row>
    <row r="193" spans="1:23" s="155" customFormat="1">
      <c r="A193" s="148"/>
      <c r="B193" s="148"/>
      <c r="C193" s="148"/>
      <c r="D193" s="148"/>
      <c r="E193" s="148"/>
      <c r="I193" s="148"/>
      <c r="J193" s="148"/>
      <c r="K193" s="148"/>
      <c r="L193" s="148"/>
      <c r="M193" s="148"/>
      <c r="N193" s="148"/>
      <c r="O193" s="148"/>
      <c r="P193" s="148"/>
      <c r="Q193" s="148"/>
      <c r="R193" s="148"/>
      <c r="S193" s="148"/>
      <c r="T193" s="148"/>
      <c r="U193" s="148"/>
      <c r="V193" s="148"/>
      <c r="W193" s="148"/>
    </row>
    <row r="194" spans="1:23" s="155" customFormat="1">
      <c r="A194" s="148"/>
      <c r="B194" s="148"/>
      <c r="C194" s="148"/>
      <c r="D194" s="148"/>
      <c r="E194" s="148"/>
      <c r="I194" s="148"/>
      <c r="J194" s="148"/>
      <c r="K194" s="148"/>
      <c r="L194" s="148"/>
      <c r="M194" s="148"/>
      <c r="N194" s="148"/>
      <c r="O194" s="148"/>
      <c r="P194" s="148"/>
      <c r="Q194" s="148"/>
      <c r="R194" s="148"/>
      <c r="S194" s="148"/>
      <c r="T194" s="148"/>
      <c r="U194" s="148"/>
      <c r="V194" s="148"/>
      <c r="W194" s="148"/>
    </row>
    <row r="195" spans="1:23" s="155" customFormat="1">
      <c r="A195" s="148"/>
      <c r="B195" s="148"/>
      <c r="C195" s="148"/>
      <c r="D195" s="148"/>
      <c r="E195" s="148"/>
      <c r="I195" s="148"/>
      <c r="J195" s="148"/>
      <c r="K195" s="148"/>
      <c r="L195" s="148"/>
      <c r="M195" s="148"/>
      <c r="N195" s="148"/>
      <c r="O195" s="148"/>
      <c r="P195" s="148"/>
      <c r="Q195" s="148"/>
      <c r="R195" s="148"/>
      <c r="S195" s="148"/>
      <c r="T195" s="148"/>
      <c r="U195" s="148"/>
      <c r="V195" s="148"/>
      <c r="W195" s="148"/>
    </row>
    <row r="196" spans="1:23" s="155" customFormat="1">
      <c r="A196" s="148"/>
      <c r="B196" s="148"/>
      <c r="C196" s="148"/>
      <c r="D196" s="148"/>
      <c r="E196" s="148"/>
      <c r="I196" s="148"/>
      <c r="J196" s="148"/>
      <c r="K196" s="148"/>
      <c r="L196" s="148"/>
      <c r="M196" s="148"/>
      <c r="N196" s="148"/>
      <c r="O196" s="148"/>
      <c r="P196" s="148"/>
      <c r="Q196" s="148"/>
      <c r="R196" s="148"/>
      <c r="S196" s="148"/>
      <c r="T196" s="148"/>
      <c r="U196" s="148"/>
      <c r="V196" s="148"/>
      <c r="W196" s="148"/>
    </row>
    <row r="197" spans="1:23" s="155" customFormat="1">
      <c r="A197" s="148"/>
      <c r="B197" s="148"/>
      <c r="C197" s="148"/>
      <c r="D197" s="148"/>
      <c r="E197" s="148"/>
      <c r="I197" s="148"/>
      <c r="J197" s="148"/>
      <c r="K197" s="148"/>
      <c r="L197" s="148"/>
      <c r="M197" s="148"/>
      <c r="N197" s="148"/>
      <c r="O197" s="148"/>
      <c r="P197" s="148"/>
      <c r="Q197" s="148"/>
      <c r="R197" s="148"/>
      <c r="S197" s="148"/>
      <c r="T197" s="148"/>
      <c r="U197" s="148"/>
      <c r="V197" s="148"/>
      <c r="W197" s="148"/>
    </row>
    <row r="198" spans="1:23" s="155" customFormat="1">
      <c r="A198" s="148"/>
      <c r="B198" s="148"/>
      <c r="C198" s="148"/>
      <c r="D198" s="148"/>
      <c r="E198" s="148"/>
      <c r="I198" s="148"/>
      <c r="J198" s="148"/>
      <c r="K198" s="148"/>
      <c r="L198" s="148"/>
      <c r="M198" s="148"/>
      <c r="N198" s="148"/>
      <c r="O198" s="148"/>
      <c r="P198" s="148"/>
      <c r="Q198" s="148"/>
      <c r="R198" s="148"/>
      <c r="S198" s="148"/>
      <c r="T198" s="148"/>
      <c r="U198" s="148"/>
      <c r="V198" s="148"/>
      <c r="W198" s="148"/>
    </row>
    <row r="199" spans="1:23" s="155" customFormat="1">
      <c r="A199" s="148"/>
      <c r="B199" s="148"/>
      <c r="C199" s="148"/>
      <c r="D199" s="148"/>
      <c r="E199" s="148"/>
      <c r="I199" s="148"/>
      <c r="J199" s="148"/>
      <c r="K199" s="148"/>
      <c r="L199" s="148"/>
      <c r="M199" s="148"/>
      <c r="N199" s="148"/>
      <c r="O199" s="148"/>
      <c r="P199" s="148"/>
      <c r="Q199" s="148"/>
      <c r="R199" s="148"/>
      <c r="S199" s="148"/>
      <c r="T199" s="148"/>
      <c r="U199" s="148"/>
      <c r="V199" s="148"/>
      <c r="W199" s="148"/>
    </row>
    <row r="200" spans="1:23" s="155" customFormat="1">
      <c r="A200" s="148"/>
      <c r="B200" s="148"/>
      <c r="C200" s="148"/>
      <c r="D200" s="148"/>
      <c r="E200" s="148"/>
      <c r="I200" s="148"/>
      <c r="J200" s="148"/>
      <c r="K200" s="148"/>
      <c r="L200" s="148"/>
      <c r="M200" s="148"/>
      <c r="N200" s="148"/>
      <c r="O200" s="148"/>
      <c r="P200" s="148"/>
      <c r="Q200" s="148"/>
      <c r="R200" s="148"/>
      <c r="S200" s="148"/>
      <c r="T200" s="148"/>
      <c r="U200" s="148"/>
      <c r="V200" s="148"/>
      <c r="W200" s="148"/>
    </row>
    <row r="201" spans="1:23" s="155" customFormat="1">
      <c r="A201" s="148"/>
      <c r="B201" s="148"/>
      <c r="C201" s="148"/>
      <c r="D201" s="148"/>
      <c r="E201" s="148"/>
      <c r="I201" s="148"/>
      <c r="J201" s="148"/>
      <c r="K201" s="148"/>
      <c r="L201" s="148"/>
      <c r="M201" s="148"/>
      <c r="N201" s="148"/>
      <c r="O201" s="148"/>
      <c r="P201" s="148"/>
      <c r="Q201" s="148"/>
      <c r="R201" s="148"/>
      <c r="S201" s="148"/>
      <c r="T201" s="148"/>
      <c r="U201" s="148"/>
      <c r="V201" s="148"/>
      <c r="W201" s="148"/>
    </row>
    <row r="202" spans="1:23" s="155" customFormat="1">
      <c r="A202" s="148"/>
      <c r="B202" s="148"/>
      <c r="C202" s="148"/>
      <c r="D202" s="148"/>
      <c r="E202" s="148"/>
      <c r="I202" s="148"/>
      <c r="J202" s="148"/>
      <c r="K202" s="148"/>
      <c r="L202" s="148"/>
      <c r="M202" s="148"/>
      <c r="N202" s="148"/>
      <c r="O202" s="148"/>
      <c r="P202" s="148"/>
      <c r="Q202" s="148"/>
      <c r="R202" s="148"/>
      <c r="S202" s="148"/>
      <c r="T202" s="148"/>
      <c r="U202" s="148"/>
      <c r="V202" s="148"/>
      <c r="W202" s="148"/>
    </row>
    <row r="203" spans="1:23" s="155" customFormat="1">
      <c r="A203" s="148"/>
      <c r="B203" s="148"/>
      <c r="C203" s="148"/>
      <c r="D203" s="148"/>
      <c r="E203" s="148"/>
      <c r="I203" s="148"/>
      <c r="J203" s="148"/>
      <c r="K203" s="148"/>
      <c r="L203" s="148"/>
      <c r="M203" s="148"/>
      <c r="N203" s="148"/>
      <c r="O203" s="148"/>
      <c r="P203" s="148"/>
      <c r="Q203" s="148"/>
      <c r="R203" s="148"/>
      <c r="S203" s="148"/>
      <c r="T203" s="148"/>
      <c r="U203" s="148"/>
      <c r="V203" s="148"/>
      <c r="W203" s="148"/>
    </row>
    <row r="204" spans="1:23" s="155" customFormat="1">
      <c r="A204" s="148"/>
      <c r="B204" s="148"/>
      <c r="C204" s="148"/>
      <c r="D204" s="148"/>
      <c r="E204" s="148"/>
      <c r="I204" s="148"/>
      <c r="J204" s="148"/>
      <c r="K204" s="148"/>
      <c r="L204" s="148"/>
      <c r="M204" s="148"/>
      <c r="N204" s="148"/>
      <c r="O204" s="148"/>
      <c r="P204" s="148"/>
      <c r="Q204" s="148"/>
      <c r="R204" s="148"/>
      <c r="S204" s="148"/>
      <c r="T204" s="148"/>
      <c r="U204" s="148"/>
      <c r="V204" s="148"/>
      <c r="W204" s="148"/>
    </row>
    <row r="205" spans="1:23" s="155" customFormat="1">
      <c r="A205" s="148"/>
      <c r="B205" s="148"/>
      <c r="C205" s="148"/>
      <c r="D205" s="148"/>
      <c r="E205" s="148"/>
      <c r="I205" s="148"/>
      <c r="J205" s="148"/>
      <c r="K205" s="148"/>
      <c r="L205" s="148"/>
      <c r="M205" s="148"/>
      <c r="N205" s="148"/>
      <c r="O205" s="148"/>
      <c r="P205" s="148"/>
      <c r="Q205" s="148"/>
      <c r="R205" s="148"/>
      <c r="S205" s="148"/>
      <c r="T205" s="148"/>
      <c r="U205" s="148"/>
      <c r="V205" s="148"/>
      <c r="W205" s="148"/>
    </row>
    <row r="206" spans="1:23" s="155" customFormat="1">
      <c r="A206" s="148"/>
      <c r="B206" s="148"/>
      <c r="C206" s="148"/>
      <c r="D206" s="148"/>
      <c r="E206" s="148"/>
      <c r="I206" s="148"/>
      <c r="J206" s="148"/>
      <c r="K206" s="148"/>
      <c r="L206" s="148"/>
      <c r="M206" s="148"/>
      <c r="N206" s="148"/>
      <c r="O206" s="148"/>
      <c r="P206" s="148"/>
      <c r="Q206" s="148"/>
      <c r="R206" s="148"/>
      <c r="S206" s="148"/>
      <c r="T206" s="148"/>
      <c r="U206" s="148"/>
      <c r="V206" s="148"/>
      <c r="W206" s="148"/>
    </row>
    <row r="207" spans="1:23" s="155" customFormat="1">
      <c r="A207" s="148"/>
      <c r="B207" s="148"/>
      <c r="C207" s="148"/>
      <c r="D207" s="148"/>
      <c r="E207" s="148"/>
      <c r="I207" s="148"/>
      <c r="J207" s="148"/>
      <c r="K207" s="148"/>
      <c r="L207" s="148"/>
      <c r="M207" s="148"/>
      <c r="N207" s="148"/>
      <c r="O207" s="148"/>
      <c r="P207" s="148"/>
      <c r="Q207" s="148"/>
      <c r="R207" s="148"/>
      <c r="S207" s="148"/>
      <c r="T207" s="148"/>
      <c r="U207" s="148"/>
      <c r="V207" s="148"/>
      <c r="W207" s="148"/>
    </row>
    <row r="208" spans="1:23" s="155" customFormat="1">
      <c r="A208" s="148"/>
      <c r="B208" s="148"/>
      <c r="C208" s="148"/>
      <c r="D208" s="148"/>
      <c r="E208" s="148"/>
      <c r="I208" s="148"/>
      <c r="J208" s="148"/>
      <c r="K208" s="148"/>
      <c r="L208" s="148"/>
      <c r="M208" s="148"/>
      <c r="N208" s="148"/>
      <c r="O208" s="148"/>
      <c r="P208" s="148"/>
      <c r="Q208" s="148"/>
      <c r="R208" s="148"/>
      <c r="S208" s="148"/>
      <c r="T208" s="148"/>
      <c r="U208" s="148"/>
      <c r="V208" s="148"/>
      <c r="W208" s="148"/>
    </row>
    <row r="209" spans="1:23" s="155" customFormat="1">
      <c r="A209" s="148"/>
      <c r="B209" s="148"/>
      <c r="C209" s="148"/>
      <c r="D209" s="148"/>
      <c r="E209" s="148"/>
      <c r="I209" s="148"/>
      <c r="J209" s="148"/>
      <c r="K209" s="148"/>
      <c r="L209" s="148"/>
      <c r="M209" s="148"/>
      <c r="N209" s="148"/>
      <c r="O209" s="148"/>
      <c r="P209" s="148"/>
      <c r="Q209" s="148"/>
      <c r="R209" s="148"/>
      <c r="S209" s="148"/>
      <c r="T209" s="148"/>
      <c r="U209" s="148"/>
      <c r="V209" s="148"/>
      <c r="W209" s="148"/>
    </row>
    <row r="210" spans="1:23" s="155" customFormat="1">
      <c r="A210" s="148"/>
      <c r="B210" s="148"/>
      <c r="C210" s="148"/>
      <c r="D210" s="148"/>
      <c r="E210" s="148"/>
      <c r="I210" s="148"/>
      <c r="J210" s="148"/>
      <c r="K210" s="148"/>
      <c r="L210" s="148"/>
      <c r="M210" s="148"/>
      <c r="N210" s="148"/>
      <c r="O210" s="148"/>
      <c r="P210" s="148"/>
      <c r="Q210" s="148"/>
      <c r="R210" s="148"/>
      <c r="S210" s="148"/>
      <c r="T210" s="148"/>
      <c r="U210" s="148"/>
      <c r="V210" s="148"/>
      <c r="W210" s="148"/>
    </row>
    <row r="211" spans="1:23" s="155" customFormat="1">
      <c r="A211" s="148"/>
      <c r="B211" s="148"/>
      <c r="C211" s="148"/>
      <c r="D211" s="148"/>
      <c r="E211" s="148"/>
      <c r="I211" s="148"/>
      <c r="J211" s="148"/>
      <c r="K211" s="148"/>
      <c r="L211" s="148"/>
      <c r="M211" s="148"/>
      <c r="N211" s="148"/>
      <c r="O211" s="148"/>
      <c r="P211" s="148"/>
      <c r="Q211" s="148"/>
      <c r="R211" s="148"/>
      <c r="S211" s="148"/>
      <c r="T211" s="148"/>
      <c r="U211" s="148"/>
      <c r="V211" s="148"/>
      <c r="W211" s="148"/>
    </row>
    <row r="212" spans="1:23" s="155" customFormat="1">
      <c r="A212" s="148"/>
      <c r="B212" s="148"/>
      <c r="C212" s="148"/>
      <c r="D212" s="148"/>
      <c r="E212" s="148"/>
      <c r="I212" s="148"/>
      <c r="J212" s="148"/>
      <c r="K212" s="148"/>
      <c r="L212" s="148"/>
      <c r="M212" s="148"/>
      <c r="N212" s="148"/>
      <c r="O212" s="148"/>
      <c r="P212" s="148"/>
      <c r="Q212" s="148"/>
      <c r="R212" s="148"/>
      <c r="S212" s="148"/>
      <c r="T212" s="148"/>
      <c r="U212" s="148"/>
      <c r="V212" s="148"/>
      <c r="W212" s="148"/>
    </row>
    <row r="213" spans="1:23" s="155" customFormat="1">
      <c r="A213" s="148"/>
      <c r="B213" s="148"/>
      <c r="C213" s="148"/>
      <c r="D213" s="148"/>
      <c r="E213" s="148"/>
      <c r="I213" s="148"/>
      <c r="J213" s="148"/>
      <c r="K213" s="148"/>
      <c r="L213" s="148"/>
      <c r="M213" s="148"/>
      <c r="N213" s="148"/>
      <c r="O213" s="148"/>
      <c r="P213" s="148"/>
      <c r="Q213" s="148"/>
      <c r="R213" s="148"/>
      <c r="S213" s="148"/>
      <c r="T213" s="148"/>
      <c r="U213" s="148"/>
      <c r="V213" s="148"/>
      <c r="W213" s="148"/>
    </row>
    <row r="214" spans="1:23" s="155" customFormat="1">
      <c r="A214" s="148"/>
      <c r="B214" s="148"/>
      <c r="C214" s="148"/>
      <c r="D214" s="148"/>
      <c r="E214" s="148"/>
      <c r="I214" s="148"/>
      <c r="J214" s="148"/>
      <c r="K214" s="148"/>
      <c r="L214" s="148"/>
      <c r="M214" s="148"/>
      <c r="N214" s="148"/>
      <c r="O214" s="148"/>
      <c r="P214" s="148"/>
      <c r="Q214" s="148"/>
      <c r="R214" s="148"/>
      <c r="S214" s="148"/>
      <c r="T214" s="148"/>
      <c r="U214" s="148"/>
      <c r="V214" s="148"/>
      <c r="W214" s="148"/>
    </row>
    <row r="215" spans="1:23" s="155" customFormat="1">
      <c r="A215" s="148"/>
      <c r="B215" s="148"/>
      <c r="C215" s="148"/>
      <c r="D215" s="148"/>
      <c r="E215" s="148"/>
      <c r="I215" s="148"/>
      <c r="J215" s="148"/>
      <c r="K215" s="148"/>
      <c r="L215" s="148"/>
      <c r="M215" s="148"/>
      <c r="N215" s="148"/>
      <c r="O215" s="148"/>
      <c r="P215" s="148"/>
      <c r="Q215" s="148"/>
      <c r="R215" s="148"/>
      <c r="S215" s="148"/>
      <c r="T215" s="148"/>
      <c r="U215" s="148"/>
      <c r="V215" s="148"/>
      <c r="W215" s="148"/>
    </row>
    <row r="216" spans="1:23" s="155" customFormat="1">
      <c r="A216" s="148"/>
      <c r="B216" s="148"/>
      <c r="C216" s="148"/>
      <c r="D216" s="148"/>
      <c r="E216" s="148"/>
      <c r="I216" s="148"/>
      <c r="J216" s="148"/>
      <c r="K216" s="148"/>
      <c r="L216" s="148"/>
      <c r="M216" s="148"/>
      <c r="N216" s="148"/>
      <c r="O216" s="148"/>
      <c r="P216" s="148"/>
      <c r="Q216" s="148"/>
      <c r="R216" s="148"/>
      <c r="S216" s="148"/>
      <c r="T216" s="148"/>
      <c r="U216" s="148"/>
      <c r="V216" s="148"/>
      <c r="W216" s="148"/>
    </row>
    <row r="217" spans="1:23" s="155" customFormat="1">
      <c r="A217" s="148"/>
      <c r="B217" s="148"/>
      <c r="C217" s="148"/>
      <c r="D217" s="148"/>
      <c r="E217" s="148"/>
      <c r="I217" s="148"/>
      <c r="J217" s="148"/>
      <c r="K217" s="148"/>
      <c r="L217" s="148"/>
      <c r="M217" s="148"/>
      <c r="N217" s="148"/>
      <c r="O217" s="148"/>
      <c r="P217" s="148"/>
      <c r="Q217" s="148"/>
      <c r="R217" s="148"/>
      <c r="S217" s="148"/>
      <c r="T217" s="148"/>
      <c r="U217" s="148"/>
      <c r="V217" s="148"/>
      <c r="W217" s="148"/>
    </row>
    <row r="218" spans="1:23" s="155" customFormat="1">
      <c r="A218" s="148"/>
      <c r="B218" s="148"/>
      <c r="C218" s="148"/>
      <c r="D218" s="148"/>
      <c r="E218" s="148"/>
      <c r="I218" s="148"/>
      <c r="J218" s="148"/>
      <c r="K218" s="148"/>
      <c r="L218" s="148"/>
      <c r="M218" s="148"/>
      <c r="N218" s="148"/>
      <c r="O218" s="148"/>
      <c r="P218" s="148"/>
      <c r="Q218" s="148"/>
      <c r="R218" s="148"/>
      <c r="S218" s="148"/>
      <c r="T218" s="148"/>
      <c r="U218" s="148"/>
      <c r="V218" s="148"/>
      <c r="W218" s="148"/>
    </row>
    <row r="219" spans="1:23" s="155" customFormat="1">
      <c r="A219" s="148"/>
      <c r="B219" s="148"/>
      <c r="C219" s="148"/>
      <c r="D219" s="148"/>
      <c r="E219" s="148"/>
      <c r="I219" s="148"/>
      <c r="J219" s="148"/>
      <c r="K219" s="148"/>
      <c r="L219" s="148"/>
      <c r="M219" s="148"/>
      <c r="N219" s="148"/>
      <c r="O219" s="148"/>
      <c r="P219" s="148"/>
      <c r="Q219" s="148"/>
      <c r="R219" s="148"/>
      <c r="S219" s="148"/>
      <c r="T219" s="148"/>
      <c r="U219" s="148"/>
      <c r="V219" s="148"/>
      <c r="W219" s="148"/>
    </row>
    <row r="220" spans="1:23" s="155" customFormat="1">
      <c r="A220" s="148"/>
      <c r="B220" s="148"/>
      <c r="C220" s="148"/>
      <c r="D220" s="148"/>
      <c r="E220" s="148"/>
      <c r="I220" s="148"/>
      <c r="J220" s="148"/>
      <c r="K220" s="148"/>
      <c r="L220" s="148"/>
      <c r="M220" s="148"/>
      <c r="N220" s="148"/>
      <c r="O220" s="148"/>
      <c r="P220" s="148"/>
      <c r="Q220" s="148"/>
      <c r="R220" s="148"/>
      <c r="S220" s="148"/>
      <c r="T220" s="148"/>
      <c r="U220" s="148"/>
      <c r="V220" s="148"/>
      <c r="W220" s="148"/>
    </row>
    <row r="221" spans="1:23" s="155" customFormat="1">
      <c r="A221" s="148"/>
      <c r="B221" s="148"/>
      <c r="C221" s="148"/>
      <c r="D221" s="148"/>
      <c r="E221" s="148"/>
      <c r="I221" s="148"/>
      <c r="J221" s="148"/>
      <c r="K221" s="148"/>
      <c r="L221" s="148"/>
      <c r="M221" s="148"/>
      <c r="N221" s="148"/>
      <c r="O221" s="148"/>
      <c r="P221" s="148"/>
      <c r="Q221" s="148"/>
      <c r="R221" s="148"/>
      <c r="S221" s="148"/>
      <c r="T221" s="148"/>
      <c r="U221" s="148"/>
      <c r="V221" s="148"/>
      <c r="W221" s="148"/>
    </row>
    <row r="222" spans="1:23" s="155" customFormat="1">
      <c r="A222" s="148"/>
      <c r="B222" s="148"/>
      <c r="C222" s="148"/>
      <c r="D222" s="148"/>
      <c r="E222" s="148"/>
      <c r="I222" s="148"/>
      <c r="J222" s="148"/>
      <c r="K222" s="148"/>
      <c r="L222" s="148"/>
      <c r="M222" s="148"/>
      <c r="N222" s="148"/>
      <c r="O222" s="148"/>
      <c r="P222" s="148"/>
      <c r="Q222" s="148"/>
      <c r="R222" s="148"/>
      <c r="S222" s="148"/>
      <c r="T222" s="148"/>
      <c r="U222" s="148"/>
      <c r="V222" s="148"/>
      <c r="W222" s="148"/>
    </row>
    <row r="223" spans="1:23" s="155" customFormat="1">
      <c r="A223" s="148"/>
      <c r="B223" s="148"/>
      <c r="C223" s="148"/>
      <c r="D223" s="148"/>
      <c r="E223" s="148"/>
      <c r="I223" s="148"/>
      <c r="J223" s="148"/>
      <c r="K223" s="148"/>
      <c r="L223" s="148"/>
      <c r="M223" s="148"/>
      <c r="N223" s="148"/>
      <c r="O223" s="148"/>
      <c r="P223" s="148"/>
      <c r="Q223" s="148"/>
      <c r="R223" s="148"/>
      <c r="S223" s="148"/>
      <c r="T223" s="148"/>
      <c r="U223" s="148"/>
      <c r="V223" s="148"/>
      <c r="W223" s="148"/>
    </row>
    <row r="224" spans="1:23" s="155" customFormat="1">
      <c r="A224" s="148"/>
      <c r="B224" s="148"/>
      <c r="C224" s="148"/>
      <c r="D224" s="148"/>
      <c r="E224" s="148"/>
      <c r="I224" s="148"/>
      <c r="J224" s="148"/>
      <c r="K224" s="148"/>
      <c r="L224" s="148"/>
      <c r="M224" s="148"/>
      <c r="N224" s="148"/>
      <c r="O224" s="148"/>
      <c r="P224" s="148"/>
      <c r="Q224" s="148"/>
      <c r="R224" s="148"/>
      <c r="S224" s="148"/>
      <c r="T224" s="148"/>
      <c r="U224" s="148"/>
      <c r="V224" s="148"/>
      <c r="W224" s="148"/>
    </row>
    <row r="225" spans="1:25" s="155" customFormat="1">
      <c r="A225" s="148"/>
      <c r="B225" s="148"/>
      <c r="C225" s="148"/>
      <c r="D225" s="148"/>
      <c r="E225" s="148"/>
      <c r="I225" s="148"/>
      <c r="J225" s="148"/>
      <c r="K225" s="148"/>
      <c r="L225" s="148"/>
      <c r="M225" s="148"/>
      <c r="N225" s="148"/>
      <c r="O225" s="148"/>
      <c r="P225" s="148"/>
      <c r="Q225" s="148"/>
      <c r="R225" s="148"/>
      <c r="S225" s="148"/>
      <c r="T225" s="148"/>
      <c r="U225" s="148"/>
      <c r="V225" s="148"/>
      <c r="W225" s="148"/>
    </row>
    <row r="226" spans="1:25" s="155" customFormat="1">
      <c r="A226" s="148"/>
      <c r="B226" s="148"/>
      <c r="C226" s="148"/>
      <c r="D226" s="148"/>
      <c r="E226" s="148"/>
      <c r="I226" s="148"/>
      <c r="J226" s="148"/>
      <c r="K226" s="148"/>
      <c r="L226" s="148"/>
      <c r="M226" s="148"/>
      <c r="N226" s="148"/>
      <c r="O226" s="148"/>
      <c r="P226" s="148"/>
      <c r="Q226" s="148"/>
      <c r="R226" s="148"/>
      <c r="S226" s="148"/>
      <c r="T226" s="148"/>
      <c r="U226" s="148"/>
      <c r="V226" s="148"/>
      <c r="W226" s="148"/>
    </row>
    <row r="227" spans="1:25" s="155" customFormat="1">
      <c r="A227" s="148"/>
      <c r="B227" s="148"/>
      <c r="C227" s="148"/>
      <c r="D227" s="148"/>
      <c r="E227" s="148"/>
      <c r="I227" s="148"/>
      <c r="J227" s="148"/>
      <c r="K227" s="148"/>
      <c r="L227" s="148"/>
      <c r="M227" s="148"/>
      <c r="N227" s="148"/>
      <c r="O227" s="148"/>
      <c r="P227" s="148"/>
      <c r="Q227" s="148"/>
      <c r="R227" s="148"/>
      <c r="S227" s="148"/>
      <c r="T227" s="148"/>
      <c r="U227" s="148"/>
      <c r="V227" s="148"/>
      <c r="W227" s="148"/>
    </row>
    <row r="228" spans="1:25" s="155" customFormat="1">
      <c r="A228" s="148"/>
      <c r="B228" s="148"/>
      <c r="C228" s="148"/>
      <c r="D228" s="148"/>
      <c r="E228" s="148"/>
      <c r="I228" s="148"/>
      <c r="J228" s="148"/>
      <c r="K228" s="148"/>
      <c r="L228" s="148"/>
      <c r="M228" s="148"/>
      <c r="N228" s="148"/>
      <c r="O228" s="148"/>
      <c r="P228" s="148"/>
      <c r="Q228" s="148"/>
      <c r="R228" s="148"/>
      <c r="S228" s="148"/>
      <c r="T228" s="148"/>
      <c r="U228" s="148"/>
      <c r="V228" s="148"/>
      <c r="W228" s="148"/>
    </row>
    <row r="229" spans="1:25" s="155" customFormat="1">
      <c r="A229" s="148"/>
      <c r="B229" s="148"/>
      <c r="C229" s="148"/>
      <c r="D229" s="148"/>
      <c r="E229" s="148"/>
      <c r="I229" s="148"/>
      <c r="J229" s="148"/>
      <c r="K229" s="148"/>
      <c r="L229" s="148"/>
      <c r="M229" s="148"/>
      <c r="N229" s="148"/>
      <c r="O229" s="148"/>
      <c r="P229" s="148"/>
      <c r="Q229" s="148"/>
      <c r="R229" s="148"/>
      <c r="S229" s="148"/>
      <c r="T229" s="148"/>
      <c r="U229" s="148"/>
      <c r="V229" s="148"/>
      <c r="W229" s="148"/>
    </row>
    <row r="230" spans="1:25" s="155" customFormat="1">
      <c r="A230" s="148"/>
      <c r="B230" s="148"/>
      <c r="C230" s="148"/>
      <c r="D230" s="148"/>
      <c r="E230" s="148"/>
      <c r="I230" s="148"/>
      <c r="J230" s="148"/>
      <c r="K230" s="148"/>
      <c r="L230" s="148"/>
      <c r="M230" s="148"/>
      <c r="N230" s="148"/>
      <c r="O230" s="148"/>
      <c r="P230" s="148"/>
      <c r="Q230" s="148"/>
      <c r="R230" s="148"/>
      <c r="S230" s="148"/>
      <c r="T230" s="148"/>
      <c r="U230" s="148"/>
      <c r="V230" s="148"/>
      <c r="W230" s="148"/>
      <c r="X230" s="148"/>
      <c r="Y230" s="148"/>
    </row>
    <row r="231" spans="1:25">
      <c r="E231" s="148"/>
    </row>
    <row r="232" spans="1:25">
      <c r="E232" s="148"/>
    </row>
    <row r="233" spans="1:25">
      <c r="E233" s="148"/>
    </row>
    <row r="234" spans="1:25">
      <c r="E234" s="148"/>
    </row>
    <row r="235" spans="1:25">
      <c r="E235" s="148"/>
    </row>
    <row r="236" spans="1:25">
      <c r="E236" s="148"/>
    </row>
    <row r="237" spans="1:25">
      <c r="E237" s="148"/>
    </row>
    <row r="238" spans="1:25">
      <c r="E238" s="148"/>
    </row>
  </sheetData>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46">
    <tabColor theme="9" tint="0.39997558519241921"/>
  </sheetPr>
  <dimension ref="A1:L75"/>
  <sheetViews>
    <sheetView zoomScale="75" zoomScaleNormal="75" workbookViewId="0">
      <selection activeCell="S22" sqref="S22"/>
    </sheetView>
  </sheetViews>
  <sheetFormatPr defaultColWidth="9.1796875" defaultRowHeight="12.5"/>
  <cols>
    <col min="1" max="1" width="24.7265625" style="148" customWidth="1"/>
    <col min="2" max="2" width="10.453125" style="148" customWidth="1"/>
    <col min="3" max="3" width="11" style="148" bestFit="1" customWidth="1"/>
    <col min="4" max="6" width="9.1796875" style="148"/>
    <col min="7" max="8" width="10.81640625" style="148" customWidth="1"/>
    <col min="9" max="9" width="11.81640625" style="148" customWidth="1"/>
    <col min="10" max="10" width="10.81640625" style="148" customWidth="1"/>
    <col min="11" max="11" width="16.1796875" style="148" customWidth="1"/>
    <col min="12" max="12" width="24.1796875" style="148" bestFit="1" customWidth="1"/>
    <col min="13" max="21" width="9.1796875" style="148"/>
    <col min="22" max="22" width="24.1796875" style="148" bestFit="1" customWidth="1"/>
    <col min="23" max="16384" width="9.1796875" style="148"/>
  </cols>
  <sheetData>
    <row r="1" spans="1:12" ht="14.5">
      <c r="A1" s="4" t="s">
        <v>434</v>
      </c>
    </row>
    <row r="2" spans="1:12" ht="14.5">
      <c r="A2" s="4"/>
    </row>
    <row r="3" spans="1:12" ht="14.5">
      <c r="A3" s="396" t="s">
        <v>907</v>
      </c>
    </row>
    <row r="4" spans="1:12" ht="14.5">
      <c r="A4" s="4"/>
    </row>
    <row r="5" spans="1:12" s="401" customFormat="1" ht="39.65" customHeight="1">
      <c r="A5" s="798"/>
      <c r="B5" s="809" t="s">
        <v>415</v>
      </c>
      <c r="C5" s="810"/>
      <c r="D5" s="811"/>
      <c r="E5" s="811"/>
      <c r="F5" s="812" t="s">
        <v>436</v>
      </c>
      <c r="G5" s="811"/>
      <c r="H5" s="811"/>
      <c r="I5" s="811"/>
      <c r="J5" s="811"/>
      <c r="K5" s="813" t="s">
        <v>435</v>
      </c>
      <c r="L5" s="813" t="s">
        <v>76</v>
      </c>
    </row>
    <row r="6" spans="1:12">
      <c r="A6" s="324"/>
      <c r="B6" s="324"/>
      <c r="C6" s="324"/>
      <c r="D6" s="324" t="s">
        <v>13</v>
      </c>
      <c r="E6" s="324" t="s">
        <v>427</v>
      </c>
      <c r="F6" s="324" t="s">
        <v>428</v>
      </c>
      <c r="G6" s="324" t="s">
        <v>382</v>
      </c>
      <c r="H6" s="324"/>
      <c r="I6" s="324"/>
      <c r="J6" s="324"/>
      <c r="K6" s="324"/>
      <c r="L6" s="324"/>
    </row>
    <row r="7" spans="1:12" ht="48" customHeight="1">
      <c r="A7" s="814" t="s">
        <v>424</v>
      </c>
      <c r="B7" s="935">
        <v>284</v>
      </c>
      <c r="C7" s="379"/>
      <c r="D7" s="380"/>
      <c r="E7" s="380">
        <v>13819.800000000001</v>
      </c>
      <c r="F7" s="380"/>
      <c r="G7" s="380">
        <v>7572.4300000000021</v>
      </c>
      <c r="H7" s="379"/>
      <c r="I7" s="379"/>
      <c r="J7" s="379"/>
      <c r="K7" s="936">
        <v>0.54794063589921715</v>
      </c>
      <c r="L7" s="937">
        <v>2.8871178736548222</v>
      </c>
    </row>
    <row r="8" spans="1:12" ht="51" customHeight="1">
      <c r="A8" s="814" t="s">
        <v>421</v>
      </c>
      <c r="B8" s="935">
        <v>19</v>
      </c>
      <c r="C8" s="379"/>
      <c r="D8" s="380">
        <v>2981.4</v>
      </c>
      <c r="E8" s="380"/>
      <c r="F8" s="380"/>
      <c r="G8" s="380">
        <v>528.1</v>
      </c>
      <c r="H8" s="379"/>
      <c r="I8" s="379"/>
      <c r="J8" s="379"/>
      <c r="K8" s="936">
        <v>0.17713154893674113</v>
      </c>
      <c r="L8" s="937">
        <v>1.1331187275137284</v>
      </c>
    </row>
    <row r="9" spans="1:12" ht="47.9" customHeight="1">
      <c r="A9" s="814" t="s">
        <v>422</v>
      </c>
      <c r="B9" s="935">
        <v>5</v>
      </c>
      <c r="C9" s="379"/>
      <c r="D9" s="380">
        <v>525.70000000000005</v>
      </c>
      <c r="E9" s="380">
        <v>76</v>
      </c>
      <c r="F9" s="380"/>
      <c r="G9" s="380">
        <v>68.8</v>
      </c>
      <c r="H9" s="379"/>
      <c r="I9" s="379"/>
      <c r="J9" s="379"/>
      <c r="K9" s="936">
        <v>0.11434269569552932</v>
      </c>
      <c r="L9" s="937">
        <v>2.0247093023255816</v>
      </c>
    </row>
    <row r="10" spans="1:12" ht="47.9" customHeight="1">
      <c r="A10" s="814" t="s">
        <v>425</v>
      </c>
      <c r="B10" s="935">
        <v>28</v>
      </c>
      <c r="C10" s="379"/>
      <c r="D10" s="380"/>
      <c r="E10" s="380"/>
      <c r="F10" s="380">
        <v>6649.7</v>
      </c>
      <c r="G10" s="380">
        <v>1409.9</v>
      </c>
      <c r="H10" s="379"/>
      <c r="I10" s="379"/>
      <c r="J10" s="379"/>
      <c r="K10" s="936">
        <v>0.21201822583798255</v>
      </c>
      <c r="L10" s="937">
        <v>2.7251578126108233</v>
      </c>
    </row>
    <row r="11" spans="1:12" ht="44.9" customHeight="1">
      <c r="A11" s="814" t="s">
        <v>423</v>
      </c>
      <c r="B11" s="935">
        <v>8</v>
      </c>
      <c r="C11" s="379"/>
      <c r="D11" s="379">
        <v>590.29999999999995</v>
      </c>
      <c r="E11" s="380">
        <v>267.5</v>
      </c>
      <c r="F11" s="380"/>
      <c r="G11" s="380">
        <v>0</v>
      </c>
      <c r="H11" s="379"/>
      <c r="I11" s="379"/>
      <c r="J11" s="379"/>
      <c r="K11" s="936" t="s">
        <v>75</v>
      </c>
      <c r="L11" s="937" t="s">
        <v>75</v>
      </c>
    </row>
    <row r="12" spans="1:12" ht="20.149999999999999" customHeight="1">
      <c r="A12" s="151" t="s">
        <v>914</v>
      </c>
    </row>
    <row r="13" spans="1:12" ht="12" customHeight="1">
      <c r="A13" s="151" t="s">
        <v>516</v>
      </c>
    </row>
    <row r="14" spans="1:12" ht="13">
      <c r="A14" s="151" t="s">
        <v>904</v>
      </c>
    </row>
    <row r="17" spans="1:12" ht="14.5">
      <c r="A17" s="396" t="s">
        <v>908</v>
      </c>
    </row>
    <row r="18" spans="1:12" ht="13">
      <c r="A18" s="379"/>
      <c r="B18" s="802" t="s">
        <v>415</v>
      </c>
      <c r="C18" s="379"/>
      <c r="E18" s="803"/>
      <c r="F18" s="804" t="s">
        <v>436</v>
      </c>
      <c r="G18" s="803"/>
      <c r="H18" s="803"/>
      <c r="I18" s="803"/>
      <c r="J18" s="803"/>
      <c r="K18" s="805" t="s">
        <v>435</v>
      </c>
      <c r="L18" s="805" t="s">
        <v>76</v>
      </c>
    </row>
    <row r="19" spans="1:12" ht="24" customHeight="1">
      <c r="A19" s="324"/>
      <c r="B19" s="324"/>
      <c r="C19" s="324"/>
      <c r="D19" s="324" t="s">
        <v>428</v>
      </c>
      <c r="E19" s="324" t="s">
        <v>427</v>
      </c>
      <c r="F19" s="324" t="s">
        <v>13</v>
      </c>
      <c r="G19" s="324" t="s">
        <v>382</v>
      </c>
      <c r="H19" s="324"/>
      <c r="I19" s="324"/>
      <c r="J19" s="324"/>
      <c r="K19" s="324"/>
      <c r="L19" s="324"/>
    </row>
    <row r="20" spans="1:12" ht="22.5" customHeight="1">
      <c r="A20" s="799" t="s">
        <v>424</v>
      </c>
      <c r="B20" s="800">
        <v>62</v>
      </c>
      <c r="C20" s="379"/>
      <c r="D20" s="380"/>
      <c r="E20" s="800">
        <v>5319.6999999999989</v>
      </c>
      <c r="F20" s="380"/>
      <c r="G20" s="800">
        <v>3176.2999999999997</v>
      </c>
      <c r="H20" s="379"/>
      <c r="I20" s="379"/>
      <c r="J20" s="379"/>
      <c r="K20" s="801">
        <v>0.59708254224862312</v>
      </c>
      <c r="L20" s="380">
        <v>2.7466549129490287</v>
      </c>
    </row>
    <row r="21" spans="1:12" ht="39.75" customHeight="1">
      <c r="A21" s="799" t="s">
        <v>421</v>
      </c>
      <c r="B21" s="800">
        <v>3</v>
      </c>
      <c r="C21" s="379"/>
      <c r="D21" s="380"/>
      <c r="E21" s="800"/>
      <c r="F21" s="380">
        <v>1112.7</v>
      </c>
      <c r="G21" s="800">
        <v>243</v>
      </c>
      <c r="H21" s="379"/>
      <c r="I21" s="379"/>
      <c r="J21" s="379"/>
      <c r="K21" s="801">
        <v>0.21838770558101914</v>
      </c>
      <c r="L21" s="380">
        <v>1.5621399176954733</v>
      </c>
    </row>
    <row r="22" spans="1:12" s="324" customFormat="1" ht="19.5" customHeight="1">
      <c r="A22" s="799" t="s">
        <v>425</v>
      </c>
      <c r="B22" s="800">
        <v>2</v>
      </c>
      <c r="C22" s="379"/>
      <c r="D22" s="380">
        <v>72.800000000000011</v>
      </c>
      <c r="E22" s="800"/>
      <c r="F22" s="380"/>
      <c r="G22" s="800">
        <v>17</v>
      </c>
      <c r="H22" s="379"/>
      <c r="I22" s="379"/>
      <c r="J22" s="379"/>
      <c r="K22" s="801">
        <v>0.23351648351648349</v>
      </c>
      <c r="L22" s="380">
        <v>1.0058823529411764</v>
      </c>
    </row>
    <row r="23" spans="1:12" ht="13">
      <c r="A23" s="151"/>
      <c r="B23" s="324"/>
      <c r="C23" s="324"/>
      <c r="D23" s="324"/>
      <c r="E23" s="324"/>
      <c r="F23" s="324"/>
      <c r="G23" s="324"/>
      <c r="H23" s="324"/>
      <c r="I23" s="324"/>
      <c r="J23" s="324"/>
      <c r="K23" s="324"/>
      <c r="L23" s="324"/>
    </row>
    <row r="24" spans="1:12" ht="13">
      <c r="A24" s="151" t="s">
        <v>904</v>
      </c>
    </row>
    <row r="26" spans="1:12">
      <c r="A26" s="148" t="s">
        <v>432</v>
      </c>
      <c r="E26" s="155"/>
      <c r="F26" s="155"/>
      <c r="G26" s="155"/>
      <c r="H26" s="155"/>
    </row>
    <row r="27" spans="1:12" ht="39">
      <c r="A27" s="364" t="s">
        <v>909</v>
      </c>
      <c r="B27" s="365" t="s">
        <v>415</v>
      </c>
      <c r="C27" s="365" t="s">
        <v>416</v>
      </c>
      <c r="D27" s="365" t="s">
        <v>417</v>
      </c>
      <c r="E27" s="365" t="s">
        <v>418</v>
      </c>
      <c r="F27" s="365" t="s">
        <v>419</v>
      </c>
      <c r="G27" s="365" t="s">
        <v>84</v>
      </c>
      <c r="H27" s="365" t="s">
        <v>420</v>
      </c>
      <c r="I27" s="365" t="s">
        <v>437</v>
      </c>
      <c r="J27" s="366" t="s">
        <v>76</v>
      </c>
      <c r="K27" s="363"/>
    </row>
    <row r="28" spans="1:12" ht="15" customHeight="1">
      <c r="A28" s="402" t="s">
        <v>421</v>
      </c>
      <c r="B28" s="403">
        <v>19</v>
      </c>
      <c r="C28" s="404">
        <v>2981.4</v>
      </c>
      <c r="D28" s="404">
        <v>0</v>
      </c>
      <c r="E28" s="404">
        <v>0</v>
      </c>
      <c r="F28" s="404">
        <v>2981.4</v>
      </c>
      <c r="G28" s="404">
        <v>528.1</v>
      </c>
      <c r="H28" s="404">
        <v>598.4</v>
      </c>
      <c r="I28" s="405">
        <v>0.17713154893674113</v>
      </c>
      <c r="J28" s="406">
        <v>1.1331187275137284</v>
      </c>
    </row>
    <row r="29" spans="1:12" ht="15" customHeight="1">
      <c r="A29" s="407" t="s">
        <v>423</v>
      </c>
      <c r="B29" s="408">
        <v>8</v>
      </c>
      <c r="C29" s="409">
        <v>590.29999999999995</v>
      </c>
      <c r="D29" s="409">
        <v>267.5</v>
      </c>
      <c r="E29" s="409">
        <v>0</v>
      </c>
      <c r="F29" s="409">
        <v>857.8</v>
      </c>
      <c r="G29" s="409">
        <v>0</v>
      </c>
      <c r="H29" s="409">
        <v>0</v>
      </c>
      <c r="I29" s="410">
        <v>0</v>
      </c>
      <c r="J29" s="411" t="s">
        <v>75</v>
      </c>
    </row>
    <row r="30" spans="1:12" ht="15" customHeight="1">
      <c r="A30" s="407" t="s">
        <v>422</v>
      </c>
      <c r="B30" s="408">
        <v>5</v>
      </c>
      <c r="C30" s="409">
        <v>525.70000000000005</v>
      </c>
      <c r="D30" s="409">
        <v>76</v>
      </c>
      <c r="E30" s="409">
        <v>0</v>
      </c>
      <c r="F30" s="409">
        <v>601.70000000000005</v>
      </c>
      <c r="G30" s="409">
        <v>68.8</v>
      </c>
      <c r="H30" s="409">
        <v>139.30000000000001</v>
      </c>
      <c r="I30" s="410">
        <v>0.11434269569552932</v>
      </c>
      <c r="J30" s="411">
        <v>2.0247093023255816</v>
      </c>
    </row>
    <row r="31" spans="1:12" ht="15" customHeight="1">
      <c r="A31" s="407" t="s">
        <v>424</v>
      </c>
      <c r="B31" s="408">
        <v>284</v>
      </c>
      <c r="C31" s="409">
        <v>13819.800000000001</v>
      </c>
      <c r="D31" s="806">
        <v>0</v>
      </c>
      <c r="E31" s="409">
        <v>0</v>
      </c>
      <c r="F31" s="409">
        <v>13819.800000000001</v>
      </c>
      <c r="G31" s="409">
        <v>7572.4300000000021</v>
      </c>
      <c r="H31" s="409">
        <v>21862.497999999992</v>
      </c>
      <c r="I31" s="410">
        <v>0.54794063589921715</v>
      </c>
      <c r="J31" s="411">
        <v>2.8871178736548222</v>
      </c>
    </row>
    <row r="32" spans="1:12" ht="15" customHeight="1">
      <c r="A32" s="368" t="s">
        <v>668</v>
      </c>
      <c r="B32" s="155">
        <v>39</v>
      </c>
      <c r="C32" s="152">
        <v>8303.1999999999989</v>
      </c>
      <c r="D32" s="152">
        <v>280.3</v>
      </c>
      <c r="E32" s="152">
        <v>0</v>
      </c>
      <c r="F32" s="152">
        <v>8583.4999999999982</v>
      </c>
      <c r="G32" s="152">
        <v>0</v>
      </c>
      <c r="H32" s="152">
        <v>0</v>
      </c>
      <c r="I32" s="571">
        <v>0</v>
      </c>
      <c r="J32" s="572" t="s">
        <v>75</v>
      </c>
    </row>
    <row r="33" spans="1:11" ht="15" customHeight="1">
      <c r="A33" s="407" t="s">
        <v>425</v>
      </c>
      <c r="B33" s="408">
        <v>28</v>
      </c>
      <c r="C33" s="409">
        <v>6649.7</v>
      </c>
      <c r="D33" s="409">
        <v>0.2</v>
      </c>
      <c r="E33" s="409">
        <v>0</v>
      </c>
      <c r="F33" s="409">
        <v>6649.9</v>
      </c>
      <c r="G33" s="409">
        <v>1409.9</v>
      </c>
      <c r="H33" s="409">
        <v>3842.2000000000003</v>
      </c>
      <c r="I33" s="410">
        <v>0.21201822583798255</v>
      </c>
      <c r="J33" s="411">
        <v>2.7251578126108233</v>
      </c>
    </row>
    <row r="34" spans="1:11" ht="15" customHeight="1">
      <c r="A34" s="368" t="s">
        <v>671</v>
      </c>
      <c r="B34" s="155">
        <v>7</v>
      </c>
      <c r="C34" s="152">
        <v>2826.6</v>
      </c>
      <c r="D34" s="152">
        <v>33.799999999999997</v>
      </c>
      <c r="E34" s="152">
        <v>0</v>
      </c>
      <c r="F34" s="152">
        <v>2860.4</v>
      </c>
      <c r="G34" s="152">
        <v>19.399999999999999</v>
      </c>
      <c r="H34" s="152">
        <v>38.4</v>
      </c>
      <c r="I34" s="571">
        <v>6.7822682142357708E-3</v>
      </c>
      <c r="J34" s="572">
        <v>1.9793814432989691</v>
      </c>
    </row>
    <row r="35" spans="1:11" ht="15" customHeight="1">
      <c r="A35" s="368" t="s">
        <v>669</v>
      </c>
      <c r="B35" s="155">
        <v>26</v>
      </c>
      <c r="C35" s="152">
        <v>489.99999999999994</v>
      </c>
      <c r="D35" s="152">
        <v>78.40000000000002</v>
      </c>
      <c r="E35" s="152">
        <v>0</v>
      </c>
      <c r="F35" s="152">
        <v>568.4</v>
      </c>
      <c r="G35" s="152">
        <v>0</v>
      </c>
      <c r="H35" s="152">
        <v>0</v>
      </c>
      <c r="I35" s="571">
        <v>0</v>
      </c>
      <c r="J35" s="572" t="s">
        <v>75</v>
      </c>
    </row>
    <row r="36" spans="1:11" ht="15" customHeight="1">
      <c r="A36" s="368" t="s">
        <v>672</v>
      </c>
      <c r="B36" s="155">
        <v>3</v>
      </c>
      <c r="C36" s="152">
        <v>115.5</v>
      </c>
      <c r="D36" s="152">
        <v>5.8000000000000007</v>
      </c>
      <c r="E36" s="152">
        <v>2.1</v>
      </c>
      <c r="F36" s="152">
        <v>123.39999999999999</v>
      </c>
      <c r="G36" s="152">
        <v>0</v>
      </c>
      <c r="H36" s="152">
        <v>0</v>
      </c>
      <c r="I36" s="571">
        <v>0</v>
      </c>
      <c r="J36" s="572" t="s">
        <v>75</v>
      </c>
    </row>
    <row r="37" spans="1:11" ht="15" customHeight="1">
      <c r="A37" s="354" t="s">
        <v>670</v>
      </c>
      <c r="B37" s="155">
        <v>9</v>
      </c>
      <c r="C37" s="152">
        <v>58.6</v>
      </c>
      <c r="D37" s="152">
        <v>26.2</v>
      </c>
      <c r="E37" s="152">
        <v>0</v>
      </c>
      <c r="F37" s="152">
        <v>84.8</v>
      </c>
      <c r="G37" s="152">
        <v>0</v>
      </c>
      <c r="H37" s="152">
        <v>0</v>
      </c>
      <c r="I37" s="571">
        <v>0</v>
      </c>
      <c r="J37" s="572" t="s">
        <v>75</v>
      </c>
    </row>
    <row r="38" spans="1:11" ht="15" customHeight="1">
      <c r="A38" s="368" t="s">
        <v>673</v>
      </c>
      <c r="B38" s="155">
        <v>1</v>
      </c>
      <c r="C38" s="152">
        <v>11.799999999999999</v>
      </c>
      <c r="D38" s="152">
        <v>3.3000000000000003</v>
      </c>
      <c r="E38" s="152">
        <v>0</v>
      </c>
      <c r="F38" s="152">
        <v>15.1</v>
      </c>
      <c r="G38" s="152">
        <v>1.2</v>
      </c>
      <c r="H38" s="152">
        <v>1</v>
      </c>
      <c r="I38" s="571">
        <v>7.9470198675496692E-2</v>
      </c>
      <c r="J38" s="572">
        <v>0.83333333333333337</v>
      </c>
    </row>
    <row r="39" spans="1:11" ht="15" customHeight="1">
      <c r="A39" s="368" t="s">
        <v>674</v>
      </c>
      <c r="B39" s="155">
        <v>1</v>
      </c>
      <c r="C39" s="152">
        <v>1</v>
      </c>
      <c r="D39" s="152">
        <v>0.1</v>
      </c>
      <c r="E39" s="152">
        <v>0.1</v>
      </c>
      <c r="F39" s="152">
        <v>1.2000000000000002</v>
      </c>
      <c r="G39" s="152">
        <v>0.3</v>
      </c>
      <c r="H39" s="152">
        <v>0.5</v>
      </c>
      <c r="I39" s="571">
        <v>0.24999999999999994</v>
      </c>
      <c r="J39" s="572">
        <v>1.6666666666666667</v>
      </c>
    </row>
    <row r="40" spans="1:11" ht="15" customHeight="1">
      <c r="A40" s="354" t="s">
        <v>578</v>
      </c>
      <c r="B40" s="155">
        <v>4</v>
      </c>
      <c r="C40" s="152">
        <v>6480.2</v>
      </c>
      <c r="D40" s="152">
        <v>1354.8</v>
      </c>
      <c r="E40" s="152">
        <v>0</v>
      </c>
      <c r="F40" s="152">
        <v>7835</v>
      </c>
      <c r="G40" s="152">
        <v>0</v>
      </c>
      <c r="H40" s="152">
        <v>0</v>
      </c>
      <c r="I40" s="571">
        <v>0</v>
      </c>
      <c r="J40" s="572" t="s">
        <v>75</v>
      </c>
    </row>
    <row r="41" spans="1:11" ht="15" customHeight="1">
      <c r="A41" s="368" t="s">
        <v>677</v>
      </c>
      <c r="B41" s="155">
        <v>1</v>
      </c>
      <c r="C41" s="152">
        <v>1959.4</v>
      </c>
      <c r="D41" s="152">
        <v>1</v>
      </c>
      <c r="E41" s="152">
        <v>0</v>
      </c>
      <c r="F41" s="152">
        <v>1960.4</v>
      </c>
      <c r="G41" s="152">
        <v>0</v>
      </c>
      <c r="H41" s="152">
        <v>0</v>
      </c>
      <c r="I41" s="571">
        <v>0</v>
      </c>
      <c r="J41" s="572" t="s">
        <v>75</v>
      </c>
    </row>
    <row r="42" spans="1:11" ht="15" customHeight="1">
      <c r="A42" s="354" t="s">
        <v>675</v>
      </c>
      <c r="B42" s="155">
        <v>9</v>
      </c>
      <c r="C42" s="152">
        <v>326.7</v>
      </c>
      <c r="D42" s="152">
        <v>50.5</v>
      </c>
      <c r="E42" s="152">
        <v>0</v>
      </c>
      <c r="F42" s="152">
        <v>377.2</v>
      </c>
      <c r="G42" s="152">
        <v>0</v>
      </c>
      <c r="H42" s="152">
        <v>0</v>
      </c>
      <c r="I42" s="571">
        <v>0</v>
      </c>
      <c r="J42" s="572" t="s">
        <v>75</v>
      </c>
    </row>
    <row r="43" spans="1:11" ht="15" customHeight="1">
      <c r="A43" s="354" t="s">
        <v>676</v>
      </c>
      <c r="B43" s="155">
        <v>4</v>
      </c>
      <c r="C43" s="152">
        <v>102.2</v>
      </c>
      <c r="D43" s="152">
        <v>8.7000000000000011</v>
      </c>
      <c r="E43" s="152">
        <v>0</v>
      </c>
      <c r="F43" s="152">
        <v>110.9</v>
      </c>
      <c r="G43" s="152">
        <v>0</v>
      </c>
      <c r="H43" s="152">
        <v>0</v>
      </c>
      <c r="I43" s="571">
        <v>0</v>
      </c>
      <c r="J43" s="572" t="s">
        <v>75</v>
      </c>
    </row>
    <row r="44" spans="1:11" ht="15" customHeight="1">
      <c r="A44" s="368" t="s">
        <v>577</v>
      </c>
      <c r="B44" s="155">
        <v>1</v>
      </c>
      <c r="C44" s="152">
        <v>1.2</v>
      </c>
      <c r="D44" s="152">
        <v>0</v>
      </c>
      <c r="E44" s="152">
        <v>0</v>
      </c>
      <c r="F44" s="152">
        <v>1.2</v>
      </c>
      <c r="G44" s="152">
        <v>1</v>
      </c>
      <c r="H44" s="152">
        <v>2</v>
      </c>
      <c r="I44" s="571">
        <v>0.83333333333333337</v>
      </c>
      <c r="J44" s="572">
        <v>2</v>
      </c>
    </row>
    <row r="45" spans="1:11" ht="15" customHeight="1">
      <c r="A45" s="368" t="s">
        <v>426</v>
      </c>
      <c r="B45" s="155">
        <v>8</v>
      </c>
      <c r="C45" s="152">
        <v>291.15000000000003</v>
      </c>
      <c r="D45" s="152">
        <v>0</v>
      </c>
      <c r="E45" s="152">
        <v>0</v>
      </c>
      <c r="F45" s="152">
        <v>291.15000000000003</v>
      </c>
      <c r="G45" s="152">
        <v>62</v>
      </c>
      <c r="H45" s="152">
        <v>77</v>
      </c>
      <c r="I45" s="571">
        <v>0.21294865189764722</v>
      </c>
      <c r="J45" s="572">
        <v>1.2419354838709677</v>
      </c>
    </row>
    <row r="46" spans="1:11">
      <c r="A46" s="368" t="s">
        <v>678</v>
      </c>
      <c r="B46" s="155">
        <v>7</v>
      </c>
      <c r="C46" s="152">
        <v>213.49999999999997</v>
      </c>
      <c r="D46" s="152">
        <v>46.9</v>
      </c>
      <c r="E46" s="152">
        <v>0</v>
      </c>
      <c r="F46" s="152">
        <v>260.39999999999998</v>
      </c>
      <c r="G46" s="152">
        <v>0</v>
      </c>
      <c r="H46" s="152">
        <v>0</v>
      </c>
      <c r="I46" s="571">
        <v>0</v>
      </c>
      <c r="J46" s="572" t="s">
        <v>75</v>
      </c>
    </row>
    <row r="47" spans="1:11">
      <c r="A47" s="368" t="s">
        <v>679</v>
      </c>
      <c r="B47" s="155">
        <v>1</v>
      </c>
      <c r="C47" s="152">
        <v>47.2</v>
      </c>
      <c r="D47" s="152">
        <v>22</v>
      </c>
      <c r="E47" s="152">
        <v>2</v>
      </c>
      <c r="F47" s="152">
        <v>71.2</v>
      </c>
      <c r="G47" s="152">
        <v>0</v>
      </c>
      <c r="H47" s="152">
        <v>0</v>
      </c>
      <c r="I47" s="571">
        <v>0</v>
      </c>
      <c r="J47" s="572" t="s">
        <v>75</v>
      </c>
    </row>
    <row r="48" spans="1:11" ht="13">
      <c r="A48" s="642"/>
      <c r="B48" s="369"/>
      <c r="C48" s="370"/>
      <c r="D48" s="370"/>
      <c r="E48" s="370"/>
      <c r="F48" s="370"/>
      <c r="G48" s="370"/>
      <c r="H48" s="370"/>
      <c r="I48" s="807"/>
      <c r="J48" s="808"/>
      <c r="K48" s="371"/>
    </row>
    <row r="49" spans="1:11" ht="13">
      <c r="B49" s="155"/>
      <c r="C49" s="155"/>
      <c r="D49" s="155"/>
      <c r="E49" s="155"/>
      <c r="F49" s="372"/>
      <c r="G49" s="372"/>
      <c r="H49" s="85"/>
      <c r="I49" s="85"/>
      <c r="J49" s="373"/>
      <c r="K49" s="371"/>
    </row>
    <row r="50" spans="1:11" ht="39">
      <c r="A50" s="364" t="s">
        <v>910</v>
      </c>
      <c r="B50" s="365" t="s">
        <v>415</v>
      </c>
      <c r="C50" s="365" t="s">
        <v>416</v>
      </c>
      <c r="D50" s="365" t="s">
        <v>417</v>
      </c>
      <c r="E50" s="365" t="s">
        <v>418</v>
      </c>
      <c r="F50" s="365" t="s">
        <v>419</v>
      </c>
      <c r="G50" s="365" t="s">
        <v>84</v>
      </c>
      <c r="H50" s="365" t="s">
        <v>420</v>
      </c>
      <c r="I50" s="365" t="s">
        <v>437</v>
      </c>
      <c r="J50" s="366" t="s">
        <v>76</v>
      </c>
      <c r="K50" s="371"/>
    </row>
    <row r="51" spans="1:11" ht="15" customHeight="1">
      <c r="A51" s="402" t="s">
        <v>421</v>
      </c>
      <c r="B51" s="403">
        <v>3</v>
      </c>
      <c r="C51" s="404">
        <v>1112.7</v>
      </c>
      <c r="D51" s="404">
        <v>0</v>
      </c>
      <c r="E51" s="404">
        <v>0</v>
      </c>
      <c r="F51" s="404">
        <v>1112.7</v>
      </c>
      <c r="G51" s="404">
        <v>243</v>
      </c>
      <c r="H51" s="404">
        <v>379.6</v>
      </c>
      <c r="I51" s="405">
        <v>0.21838770558101914</v>
      </c>
      <c r="J51" s="406">
        <v>1.5621399176954733</v>
      </c>
      <c r="K51" s="371"/>
    </row>
    <row r="52" spans="1:11" ht="15" customHeight="1">
      <c r="A52" s="368" t="s">
        <v>423</v>
      </c>
      <c r="B52" s="155">
        <v>0</v>
      </c>
      <c r="C52" s="152">
        <v>0</v>
      </c>
      <c r="D52" s="152">
        <v>0</v>
      </c>
      <c r="E52" s="152">
        <v>0</v>
      </c>
      <c r="F52" s="152">
        <v>0</v>
      </c>
      <c r="G52" s="152">
        <v>0</v>
      </c>
      <c r="H52" s="152">
        <v>0</v>
      </c>
      <c r="I52" s="571" t="s">
        <v>75</v>
      </c>
      <c r="J52" s="572" t="s">
        <v>75</v>
      </c>
      <c r="K52" s="371"/>
    </row>
    <row r="53" spans="1:11" ht="15" customHeight="1">
      <c r="A53" s="368" t="s">
        <v>422</v>
      </c>
      <c r="B53" s="155">
        <v>0</v>
      </c>
      <c r="C53" s="152">
        <v>0</v>
      </c>
      <c r="D53" s="152">
        <v>0</v>
      </c>
      <c r="E53" s="152">
        <v>0</v>
      </c>
      <c r="F53" s="152">
        <v>0</v>
      </c>
      <c r="G53" s="152">
        <v>0</v>
      </c>
      <c r="H53" s="152">
        <v>0</v>
      </c>
      <c r="I53" s="571" t="s">
        <v>75</v>
      </c>
      <c r="J53" s="572" t="s">
        <v>75</v>
      </c>
      <c r="K53" s="371"/>
    </row>
    <row r="54" spans="1:11" ht="15" customHeight="1">
      <c r="A54" s="407" t="s">
        <v>424</v>
      </c>
      <c r="B54" s="408">
        <v>62</v>
      </c>
      <c r="C54" s="409">
        <v>5319.6999999999989</v>
      </c>
      <c r="D54" s="409">
        <v>0</v>
      </c>
      <c r="E54" s="409">
        <v>0</v>
      </c>
      <c r="F54" s="409">
        <v>5319.6999999999989</v>
      </c>
      <c r="G54" s="409">
        <v>3176.2999999999997</v>
      </c>
      <c r="H54" s="409">
        <v>8724.1999999999989</v>
      </c>
      <c r="I54" s="410">
        <v>0.59708254224862312</v>
      </c>
      <c r="J54" s="411">
        <v>2.7466549129490287</v>
      </c>
      <c r="K54" s="371"/>
    </row>
    <row r="55" spans="1:11" ht="15" customHeight="1">
      <c r="A55" s="368" t="s">
        <v>668</v>
      </c>
      <c r="B55" s="155">
        <v>2</v>
      </c>
      <c r="C55" s="152">
        <v>243.4</v>
      </c>
      <c r="D55" s="152">
        <v>57.5</v>
      </c>
      <c r="E55" s="152">
        <v>0</v>
      </c>
      <c r="F55" s="152">
        <v>300.89999999999998</v>
      </c>
      <c r="G55" s="152">
        <v>0</v>
      </c>
      <c r="H55" s="152">
        <v>0</v>
      </c>
      <c r="I55" s="571">
        <v>0</v>
      </c>
      <c r="J55" s="572" t="s">
        <v>75</v>
      </c>
      <c r="K55" s="371"/>
    </row>
    <row r="56" spans="1:11" ht="15" customHeight="1">
      <c r="A56" s="407" t="s">
        <v>425</v>
      </c>
      <c r="B56" s="408">
        <v>2</v>
      </c>
      <c r="C56" s="409">
        <v>72.800000000000011</v>
      </c>
      <c r="D56" s="409">
        <v>0</v>
      </c>
      <c r="E56" s="409">
        <v>0</v>
      </c>
      <c r="F56" s="409">
        <v>72.800000000000011</v>
      </c>
      <c r="G56" s="409">
        <v>17</v>
      </c>
      <c r="H56" s="409">
        <v>17.100000000000001</v>
      </c>
      <c r="I56" s="410">
        <v>0.23351648351648349</v>
      </c>
      <c r="J56" s="411">
        <v>1.0058823529411764</v>
      </c>
      <c r="K56" s="371"/>
    </row>
    <row r="57" spans="1:11" ht="15" customHeight="1">
      <c r="A57" s="368" t="s">
        <v>671</v>
      </c>
      <c r="B57" s="155">
        <v>0</v>
      </c>
      <c r="C57" s="152">
        <v>0</v>
      </c>
      <c r="D57" s="152">
        <v>0</v>
      </c>
      <c r="E57" s="152">
        <v>0</v>
      </c>
      <c r="F57" s="152">
        <v>0</v>
      </c>
      <c r="G57" s="152">
        <v>0</v>
      </c>
      <c r="H57" s="152">
        <v>0</v>
      </c>
      <c r="I57" s="571" t="s">
        <v>75</v>
      </c>
      <c r="J57" s="572" t="s">
        <v>75</v>
      </c>
      <c r="K57" s="371"/>
    </row>
    <row r="58" spans="1:11" ht="15" customHeight="1">
      <c r="A58" s="368" t="s">
        <v>669</v>
      </c>
      <c r="B58" s="155">
        <v>1</v>
      </c>
      <c r="C58" s="152">
        <v>12.899999999999999</v>
      </c>
      <c r="D58" s="152">
        <v>1.8</v>
      </c>
      <c r="E58" s="152">
        <v>0</v>
      </c>
      <c r="F58" s="152">
        <v>14.7</v>
      </c>
      <c r="G58" s="152">
        <v>0</v>
      </c>
      <c r="H58" s="152">
        <v>0</v>
      </c>
      <c r="I58" s="571">
        <v>0</v>
      </c>
      <c r="J58" s="572" t="s">
        <v>75</v>
      </c>
      <c r="K58" s="371"/>
    </row>
    <row r="59" spans="1:11" ht="15" customHeight="1">
      <c r="A59" s="368" t="s">
        <v>672</v>
      </c>
      <c r="B59" s="155">
        <v>0</v>
      </c>
      <c r="C59" s="152">
        <v>0</v>
      </c>
      <c r="D59" s="152">
        <v>0</v>
      </c>
      <c r="E59" s="152">
        <v>0</v>
      </c>
      <c r="F59" s="152">
        <v>0</v>
      </c>
      <c r="G59" s="152">
        <v>0</v>
      </c>
      <c r="H59" s="152">
        <v>0</v>
      </c>
      <c r="I59" s="571" t="s">
        <v>75</v>
      </c>
      <c r="J59" s="572" t="s">
        <v>75</v>
      </c>
      <c r="K59" s="371"/>
    </row>
    <row r="60" spans="1:11" ht="15" customHeight="1">
      <c r="A60" s="354" t="s">
        <v>670</v>
      </c>
      <c r="B60" s="155">
        <v>0</v>
      </c>
      <c r="C60" s="152">
        <v>0</v>
      </c>
      <c r="D60" s="152">
        <v>0</v>
      </c>
      <c r="E60" s="152">
        <v>0</v>
      </c>
      <c r="F60" s="152">
        <v>0</v>
      </c>
      <c r="G60" s="152">
        <v>0</v>
      </c>
      <c r="H60" s="152">
        <v>0</v>
      </c>
      <c r="I60" s="571" t="s">
        <v>75</v>
      </c>
      <c r="J60" s="572" t="s">
        <v>75</v>
      </c>
      <c r="K60" s="371"/>
    </row>
    <row r="61" spans="1:11" ht="15" customHeight="1">
      <c r="A61" s="368" t="s">
        <v>673</v>
      </c>
      <c r="B61" s="155">
        <v>0</v>
      </c>
      <c r="C61" s="152">
        <v>0</v>
      </c>
      <c r="D61" s="152">
        <v>0</v>
      </c>
      <c r="E61" s="152">
        <v>0</v>
      </c>
      <c r="F61" s="152">
        <v>0</v>
      </c>
      <c r="G61" s="152">
        <v>0</v>
      </c>
      <c r="H61" s="152">
        <v>0</v>
      </c>
      <c r="I61" s="571" t="s">
        <v>75</v>
      </c>
      <c r="J61" s="572" t="s">
        <v>75</v>
      </c>
      <c r="K61" s="371"/>
    </row>
    <row r="62" spans="1:11" ht="15" customHeight="1">
      <c r="A62" s="368" t="s">
        <v>674</v>
      </c>
      <c r="B62" s="155">
        <v>0</v>
      </c>
      <c r="C62" s="152">
        <v>0</v>
      </c>
      <c r="D62" s="152">
        <v>0</v>
      </c>
      <c r="E62" s="152">
        <v>0</v>
      </c>
      <c r="F62" s="152">
        <v>0</v>
      </c>
      <c r="G62" s="152">
        <v>0</v>
      </c>
      <c r="H62" s="152">
        <v>0</v>
      </c>
      <c r="I62" s="571" t="s">
        <v>75</v>
      </c>
      <c r="J62" s="572" t="s">
        <v>75</v>
      </c>
      <c r="K62" s="371"/>
    </row>
    <row r="63" spans="1:11">
      <c r="A63" s="368" t="s">
        <v>578</v>
      </c>
      <c r="B63" s="155">
        <v>0</v>
      </c>
      <c r="C63" s="152">
        <v>0</v>
      </c>
      <c r="D63" s="152">
        <v>0</v>
      </c>
      <c r="E63" s="152">
        <v>0</v>
      </c>
      <c r="F63" s="152">
        <v>0</v>
      </c>
      <c r="G63" s="152">
        <v>0</v>
      </c>
      <c r="H63" s="152">
        <v>0</v>
      </c>
      <c r="I63" s="571" t="s">
        <v>75</v>
      </c>
      <c r="J63" s="572" t="s">
        <v>75</v>
      </c>
      <c r="K63" s="374"/>
    </row>
    <row r="64" spans="1:11">
      <c r="A64" s="368" t="s">
        <v>677</v>
      </c>
      <c r="B64" s="155">
        <v>0</v>
      </c>
      <c r="C64" s="152">
        <v>0</v>
      </c>
      <c r="D64" s="152">
        <v>0</v>
      </c>
      <c r="E64" s="152">
        <v>0</v>
      </c>
      <c r="F64" s="152">
        <v>0</v>
      </c>
      <c r="G64" s="152">
        <v>0</v>
      </c>
      <c r="H64" s="152">
        <v>0</v>
      </c>
      <c r="I64" s="571" t="s">
        <v>75</v>
      </c>
      <c r="J64" s="572" t="s">
        <v>75</v>
      </c>
    </row>
    <row r="65" spans="1:10">
      <c r="A65" s="368" t="s">
        <v>675</v>
      </c>
      <c r="B65" s="155">
        <v>0</v>
      </c>
      <c r="C65" s="152">
        <v>0</v>
      </c>
      <c r="D65" s="152">
        <v>0</v>
      </c>
      <c r="E65" s="152">
        <v>0</v>
      </c>
      <c r="F65" s="152">
        <v>0</v>
      </c>
      <c r="G65" s="152">
        <v>0</v>
      </c>
      <c r="H65" s="152">
        <v>0</v>
      </c>
      <c r="I65" s="571" t="s">
        <v>75</v>
      </c>
      <c r="J65" s="572" t="s">
        <v>75</v>
      </c>
    </row>
    <row r="66" spans="1:10">
      <c r="A66" s="368" t="s">
        <v>676</v>
      </c>
      <c r="B66" s="155">
        <v>0</v>
      </c>
      <c r="C66" s="152">
        <v>0</v>
      </c>
      <c r="D66" s="152">
        <v>0</v>
      </c>
      <c r="E66" s="152">
        <v>0</v>
      </c>
      <c r="F66" s="152">
        <v>0</v>
      </c>
      <c r="G66" s="152">
        <v>0</v>
      </c>
      <c r="H66" s="152">
        <v>0</v>
      </c>
      <c r="I66" s="571" t="s">
        <v>75</v>
      </c>
      <c r="J66" s="572" t="s">
        <v>75</v>
      </c>
    </row>
    <row r="67" spans="1:10">
      <c r="A67" s="368" t="s">
        <v>577</v>
      </c>
      <c r="B67" s="155">
        <v>0</v>
      </c>
      <c r="C67" s="152">
        <v>0</v>
      </c>
      <c r="D67" s="152">
        <v>0</v>
      </c>
      <c r="E67" s="152">
        <v>0</v>
      </c>
      <c r="F67" s="152">
        <v>0</v>
      </c>
      <c r="G67" s="152">
        <v>0</v>
      </c>
      <c r="H67" s="152">
        <v>0</v>
      </c>
      <c r="I67" s="571" t="s">
        <v>75</v>
      </c>
      <c r="J67" s="572" t="s">
        <v>75</v>
      </c>
    </row>
    <row r="68" spans="1:10">
      <c r="A68" s="368" t="s">
        <v>426</v>
      </c>
      <c r="B68" s="155">
        <v>3</v>
      </c>
      <c r="C68" s="152">
        <v>82</v>
      </c>
      <c r="D68" s="152">
        <v>0</v>
      </c>
      <c r="E68" s="152">
        <v>0</v>
      </c>
      <c r="F68" s="152">
        <v>82</v>
      </c>
      <c r="G68" s="152">
        <v>30</v>
      </c>
      <c r="H68" s="152">
        <v>46</v>
      </c>
      <c r="I68" s="571">
        <v>0.36585365853658536</v>
      </c>
      <c r="J68" s="572">
        <v>1.5333333333333334</v>
      </c>
    </row>
    <row r="69" spans="1:10">
      <c r="A69" s="368" t="s">
        <v>678</v>
      </c>
      <c r="B69" s="155">
        <v>3</v>
      </c>
      <c r="C69" s="152">
        <v>57.9</v>
      </c>
      <c r="D69" s="152">
        <v>19</v>
      </c>
      <c r="E69" s="152">
        <v>0</v>
      </c>
      <c r="F69" s="152">
        <v>76.900000000000006</v>
      </c>
      <c r="G69" s="152">
        <v>0</v>
      </c>
      <c r="H69" s="152">
        <v>0</v>
      </c>
      <c r="I69" s="571">
        <v>0</v>
      </c>
      <c r="J69" s="572" t="s">
        <v>75</v>
      </c>
    </row>
    <row r="70" spans="1:10">
      <c r="A70" s="642" t="s">
        <v>679</v>
      </c>
      <c r="B70" s="369">
        <v>0</v>
      </c>
      <c r="C70" s="370">
        <v>0</v>
      </c>
      <c r="D70" s="370">
        <v>0</v>
      </c>
      <c r="E70" s="370">
        <v>0</v>
      </c>
      <c r="F70" s="370">
        <v>0</v>
      </c>
      <c r="G70" s="370">
        <v>0</v>
      </c>
      <c r="H70" s="370">
        <v>0</v>
      </c>
      <c r="I70" s="807" t="s">
        <v>75</v>
      </c>
      <c r="J70" s="808" t="s">
        <v>75</v>
      </c>
    </row>
    <row r="71" spans="1:10" ht="13">
      <c r="A71" s="151" t="s">
        <v>911</v>
      </c>
      <c r="E71" s="155"/>
      <c r="F71" s="155"/>
      <c r="G71" s="155"/>
      <c r="H71" s="155"/>
    </row>
    <row r="72" spans="1:10" ht="13">
      <c r="A72" s="151" t="s">
        <v>904</v>
      </c>
    </row>
    <row r="75" spans="1:10">
      <c r="B75" s="150"/>
    </row>
  </sheetData>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51">
    <tabColor theme="9" tint="0.39997558519241921"/>
  </sheetPr>
  <dimension ref="A1:L57"/>
  <sheetViews>
    <sheetView zoomScale="85" zoomScaleNormal="85" workbookViewId="0"/>
  </sheetViews>
  <sheetFormatPr defaultColWidth="9.1796875" defaultRowHeight="12.5"/>
  <cols>
    <col min="1" max="1" width="19.26953125" style="148" customWidth="1"/>
    <col min="2" max="4" width="15.7265625" style="148" customWidth="1"/>
    <col min="5" max="5" width="13.7265625" style="148" bestFit="1" customWidth="1"/>
    <col min="6" max="9" width="13.453125" style="148" customWidth="1"/>
    <col min="10" max="12" width="15.453125" style="148" customWidth="1"/>
    <col min="13" max="13" width="11.1796875" style="148" bestFit="1" customWidth="1"/>
    <col min="14" max="16" width="13.7265625" style="148" customWidth="1"/>
    <col min="17" max="16384" width="9.1796875" style="148"/>
  </cols>
  <sheetData>
    <row r="1" spans="1:1" ht="14.5">
      <c r="A1" s="4" t="s">
        <v>433</v>
      </c>
    </row>
    <row r="19" spans="1:12" ht="13">
      <c r="A19" s="151" t="s">
        <v>904</v>
      </c>
      <c r="I19" s="151" t="s">
        <v>904</v>
      </c>
    </row>
    <row r="21" spans="1:12" ht="14.5">
      <c r="A21" s="396" t="s">
        <v>912</v>
      </c>
      <c r="I21" s="396" t="s">
        <v>913</v>
      </c>
    </row>
    <row r="22" spans="1:12" ht="14.5">
      <c r="A22" s="377" t="s">
        <v>48</v>
      </c>
      <c r="B22" s="932" t="s">
        <v>424</v>
      </c>
      <c r="C22" s="932" t="s">
        <v>421</v>
      </c>
      <c r="D22" s="933" t="s">
        <v>425</v>
      </c>
      <c r="I22" s="377" t="s">
        <v>66</v>
      </c>
      <c r="J22" s="932" t="s">
        <v>424</v>
      </c>
      <c r="K22" s="932" t="s">
        <v>421</v>
      </c>
      <c r="L22" s="933" t="s">
        <v>425</v>
      </c>
    </row>
    <row r="23" spans="1:12">
      <c r="A23" s="192" t="s">
        <v>2</v>
      </c>
      <c r="B23" s="152">
        <v>2572</v>
      </c>
      <c r="C23" s="152">
        <v>1968.5</v>
      </c>
      <c r="D23" s="399">
        <v>357.6</v>
      </c>
      <c r="I23" s="378" t="s">
        <v>64</v>
      </c>
      <c r="J23" s="367">
        <v>2722</v>
      </c>
      <c r="K23" s="367">
        <v>1971.5</v>
      </c>
      <c r="L23" s="464">
        <v>357.6</v>
      </c>
    </row>
    <row r="24" spans="1:12">
      <c r="A24" s="192" t="s">
        <v>1</v>
      </c>
      <c r="B24" s="152">
        <v>12.6</v>
      </c>
      <c r="C24" s="1128">
        <v>445.6</v>
      </c>
      <c r="D24" s="399">
        <v>240</v>
      </c>
      <c r="I24" s="192" t="s">
        <v>250</v>
      </c>
      <c r="J24" s="152">
        <v>0</v>
      </c>
      <c r="K24" s="152">
        <v>249.9</v>
      </c>
      <c r="L24" s="399">
        <v>0</v>
      </c>
    </row>
    <row r="25" spans="1:12">
      <c r="A25" s="192" t="s">
        <v>3</v>
      </c>
      <c r="B25" s="152">
        <v>11.399999999999999</v>
      </c>
      <c r="C25" s="152">
        <v>274.89999999999998</v>
      </c>
      <c r="D25" s="399">
        <v>0</v>
      </c>
      <c r="I25" s="192" t="s">
        <v>60</v>
      </c>
      <c r="J25" s="152">
        <v>0</v>
      </c>
      <c r="K25" s="152">
        <v>217.5</v>
      </c>
      <c r="L25" s="399">
        <v>0</v>
      </c>
    </row>
    <row r="26" spans="1:12">
      <c r="A26" s="192" t="s">
        <v>11</v>
      </c>
      <c r="B26" s="152">
        <v>6160.5</v>
      </c>
      <c r="C26" s="152">
        <v>163.5</v>
      </c>
      <c r="D26" s="399">
        <v>1807.8999999999999</v>
      </c>
      <c r="I26" s="192" t="s">
        <v>65</v>
      </c>
      <c r="J26" s="152">
        <v>0</v>
      </c>
      <c r="K26" s="152">
        <v>198.1</v>
      </c>
      <c r="L26" s="399">
        <v>0</v>
      </c>
    </row>
    <row r="27" spans="1:12">
      <c r="A27" s="192" t="s">
        <v>273</v>
      </c>
      <c r="B27" s="152">
        <v>163.1</v>
      </c>
      <c r="C27" s="152">
        <v>75</v>
      </c>
      <c r="D27" s="399">
        <v>15.099999999999998</v>
      </c>
      <c r="I27" s="192" t="s">
        <v>132</v>
      </c>
      <c r="J27" s="152">
        <v>6297.5999999999995</v>
      </c>
      <c r="K27" s="152">
        <v>163.5</v>
      </c>
      <c r="L27" s="399">
        <v>2166.1999999999998</v>
      </c>
    </row>
    <row r="28" spans="1:12">
      <c r="A28" s="192" t="s">
        <v>386</v>
      </c>
      <c r="B28" s="152">
        <v>3253</v>
      </c>
      <c r="C28" s="152">
        <v>53.9</v>
      </c>
      <c r="D28" s="399">
        <v>1155.5999999999999</v>
      </c>
      <c r="F28" s="358"/>
      <c r="I28" s="192" t="s">
        <v>58</v>
      </c>
      <c r="J28" s="152">
        <v>163.1</v>
      </c>
      <c r="K28" s="152">
        <v>75</v>
      </c>
      <c r="L28" s="399">
        <v>15.099999999999998</v>
      </c>
    </row>
    <row r="29" spans="1:12">
      <c r="A29" s="192" t="s">
        <v>387</v>
      </c>
      <c r="B29" s="152">
        <v>952.3</v>
      </c>
      <c r="C29" s="152">
        <v>0</v>
      </c>
      <c r="D29" s="399">
        <v>677.2</v>
      </c>
      <c r="F29" s="358"/>
      <c r="I29" s="192" t="s">
        <v>61</v>
      </c>
      <c r="J29" s="152">
        <v>198.3</v>
      </c>
      <c r="K29" s="152">
        <v>50.9</v>
      </c>
      <c r="L29" s="399">
        <v>0</v>
      </c>
    </row>
    <row r="30" spans="1:12">
      <c r="A30" s="192" t="s">
        <v>7</v>
      </c>
      <c r="B30" s="152">
        <v>323.10000000000002</v>
      </c>
      <c r="C30" s="152">
        <v>0</v>
      </c>
      <c r="D30" s="399">
        <v>982.4</v>
      </c>
      <c r="F30" s="358"/>
      <c r="I30" s="192" t="s">
        <v>62</v>
      </c>
      <c r="J30" s="152">
        <v>0</v>
      </c>
      <c r="K30" s="152">
        <v>30</v>
      </c>
      <c r="L30" s="399">
        <v>8</v>
      </c>
    </row>
    <row r="31" spans="1:12">
      <c r="A31" s="192" t="s">
        <v>5</v>
      </c>
      <c r="B31" s="152">
        <v>117.7</v>
      </c>
      <c r="C31" s="152">
        <v>0</v>
      </c>
      <c r="D31" s="399">
        <v>1359.9</v>
      </c>
      <c r="F31" s="358"/>
      <c r="I31" s="192" t="s">
        <v>63</v>
      </c>
      <c r="J31" s="152">
        <v>0</v>
      </c>
      <c r="K31" s="152">
        <v>25</v>
      </c>
      <c r="L31" s="399">
        <v>0</v>
      </c>
    </row>
    <row r="32" spans="1:12">
      <c r="A32" s="192" t="s">
        <v>6</v>
      </c>
      <c r="B32" s="152">
        <v>254.1</v>
      </c>
      <c r="C32" s="152">
        <v>0</v>
      </c>
      <c r="D32" s="399">
        <v>4</v>
      </c>
      <c r="F32" s="358"/>
      <c r="I32" s="192" t="s">
        <v>164</v>
      </c>
      <c r="J32" s="152">
        <v>1398.6</v>
      </c>
      <c r="K32" s="152">
        <v>0</v>
      </c>
      <c r="L32" s="399">
        <v>797.3</v>
      </c>
    </row>
    <row r="33" spans="1:12">
      <c r="A33" s="193" t="s">
        <v>272</v>
      </c>
      <c r="B33" s="370">
        <v>0</v>
      </c>
      <c r="C33" s="370">
        <v>0</v>
      </c>
      <c r="D33" s="400">
        <v>50</v>
      </c>
      <c r="F33" s="358"/>
      <c r="I33" s="192" t="s">
        <v>278</v>
      </c>
      <c r="J33" s="152">
        <v>906</v>
      </c>
      <c r="K33" s="152">
        <v>0</v>
      </c>
      <c r="L33" s="399">
        <v>0</v>
      </c>
    </row>
    <row r="34" spans="1:12">
      <c r="A34" s="358"/>
      <c r="C34" s="395"/>
      <c r="F34" s="358"/>
      <c r="I34" s="192" t="s">
        <v>261</v>
      </c>
      <c r="J34" s="152">
        <v>600.79999999999995</v>
      </c>
      <c r="K34" s="152">
        <v>0</v>
      </c>
      <c r="L34" s="399">
        <v>0</v>
      </c>
    </row>
    <row r="35" spans="1:12">
      <c r="A35" s="358"/>
      <c r="B35" s="445"/>
      <c r="F35" s="358"/>
      <c r="I35" s="192" t="s">
        <v>124</v>
      </c>
      <c r="J35" s="152">
        <v>423.5</v>
      </c>
      <c r="K35" s="152">
        <v>0</v>
      </c>
      <c r="L35" s="399">
        <v>0</v>
      </c>
    </row>
    <row r="36" spans="1:12">
      <c r="A36" s="358"/>
      <c r="F36" s="358"/>
      <c r="I36" s="192" t="s">
        <v>155</v>
      </c>
      <c r="J36" s="152">
        <v>410</v>
      </c>
      <c r="K36" s="152">
        <v>0</v>
      </c>
      <c r="L36" s="399">
        <v>1.2</v>
      </c>
    </row>
    <row r="37" spans="1:12">
      <c r="A37" s="358"/>
      <c r="F37" s="358"/>
      <c r="I37" s="192" t="s">
        <v>100</v>
      </c>
      <c r="J37" s="152">
        <v>293.20000000000005</v>
      </c>
      <c r="K37" s="152">
        <v>0</v>
      </c>
      <c r="L37" s="399">
        <v>136.4</v>
      </c>
    </row>
    <row r="38" spans="1:12">
      <c r="A38" s="358"/>
      <c r="I38" s="192" t="s">
        <v>280</v>
      </c>
      <c r="J38" s="152">
        <v>110</v>
      </c>
      <c r="K38" s="152">
        <v>0</v>
      </c>
      <c r="L38" s="399">
        <v>0</v>
      </c>
    </row>
    <row r="39" spans="1:12">
      <c r="I39" s="192" t="s">
        <v>137</v>
      </c>
      <c r="J39" s="152">
        <v>106.1</v>
      </c>
      <c r="K39" s="152">
        <v>0</v>
      </c>
      <c r="L39" s="399">
        <v>4</v>
      </c>
    </row>
    <row r="40" spans="1:12">
      <c r="I40" s="192" t="s">
        <v>153</v>
      </c>
      <c r="J40" s="152">
        <v>73.599999999999994</v>
      </c>
      <c r="K40" s="152">
        <v>0</v>
      </c>
      <c r="L40" s="399">
        <v>0</v>
      </c>
    </row>
    <row r="41" spans="1:12">
      <c r="I41" s="192" t="s">
        <v>277</v>
      </c>
      <c r="J41" s="152">
        <v>38.200000000000003</v>
      </c>
      <c r="K41" s="152">
        <v>0</v>
      </c>
      <c r="L41" s="399">
        <v>3</v>
      </c>
    </row>
    <row r="42" spans="1:12">
      <c r="I42" s="192" t="s">
        <v>163</v>
      </c>
      <c r="J42" s="152">
        <v>21.4</v>
      </c>
      <c r="K42" s="152">
        <v>0</v>
      </c>
      <c r="L42" s="399">
        <v>0</v>
      </c>
    </row>
    <row r="43" spans="1:12">
      <c r="I43" s="192" t="s">
        <v>139</v>
      </c>
      <c r="J43" s="152">
        <v>11</v>
      </c>
      <c r="K43" s="152">
        <v>0</v>
      </c>
      <c r="L43" s="399">
        <v>0</v>
      </c>
    </row>
    <row r="44" spans="1:12">
      <c r="I44" s="192" t="s">
        <v>148</v>
      </c>
      <c r="J44" s="152">
        <v>10</v>
      </c>
      <c r="K44" s="152">
        <v>0</v>
      </c>
      <c r="L44" s="399">
        <v>676</v>
      </c>
    </row>
    <row r="45" spans="1:12">
      <c r="I45" s="192" t="s">
        <v>269</v>
      </c>
      <c r="J45" s="152">
        <v>9.9</v>
      </c>
      <c r="K45" s="152">
        <v>0</v>
      </c>
      <c r="L45" s="399">
        <v>0</v>
      </c>
    </row>
    <row r="46" spans="1:12">
      <c r="I46" s="192" t="s">
        <v>104</v>
      </c>
      <c r="J46" s="152">
        <v>7</v>
      </c>
      <c r="K46" s="152">
        <v>0</v>
      </c>
      <c r="L46" s="399">
        <v>0</v>
      </c>
    </row>
    <row r="47" spans="1:12">
      <c r="I47" s="192" t="s">
        <v>266</v>
      </c>
      <c r="J47" s="152">
        <v>4</v>
      </c>
      <c r="K47" s="152">
        <v>0</v>
      </c>
      <c r="L47" s="399">
        <v>1173.7</v>
      </c>
    </row>
    <row r="48" spans="1:12">
      <c r="I48" s="192" t="s">
        <v>157</v>
      </c>
      <c r="J48" s="152">
        <v>3.7</v>
      </c>
      <c r="K48" s="152">
        <v>0</v>
      </c>
      <c r="L48" s="399">
        <v>0</v>
      </c>
    </row>
    <row r="49" spans="9:12">
      <c r="I49" s="192" t="s">
        <v>106</v>
      </c>
      <c r="J49" s="152">
        <v>3</v>
      </c>
      <c r="K49" s="152">
        <v>0</v>
      </c>
      <c r="L49" s="399">
        <v>0</v>
      </c>
    </row>
    <row r="50" spans="9:12">
      <c r="I50" s="192" t="s">
        <v>101</v>
      </c>
      <c r="J50" s="152">
        <v>2.5</v>
      </c>
      <c r="K50" s="152">
        <v>0</v>
      </c>
      <c r="L50" s="399">
        <v>229</v>
      </c>
    </row>
    <row r="51" spans="9:12">
      <c r="I51" s="192" t="s">
        <v>103</v>
      </c>
      <c r="J51" s="152">
        <v>2.1</v>
      </c>
      <c r="K51" s="152">
        <v>0</v>
      </c>
      <c r="L51" s="399">
        <v>0</v>
      </c>
    </row>
    <row r="52" spans="9:12">
      <c r="I52" s="192" t="s">
        <v>159</v>
      </c>
      <c r="J52" s="152">
        <v>1.9</v>
      </c>
      <c r="K52" s="152">
        <v>0</v>
      </c>
      <c r="L52" s="399">
        <v>0</v>
      </c>
    </row>
    <row r="53" spans="9:12">
      <c r="I53" s="192" t="s">
        <v>282</v>
      </c>
      <c r="J53" s="152">
        <v>1.5</v>
      </c>
      <c r="K53" s="152">
        <v>0</v>
      </c>
      <c r="L53" s="399">
        <v>0</v>
      </c>
    </row>
    <row r="54" spans="9:12">
      <c r="I54" s="192" t="s">
        <v>127</v>
      </c>
      <c r="J54" s="152">
        <v>0.8</v>
      </c>
      <c r="K54" s="152">
        <v>0</v>
      </c>
      <c r="L54" s="399">
        <v>0</v>
      </c>
    </row>
    <row r="55" spans="9:12">
      <c r="I55" s="192" t="s">
        <v>105</v>
      </c>
      <c r="J55" s="152">
        <v>0</v>
      </c>
      <c r="K55" s="152">
        <v>0</v>
      </c>
      <c r="L55" s="399">
        <v>846</v>
      </c>
    </row>
    <row r="56" spans="9:12">
      <c r="I56" s="192" t="s">
        <v>126</v>
      </c>
      <c r="J56" s="152">
        <v>0</v>
      </c>
      <c r="K56" s="152">
        <v>0</v>
      </c>
      <c r="L56" s="399">
        <v>186.2</v>
      </c>
    </row>
    <row r="57" spans="9:12">
      <c r="I57" s="193" t="s">
        <v>162</v>
      </c>
      <c r="J57" s="370">
        <v>0</v>
      </c>
      <c r="K57" s="370">
        <v>0</v>
      </c>
      <c r="L57" s="400">
        <v>50</v>
      </c>
    </row>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ADF429-4260-4D41-99F8-00659D01F974}">
  <sheetPr>
    <tabColor theme="9" tint="0.39997558519241921"/>
  </sheetPr>
  <dimension ref="A1:G113"/>
  <sheetViews>
    <sheetView zoomScale="75" zoomScaleNormal="75" workbookViewId="0"/>
  </sheetViews>
  <sheetFormatPr defaultColWidth="8.7265625" defaultRowHeight="12.5"/>
  <cols>
    <col min="1" max="1" width="17.453125" style="3" customWidth="1"/>
    <col min="2" max="2" width="8.26953125" style="5" customWidth="1"/>
    <col min="3" max="3" width="17.7265625" style="5" customWidth="1"/>
    <col min="4" max="4" width="14.26953125" style="5" customWidth="1"/>
    <col min="5" max="5" width="10.453125" style="3" bestFit="1" customWidth="1"/>
    <col min="6" max="6" width="6.81640625" style="3" bestFit="1" customWidth="1"/>
    <col min="7" max="7" width="10.453125" style="3" bestFit="1" customWidth="1"/>
    <col min="8" max="8" width="6.81640625" style="3" bestFit="1" customWidth="1"/>
    <col min="9" max="9" width="8.81640625" style="3" bestFit="1" customWidth="1"/>
    <col min="10" max="16384" width="8.7265625" style="3"/>
  </cols>
  <sheetData>
    <row r="1" spans="1:2" ht="14.5">
      <c r="A1" s="94" t="s">
        <v>797</v>
      </c>
      <c r="B1" s="830"/>
    </row>
    <row r="3" spans="1:2">
      <c r="A3" s="148"/>
      <c r="B3" s="155"/>
    </row>
    <row r="4" spans="1:2" ht="13">
      <c r="A4" s="183"/>
      <c r="B4" s="831"/>
    </row>
    <row r="5" spans="1:2" ht="13">
      <c r="A5" s="151"/>
      <c r="B5" s="484"/>
    </row>
    <row r="23" spans="1:4" ht="13">
      <c r="A23" s="151" t="s">
        <v>384</v>
      </c>
      <c r="B23" s="484"/>
    </row>
    <row r="24" spans="1:4" ht="13">
      <c r="A24" s="151" t="s">
        <v>548</v>
      </c>
      <c r="B24" s="484"/>
    </row>
    <row r="25" spans="1:4" ht="13">
      <c r="A25" s="72" t="s">
        <v>692</v>
      </c>
    </row>
    <row r="27" spans="1:4" ht="15.65" customHeight="1">
      <c r="A27" s="900" t="s">
        <v>640</v>
      </c>
      <c r="B27" s="970" t="s">
        <v>641</v>
      </c>
      <c r="C27" s="970" t="s">
        <v>642</v>
      </c>
      <c r="D27" s="970" t="s">
        <v>643</v>
      </c>
    </row>
    <row r="28" spans="1:4" ht="15.65" customHeight="1">
      <c r="A28" s="148" t="s">
        <v>91</v>
      </c>
      <c r="B28" s="395">
        <v>2014</v>
      </c>
      <c r="C28" s="645">
        <v>44.564119999999996</v>
      </c>
      <c r="D28" s="645">
        <v>0</v>
      </c>
    </row>
    <row r="29" spans="1:4" ht="15" customHeight="1">
      <c r="A29" s="148" t="s">
        <v>91</v>
      </c>
      <c r="B29" s="395">
        <v>2015</v>
      </c>
      <c r="C29" s="645">
        <v>56.818612000000009</v>
      </c>
      <c r="D29" s="645">
        <v>0</v>
      </c>
    </row>
    <row r="30" spans="1:4" ht="15" customHeight="1">
      <c r="A30" s="148" t="s">
        <v>91</v>
      </c>
      <c r="B30" s="395">
        <v>2016</v>
      </c>
      <c r="C30" s="645">
        <v>120.3100172</v>
      </c>
      <c r="D30" s="645">
        <v>0</v>
      </c>
    </row>
    <row r="31" spans="1:4" ht="15" customHeight="1">
      <c r="A31" s="148" t="s">
        <v>91</v>
      </c>
      <c r="B31" s="395">
        <v>2017</v>
      </c>
      <c r="C31" s="645">
        <v>188.50934825030515</v>
      </c>
      <c r="D31" s="645">
        <v>0</v>
      </c>
    </row>
    <row r="32" spans="1:4" ht="15" customHeight="1">
      <c r="A32" s="148" t="s">
        <v>91</v>
      </c>
      <c r="B32" s="395">
        <v>2018</v>
      </c>
      <c r="C32" s="645">
        <v>253.74308249820001</v>
      </c>
      <c r="D32" s="645">
        <v>29.222960000000004</v>
      </c>
    </row>
    <row r="33" spans="1:7" ht="15" customHeight="1">
      <c r="A33" s="148" t="s">
        <v>91</v>
      </c>
      <c r="B33" s="395">
        <v>2019</v>
      </c>
      <c r="C33" s="645">
        <v>265.56852100030511</v>
      </c>
      <c r="D33" s="645">
        <v>101.5832144</v>
      </c>
    </row>
    <row r="34" spans="1:7" ht="15" customHeight="1">
      <c r="A34" s="148" t="s">
        <v>91</v>
      </c>
      <c r="B34" s="395">
        <v>2020</v>
      </c>
      <c r="C34" s="645">
        <v>303.17612740000004</v>
      </c>
      <c r="D34" s="645">
        <v>159.26859999999999</v>
      </c>
    </row>
    <row r="35" spans="1:7" ht="15" customHeight="1">
      <c r="A35" s="148" t="s">
        <v>91</v>
      </c>
      <c r="B35" s="395">
        <v>2021</v>
      </c>
      <c r="C35" s="645">
        <v>390.07920000000001</v>
      </c>
      <c r="D35" s="645">
        <v>285.55840000000001</v>
      </c>
      <c r="F35" s="197"/>
    </row>
    <row r="36" spans="1:7" ht="15" customHeight="1">
      <c r="A36" s="148" t="s">
        <v>91</v>
      </c>
      <c r="B36" s="395">
        <v>2022</v>
      </c>
      <c r="C36" s="645">
        <v>490.82820000000004</v>
      </c>
      <c r="D36" s="645">
        <v>456.6234</v>
      </c>
    </row>
    <row r="37" spans="1:7" ht="15" customHeight="1">
      <c r="A37" s="3" t="s">
        <v>91</v>
      </c>
      <c r="B37" s="395">
        <v>2023</v>
      </c>
      <c r="C37" s="645">
        <v>515.08289000000002</v>
      </c>
      <c r="D37" s="645">
        <v>571.19589999485015</v>
      </c>
    </row>
    <row r="38" spans="1:7" ht="15" customHeight="1">
      <c r="A38" s="148" t="s">
        <v>13</v>
      </c>
      <c r="B38" s="395">
        <v>2014</v>
      </c>
      <c r="C38" s="645">
        <v>95.875899999999987</v>
      </c>
      <c r="D38" s="645">
        <v>0</v>
      </c>
    </row>
    <row r="39" spans="1:7" ht="15" customHeight="1">
      <c r="A39" s="148" t="s">
        <v>13</v>
      </c>
      <c r="B39" s="395">
        <v>2015</v>
      </c>
      <c r="C39" s="645">
        <v>109.589845</v>
      </c>
      <c r="D39" s="645">
        <v>0</v>
      </c>
    </row>
    <row r="40" spans="1:7" ht="15" customHeight="1">
      <c r="A40" s="148" t="s">
        <v>13</v>
      </c>
      <c r="B40" s="395">
        <v>2016</v>
      </c>
      <c r="C40" s="645">
        <v>141.67544999999998</v>
      </c>
      <c r="D40" s="645">
        <v>0</v>
      </c>
    </row>
    <row r="41" spans="1:7" ht="15" customHeight="1">
      <c r="A41" s="148" t="s">
        <v>13</v>
      </c>
      <c r="B41" s="395">
        <v>2017</v>
      </c>
      <c r="C41" s="645">
        <v>180.17448497048377</v>
      </c>
      <c r="D41" s="645">
        <v>0</v>
      </c>
    </row>
    <row r="42" spans="1:7" ht="15" customHeight="1">
      <c r="A42" s="148" t="s">
        <v>13</v>
      </c>
      <c r="B42" s="395">
        <v>2018</v>
      </c>
      <c r="C42" s="645">
        <v>229.1447999632</v>
      </c>
      <c r="D42" s="645">
        <v>3.0183900073999999</v>
      </c>
    </row>
    <row r="43" spans="1:7" ht="15" customHeight="1">
      <c r="A43" s="148" t="s">
        <v>13</v>
      </c>
      <c r="B43" s="395">
        <v>2019</v>
      </c>
      <c r="C43" s="645">
        <v>214.58882399866482</v>
      </c>
      <c r="D43" s="645">
        <v>10.913399999999999</v>
      </c>
    </row>
    <row r="44" spans="1:7" ht="15" customHeight="1">
      <c r="A44" s="148" t="s">
        <v>13</v>
      </c>
      <c r="B44" s="395">
        <v>2020</v>
      </c>
      <c r="C44" s="645">
        <v>134.93079999999998</v>
      </c>
      <c r="D44" s="645">
        <v>13.229000000000001</v>
      </c>
      <c r="F44" s="197"/>
    </row>
    <row r="45" spans="1:7" ht="15" customHeight="1">
      <c r="A45" s="148" t="s">
        <v>13</v>
      </c>
      <c r="B45" s="395">
        <v>2021</v>
      </c>
      <c r="C45" s="645">
        <v>153.345</v>
      </c>
      <c r="D45" s="645">
        <v>16.850999999999999</v>
      </c>
      <c r="G45" s="197"/>
    </row>
    <row r="46" spans="1:7" ht="15" customHeight="1">
      <c r="A46" s="148" t="s">
        <v>13</v>
      </c>
      <c r="B46" s="395">
        <v>2022</v>
      </c>
      <c r="C46" s="645">
        <v>164.56620000000001</v>
      </c>
      <c r="D46" s="645">
        <v>23.184000000000001</v>
      </c>
      <c r="G46" s="197"/>
    </row>
    <row r="47" spans="1:7" ht="15" customHeight="1">
      <c r="A47" s="3" t="s">
        <v>13</v>
      </c>
      <c r="B47" s="395">
        <v>2023</v>
      </c>
      <c r="C47" s="645">
        <v>198.40692000000001</v>
      </c>
      <c r="D47" s="645">
        <v>47.743000000000002</v>
      </c>
    </row>
    <row r="48" spans="1:7" ht="15" customHeight="1">
      <c r="A48" s="148" t="s">
        <v>551</v>
      </c>
      <c r="B48" s="395">
        <v>2014</v>
      </c>
      <c r="C48" s="645">
        <v>0</v>
      </c>
      <c r="D48" s="645">
        <v>0</v>
      </c>
    </row>
    <row r="49" spans="1:6" ht="15" customHeight="1">
      <c r="A49" s="148" t="s">
        <v>551</v>
      </c>
      <c r="B49" s="395">
        <v>2015</v>
      </c>
      <c r="C49" s="645">
        <v>0</v>
      </c>
      <c r="D49" s="645">
        <v>0</v>
      </c>
    </row>
    <row r="50" spans="1:6" ht="15" customHeight="1">
      <c r="A50" s="148" t="s">
        <v>551</v>
      </c>
      <c r="B50" s="395">
        <v>2016</v>
      </c>
      <c r="C50" s="645">
        <v>0</v>
      </c>
      <c r="D50" s="645">
        <v>0</v>
      </c>
    </row>
    <row r="51" spans="1:6" ht="15" customHeight="1">
      <c r="A51" s="148" t="s">
        <v>551</v>
      </c>
      <c r="B51" s="395">
        <v>2017</v>
      </c>
      <c r="C51" s="645">
        <v>0</v>
      </c>
      <c r="D51" s="645">
        <v>0</v>
      </c>
    </row>
    <row r="52" spans="1:6" ht="15" customHeight="1">
      <c r="A52" s="148" t="s">
        <v>551</v>
      </c>
      <c r="B52" s="395">
        <v>2018</v>
      </c>
      <c r="C52" s="645">
        <v>0</v>
      </c>
      <c r="D52" s="645">
        <v>0</v>
      </c>
      <c r="F52" s="197"/>
    </row>
    <row r="53" spans="1:6" ht="15" customHeight="1">
      <c r="A53" s="148" t="s">
        <v>551</v>
      </c>
      <c r="B53" s="395">
        <v>2019</v>
      </c>
      <c r="C53" s="645">
        <v>0</v>
      </c>
      <c r="D53" s="645">
        <v>0</v>
      </c>
    </row>
    <row r="54" spans="1:6" ht="15" customHeight="1">
      <c r="A54" s="148" t="s">
        <v>551</v>
      </c>
      <c r="B54" s="395">
        <v>2020</v>
      </c>
      <c r="C54" s="645">
        <v>60.978999999999999</v>
      </c>
      <c r="D54" s="645">
        <v>0</v>
      </c>
    </row>
    <row r="55" spans="1:6" ht="15" customHeight="1">
      <c r="A55" s="148" t="s">
        <v>551</v>
      </c>
      <c r="B55" s="395">
        <v>2021</v>
      </c>
      <c r="C55" s="645">
        <v>74.656999999999996</v>
      </c>
      <c r="D55" s="645">
        <v>2.5459999999999998</v>
      </c>
    </row>
    <row r="56" spans="1:6" ht="15" customHeight="1">
      <c r="A56" s="148" t="s">
        <v>551</v>
      </c>
      <c r="B56" s="395">
        <v>2022</v>
      </c>
      <c r="C56" s="645">
        <v>111.7873</v>
      </c>
      <c r="D56" s="645">
        <v>1.19</v>
      </c>
    </row>
    <row r="57" spans="1:6" ht="15" customHeight="1">
      <c r="A57" s="3" t="s">
        <v>551</v>
      </c>
      <c r="B57" s="395">
        <v>2023</v>
      </c>
      <c r="C57" s="645">
        <v>118.61139999999999</v>
      </c>
      <c r="D57" s="645">
        <v>1.19</v>
      </c>
    </row>
    <row r="58" spans="1:6" ht="15" customHeight="1">
      <c r="A58" s="148" t="s">
        <v>382</v>
      </c>
      <c r="B58" s="395">
        <v>2014</v>
      </c>
      <c r="C58" s="645">
        <v>0</v>
      </c>
      <c r="D58" s="645">
        <v>0</v>
      </c>
    </row>
    <row r="59" spans="1:6" ht="15" customHeight="1">
      <c r="A59" s="148" t="s">
        <v>382</v>
      </c>
      <c r="B59" s="395">
        <v>2015</v>
      </c>
      <c r="C59" s="645">
        <v>7.30314</v>
      </c>
      <c r="D59" s="645">
        <v>0</v>
      </c>
    </row>
    <row r="60" spans="1:6" ht="15" customHeight="1">
      <c r="A60" s="148" t="s">
        <v>382</v>
      </c>
      <c r="B60" s="395">
        <v>2016</v>
      </c>
      <c r="C60" s="645">
        <v>11.738164999999999</v>
      </c>
      <c r="D60" s="645">
        <v>0</v>
      </c>
    </row>
    <row r="61" spans="1:6" ht="15" customHeight="1">
      <c r="A61" s="148" t="s">
        <v>382</v>
      </c>
      <c r="B61" s="395">
        <v>2017</v>
      </c>
      <c r="C61" s="645">
        <v>18.882354997406008</v>
      </c>
      <c r="D61" s="645">
        <v>0</v>
      </c>
      <c r="F61" s="197"/>
    </row>
    <row r="62" spans="1:6" ht="15" customHeight="1">
      <c r="A62" s="148" t="s">
        <v>382</v>
      </c>
      <c r="B62" s="395">
        <v>2018</v>
      </c>
      <c r="C62" s="645">
        <v>29.033424304529998</v>
      </c>
      <c r="D62" s="645">
        <v>0</v>
      </c>
    </row>
    <row r="63" spans="1:6" ht="15" customHeight="1">
      <c r="A63" s="148" t="s">
        <v>382</v>
      </c>
      <c r="B63" s="395">
        <v>2019</v>
      </c>
      <c r="C63" s="645">
        <v>55.403318999999996</v>
      </c>
      <c r="D63" s="645">
        <v>0</v>
      </c>
    </row>
    <row r="64" spans="1:6" ht="15" customHeight="1">
      <c r="A64" s="148" t="s">
        <v>382</v>
      </c>
      <c r="B64" s="395">
        <v>2020</v>
      </c>
      <c r="C64" s="645">
        <v>92.736350000000002</v>
      </c>
      <c r="D64" s="645">
        <v>111.73039</v>
      </c>
    </row>
    <row r="65" spans="1:6" ht="15" customHeight="1">
      <c r="A65" s="148" t="s">
        <v>382</v>
      </c>
      <c r="B65" s="395">
        <v>2021</v>
      </c>
      <c r="C65" s="645">
        <v>219.64699999999999</v>
      </c>
      <c r="D65" s="645">
        <v>207.5617</v>
      </c>
    </row>
    <row r="66" spans="1:6" ht="15" customHeight="1">
      <c r="A66" s="148" t="s">
        <v>382</v>
      </c>
      <c r="B66" s="395">
        <v>2022</v>
      </c>
      <c r="C66" s="645">
        <v>312.01580000000001</v>
      </c>
      <c r="D66" s="645">
        <v>357.79159999999996</v>
      </c>
    </row>
    <row r="67" spans="1:6" ht="15" customHeight="1">
      <c r="A67" s="3" t="s">
        <v>382</v>
      </c>
      <c r="B67" s="395">
        <v>2023</v>
      </c>
      <c r="C67" s="645">
        <v>502.97630000000004</v>
      </c>
      <c r="D67" s="645">
        <v>525.04831687647106</v>
      </c>
    </row>
    <row r="68" spans="1:6" ht="15" customHeight="1">
      <c r="A68" s="148" t="s">
        <v>92</v>
      </c>
      <c r="B68" s="395">
        <v>2014</v>
      </c>
      <c r="C68" s="645">
        <v>145.14107999999999</v>
      </c>
      <c r="D68" s="645">
        <v>0</v>
      </c>
    </row>
    <row r="69" spans="1:6" ht="15" customHeight="1">
      <c r="A69" s="148" t="s">
        <v>92</v>
      </c>
      <c r="B69" s="395">
        <v>2015</v>
      </c>
      <c r="C69" s="645">
        <v>163.349278</v>
      </c>
      <c r="D69" s="645">
        <v>0</v>
      </c>
      <c r="F69" s="197"/>
    </row>
    <row r="70" spans="1:6" ht="15" customHeight="1">
      <c r="A70" s="148" t="s">
        <v>92</v>
      </c>
      <c r="B70" s="395">
        <v>2016</v>
      </c>
      <c r="C70" s="645">
        <v>133.37570099999999</v>
      </c>
      <c r="D70" s="645">
        <v>0</v>
      </c>
    </row>
    <row r="71" spans="1:6" ht="15" customHeight="1">
      <c r="A71" s="148" t="s">
        <v>92</v>
      </c>
      <c r="B71" s="395">
        <v>2017</v>
      </c>
      <c r="C71" s="645">
        <v>110.87046797925473</v>
      </c>
      <c r="D71" s="645">
        <v>0</v>
      </c>
    </row>
    <row r="72" spans="1:6" ht="15" customHeight="1">
      <c r="A72" s="148" t="s">
        <v>92</v>
      </c>
      <c r="B72" s="395">
        <v>2018</v>
      </c>
      <c r="C72" s="645">
        <v>85.66826700691</v>
      </c>
      <c r="D72" s="645">
        <v>0.34425</v>
      </c>
    </row>
    <row r="73" spans="1:6" ht="15" customHeight="1">
      <c r="A73" s="148" t="s">
        <v>92</v>
      </c>
      <c r="B73" s="395">
        <v>2019</v>
      </c>
      <c r="C73" s="645">
        <v>76.726334002723704</v>
      </c>
      <c r="D73" s="645">
        <v>0.4803</v>
      </c>
    </row>
    <row r="74" spans="1:6" ht="15" customHeight="1">
      <c r="A74" s="148" t="s">
        <v>92</v>
      </c>
      <c r="B74" s="395">
        <v>2020</v>
      </c>
      <c r="C74" s="645">
        <v>69.828700000000012</v>
      </c>
      <c r="D74" s="645">
        <v>4.1929999999999978</v>
      </c>
    </row>
    <row r="75" spans="1:6" ht="15" customHeight="1">
      <c r="A75" s="148" t="s">
        <v>92</v>
      </c>
      <c r="B75" s="395">
        <v>2021</v>
      </c>
      <c r="C75" s="645">
        <v>72.575500000000005</v>
      </c>
      <c r="D75" s="645">
        <v>2.4723999999999999</v>
      </c>
    </row>
    <row r="76" spans="1:6" ht="15" customHeight="1">
      <c r="A76" s="148" t="s">
        <v>92</v>
      </c>
      <c r="B76" s="395">
        <v>2022</v>
      </c>
      <c r="C76" s="645">
        <v>69.145600000000002</v>
      </c>
      <c r="D76" s="645">
        <v>13.8354</v>
      </c>
    </row>
    <row r="77" spans="1:6" ht="15" customHeight="1">
      <c r="A77" s="3" t="s">
        <v>92</v>
      </c>
      <c r="B77" s="395">
        <v>2023</v>
      </c>
      <c r="C77" s="645">
        <v>69.394000000000005</v>
      </c>
      <c r="D77" s="645">
        <v>9.8191999998092658</v>
      </c>
    </row>
    <row r="78" spans="1:6" ht="15" customHeight="1">
      <c r="A78" s="148" t="s">
        <v>383</v>
      </c>
      <c r="B78" s="395">
        <v>2014</v>
      </c>
      <c r="C78" s="645">
        <v>9.9629999999999992</v>
      </c>
      <c r="D78" s="645">
        <v>0</v>
      </c>
      <c r="F78" s="197"/>
    </row>
    <row r="79" spans="1:6" ht="15" customHeight="1">
      <c r="A79" s="148" t="s">
        <v>383</v>
      </c>
      <c r="B79" s="395">
        <v>2015</v>
      </c>
      <c r="C79" s="645">
        <v>9.5540000000000003</v>
      </c>
      <c r="D79" s="645">
        <v>0</v>
      </c>
    </row>
    <row r="80" spans="1:6" ht="15" customHeight="1">
      <c r="A80" s="148" t="s">
        <v>383</v>
      </c>
      <c r="B80" s="395">
        <v>2016</v>
      </c>
      <c r="C80" s="645">
        <v>2.3601999999999999</v>
      </c>
      <c r="D80" s="645">
        <v>0</v>
      </c>
    </row>
    <row r="81" spans="1:6" ht="15" customHeight="1">
      <c r="A81" s="148" t="s">
        <v>383</v>
      </c>
      <c r="B81" s="395">
        <v>2017</v>
      </c>
      <c r="C81" s="645">
        <v>0.82479999999999998</v>
      </c>
      <c r="D81" s="645">
        <v>0</v>
      </c>
    </row>
    <row r="82" spans="1:6" ht="15" customHeight="1">
      <c r="A82" s="148" t="s">
        <v>383</v>
      </c>
      <c r="B82" s="395">
        <v>2018</v>
      </c>
      <c r="C82" s="645">
        <v>1.2299</v>
      </c>
      <c r="D82" s="645">
        <v>0</v>
      </c>
    </row>
    <row r="83" spans="1:6" ht="15" customHeight="1">
      <c r="A83" s="148" t="s">
        <v>383</v>
      </c>
      <c r="B83" s="395">
        <v>2019</v>
      </c>
      <c r="C83" s="645">
        <v>3.3334999999999999</v>
      </c>
      <c r="D83" s="645">
        <v>0</v>
      </c>
    </row>
    <row r="84" spans="1:6" ht="15" customHeight="1">
      <c r="A84" s="148" t="s">
        <v>383</v>
      </c>
      <c r="B84" s="395">
        <v>2020</v>
      </c>
      <c r="C84" s="645">
        <v>3.3823000000000003</v>
      </c>
      <c r="D84" s="645">
        <v>0</v>
      </c>
    </row>
    <row r="85" spans="1:6" ht="15" customHeight="1">
      <c r="A85" s="148" t="s">
        <v>383</v>
      </c>
      <c r="B85" s="395">
        <v>2021</v>
      </c>
      <c r="C85" s="645">
        <v>6.3243</v>
      </c>
      <c r="D85" s="645">
        <v>0</v>
      </c>
    </row>
    <row r="86" spans="1:6" ht="15" customHeight="1">
      <c r="A86" s="148" t="s">
        <v>383</v>
      </c>
      <c r="B86" s="395">
        <v>2022</v>
      </c>
      <c r="C86" s="645">
        <v>6.4569999999999999</v>
      </c>
      <c r="D86" s="645">
        <v>0</v>
      </c>
    </row>
    <row r="87" spans="1:6" ht="15" customHeight="1">
      <c r="A87" s="3" t="s">
        <v>383</v>
      </c>
      <c r="B87" s="395">
        <v>2023</v>
      </c>
      <c r="C87" s="645">
        <v>9.9930000000000003</v>
      </c>
      <c r="D87" s="645">
        <v>0</v>
      </c>
      <c r="F87" s="197"/>
    </row>
    <row r="88" spans="1:6">
      <c r="A88" s="148" t="s">
        <v>93</v>
      </c>
      <c r="B88" s="395">
        <v>2014</v>
      </c>
      <c r="C88" s="645">
        <v>3.6198000000000001</v>
      </c>
      <c r="D88" s="645">
        <v>0</v>
      </c>
    </row>
    <row r="89" spans="1:6">
      <c r="A89" s="148" t="s">
        <v>93</v>
      </c>
      <c r="B89" s="395">
        <v>2015</v>
      </c>
      <c r="C89" s="645">
        <v>3.661</v>
      </c>
      <c r="D89" s="645">
        <v>0</v>
      </c>
    </row>
    <row r="90" spans="1:6">
      <c r="A90" s="148" t="s">
        <v>93</v>
      </c>
      <c r="B90" s="395">
        <v>2016</v>
      </c>
      <c r="C90" s="645">
        <v>0.875</v>
      </c>
      <c r="D90" s="645">
        <v>0</v>
      </c>
    </row>
    <row r="91" spans="1:6">
      <c r="A91" s="148" t="s">
        <v>93</v>
      </c>
      <c r="B91" s="395">
        <v>2017</v>
      </c>
      <c r="C91" s="645">
        <v>0.193</v>
      </c>
      <c r="D91" s="645">
        <v>0</v>
      </c>
    </row>
    <row r="92" spans="1:6">
      <c r="A92" s="148" t="s">
        <v>93</v>
      </c>
      <c r="B92" s="395">
        <v>2018</v>
      </c>
      <c r="C92" s="645">
        <v>0.81899999999999995</v>
      </c>
      <c r="D92" s="645">
        <v>0</v>
      </c>
    </row>
    <row r="93" spans="1:6">
      <c r="A93" s="148" t="s">
        <v>93</v>
      </c>
      <c r="B93" s="395">
        <v>2019</v>
      </c>
      <c r="C93" s="645">
        <v>0.05</v>
      </c>
      <c r="D93" s="645">
        <v>0</v>
      </c>
    </row>
    <row r="94" spans="1:6">
      <c r="A94" s="148" t="s">
        <v>93</v>
      </c>
      <c r="B94" s="395">
        <v>2020</v>
      </c>
      <c r="C94" s="645">
        <v>0.13069999999999998</v>
      </c>
      <c r="D94" s="645">
        <v>0</v>
      </c>
    </row>
    <row r="95" spans="1:6">
      <c r="A95" s="148" t="s">
        <v>93</v>
      </c>
      <c r="B95" s="395">
        <v>2021</v>
      </c>
      <c r="C95" s="645">
        <v>0.94299999999999995</v>
      </c>
      <c r="D95" s="645">
        <v>0</v>
      </c>
    </row>
    <row r="96" spans="1:6">
      <c r="A96" s="148" t="s">
        <v>93</v>
      </c>
      <c r="B96" s="395">
        <v>2022</v>
      </c>
      <c r="C96" s="645">
        <v>1.4587000000000001</v>
      </c>
      <c r="D96" s="645">
        <v>0</v>
      </c>
    </row>
    <row r="97" spans="1:4">
      <c r="A97" s="3" t="s">
        <v>93</v>
      </c>
      <c r="B97" s="395">
        <v>2023</v>
      </c>
      <c r="C97" s="645">
        <v>1.5157</v>
      </c>
      <c r="D97" s="645">
        <v>0</v>
      </c>
    </row>
    <row r="98" spans="1:4">
      <c r="A98" s="148" t="s">
        <v>171</v>
      </c>
      <c r="B98" s="395">
        <v>2014</v>
      </c>
      <c r="C98" s="645">
        <v>25.406389999999995</v>
      </c>
      <c r="D98" s="645">
        <v>0</v>
      </c>
    </row>
    <row r="99" spans="1:4">
      <c r="A99" s="148" t="s">
        <v>171</v>
      </c>
      <c r="B99" s="395">
        <v>2015</v>
      </c>
      <c r="C99" s="645">
        <v>13.161852999999999</v>
      </c>
      <c r="D99" s="645">
        <v>0</v>
      </c>
    </row>
    <row r="100" spans="1:4">
      <c r="A100" s="148" t="s">
        <v>171</v>
      </c>
      <c r="B100" s="395">
        <v>2016</v>
      </c>
      <c r="C100" s="645">
        <v>10.47223</v>
      </c>
      <c r="D100" s="645">
        <v>0</v>
      </c>
    </row>
    <row r="101" spans="1:4">
      <c r="A101" s="148" t="s">
        <v>171</v>
      </c>
      <c r="B101" s="395">
        <v>2017</v>
      </c>
      <c r="C101" s="645">
        <v>6.2334600014305108</v>
      </c>
      <c r="D101" s="645">
        <v>0</v>
      </c>
    </row>
    <row r="102" spans="1:4">
      <c r="A102" s="148" t="s">
        <v>171</v>
      </c>
      <c r="B102" s="395">
        <v>2018</v>
      </c>
      <c r="C102" s="645">
        <v>6.58943500072</v>
      </c>
      <c r="D102" s="645">
        <v>0</v>
      </c>
    </row>
    <row r="103" spans="1:4">
      <c r="A103" s="148" t="s">
        <v>171</v>
      </c>
      <c r="B103" s="395">
        <v>2019</v>
      </c>
      <c r="C103" s="645">
        <v>4.6476799999046321</v>
      </c>
      <c r="D103" s="645">
        <v>0</v>
      </c>
    </row>
    <row r="104" spans="1:4">
      <c r="A104" s="148" t="s">
        <v>171</v>
      </c>
      <c r="B104" s="395">
        <v>2020</v>
      </c>
      <c r="C104" s="645">
        <v>6.2162600000000001</v>
      </c>
      <c r="D104" s="645">
        <v>1.696429</v>
      </c>
    </row>
    <row r="105" spans="1:4">
      <c r="A105" s="148" t="s">
        <v>171</v>
      </c>
      <c r="B105" s="395">
        <v>2021</v>
      </c>
      <c r="C105" s="645">
        <v>9.463610000000001</v>
      </c>
      <c r="D105" s="645">
        <v>6.1950000000000003</v>
      </c>
    </row>
    <row r="106" spans="1:4">
      <c r="A106" s="148" t="s">
        <v>171</v>
      </c>
      <c r="B106" s="395">
        <v>2022</v>
      </c>
      <c r="C106" s="645">
        <v>11.014559999999999</v>
      </c>
      <c r="D106" s="645">
        <v>6.0679999999999996</v>
      </c>
    </row>
    <row r="107" spans="1:4">
      <c r="A107" s="3" t="s">
        <v>171</v>
      </c>
      <c r="B107" s="395">
        <v>2023</v>
      </c>
      <c r="C107" s="645">
        <v>20.315160000000002</v>
      </c>
      <c r="D107" s="645">
        <v>6.6749999995231626</v>
      </c>
    </row>
    <row r="108" spans="1:4">
      <c r="B108" s="3"/>
      <c r="C108" s="3"/>
      <c r="D108" s="3"/>
    </row>
    <row r="109" spans="1:4">
      <c r="B109" s="3"/>
      <c r="C109" s="3"/>
      <c r="D109" s="3"/>
    </row>
    <row r="110" spans="1:4">
      <c r="B110" s="3"/>
      <c r="C110" s="3"/>
      <c r="D110" s="3"/>
    </row>
    <row r="111" spans="1:4">
      <c r="B111" s="3"/>
      <c r="C111" s="3"/>
      <c r="D111" s="3"/>
    </row>
    <row r="112" spans="1:4">
      <c r="B112" s="3"/>
      <c r="C112" s="3"/>
      <c r="D112" s="3"/>
    </row>
    <row r="113" s="3" customFormat="1"/>
  </sheetData>
  <pageMargins left="0.75" right="0.75" top="1" bottom="1" header="0.5" footer="0.5"/>
  <headerFooter alignWithMargins="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0247F4-757B-4C5C-8870-ACFF91F664CA}">
  <sheetPr>
    <tabColor theme="9" tint="0.39997558519241921"/>
  </sheetPr>
  <dimension ref="A1:I199"/>
  <sheetViews>
    <sheetView zoomScale="75" zoomScaleNormal="75" workbookViewId="0"/>
  </sheetViews>
  <sheetFormatPr defaultColWidth="8.81640625" defaultRowHeight="12.5"/>
  <cols>
    <col min="1" max="1" width="18.26953125" style="148" customWidth="1"/>
    <col min="2" max="2" width="5.453125" style="148" bestFit="1" customWidth="1"/>
    <col min="3" max="3" width="7.7265625" style="148" bestFit="1" customWidth="1"/>
    <col min="4" max="4" width="12.81640625" style="148" bestFit="1" customWidth="1"/>
    <col min="5" max="5" width="9.453125" style="148" customWidth="1"/>
    <col min="6" max="6" width="7.7265625" style="148" bestFit="1" customWidth="1"/>
    <col min="7" max="7" width="17.7265625" style="148" bestFit="1" customWidth="1"/>
    <col min="8" max="8" width="15.1796875" style="148" bestFit="1" customWidth="1"/>
    <col min="9" max="16384" width="8.81640625" style="148"/>
  </cols>
  <sheetData>
    <row r="1" spans="1:1" ht="14.5">
      <c r="A1" s="94" t="s">
        <v>798</v>
      </c>
    </row>
    <row r="24" spans="1:9" ht="13">
      <c r="A24" s="151" t="s">
        <v>384</v>
      </c>
    </row>
    <row r="25" spans="1:9" ht="13">
      <c r="A25" s="151" t="s">
        <v>549</v>
      </c>
    </row>
    <row r="26" spans="1:9" ht="13">
      <c r="A26" s="151" t="s">
        <v>644</v>
      </c>
    </row>
    <row r="27" spans="1:9" ht="13">
      <c r="A27" s="151" t="s">
        <v>550</v>
      </c>
    </row>
    <row r="29" spans="1:9">
      <c r="A29" s="530" t="s">
        <v>48</v>
      </c>
      <c r="B29" s="530" t="s">
        <v>353</v>
      </c>
      <c r="C29" s="530" t="s">
        <v>13</v>
      </c>
      <c r="D29" s="530" t="s">
        <v>551</v>
      </c>
      <c r="E29" s="530" t="s">
        <v>91</v>
      </c>
      <c r="F29" s="530" t="s">
        <v>92</v>
      </c>
      <c r="G29" s="530" t="s">
        <v>475</v>
      </c>
      <c r="H29" s="530" t="s">
        <v>645</v>
      </c>
      <c r="I29" s="530" t="s">
        <v>171</v>
      </c>
    </row>
    <row r="30" spans="1:9">
      <c r="A30" s="531" t="s">
        <v>552</v>
      </c>
      <c r="B30" s="531">
        <v>2007</v>
      </c>
      <c r="C30" s="532">
        <v>34.319000000000003</v>
      </c>
      <c r="D30" s="532">
        <v>0</v>
      </c>
      <c r="E30" s="532">
        <v>1E-3</v>
      </c>
      <c r="F30" s="532">
        <v>5.9619999999999997</v>
      </c>
      <c r="G30" s="734">
        <v>0</v>
      </c>
      <c r="H30" s="532"/>
      <c r="I30" s="532">
        <v>3.895</v>
      </c>
    </row>
    <row r="31" spans="1:9">
      <c r="A31" s="533" t="s">
        <v>552</v>
      </c>
      <c r="B31" s="533">
        <v>2008</v>
      </c>
      <c r="C31" s="534">
        <v>59.54</v>
      </c>
      <c r="D31" s="534">
        <v>0</v>
      </c>
      <c r="E31" s="534">
        <v>3.3559999999999999</v>
      </c>
      <c r="F31" s="534">
        <v>9.5449999999999999</v>
      </c>
      <c r="G31" s="735">
        <v>0</v>
      </c>
      <c r="H31" s="735"/>
      <c r="I31" s="534">
        <v>7.976</v>
      </c>
    </row>
    <row r="32" spans="1:9">
      <c r="A32" s="533" t="s">
        <v>552</v>
      </c>
      <c r="B32" s="533">
        <v>2009</v>
      </c>
      <c r="C32" s="534">
        <v>89.438999999999993</v>
      </c>
      <c r="D32" s="534">
        <v>0</v>
      </c>
      <c r="E32" s="534">
        <v>14.891999999999999</v>
      </c>
      <c r="F32" s="534">
        <v>11.414999999999999</v>
      </c>
      <c r="G32" s="735">
        <v>0</v>
      </c>
      <c r="H32" s="735"/>
      <c r="I32" s="534">
        <v>6.6429999999999998</v>
      </c>
    </row>
    <row r="33" spans="1:9">
      <c r="A33" s="533" t="s">
        <v>552</v>
      </c>
      <c r="B33" s="533">
        <v>2010</v>
      </c>
      <c r="C33" s="534">
        <v>77.375</v>
      </c>
      <c r="D33" s="534">
        <v>0</v>
      </c>
      <c r="E33" s="534">
        <v>15.143000000000001</v>
      </c>
      <c r="F33" s="534">
        <v>10.598000000000001</v>
      </c>
      <c r="G33" s="735">
        <v>0</v>
      </c>
      <c r="H33" s="735"/>
      <c r="I33" s="534">
        <v>5.835</v>
      </c>
    </row>
    <row r="34" spans="1:9">
      <c r="A34" s="533" t="s">
        <v>552</v>
      </c>
      <c r="B34" s="533">
        <v>2011</v>
      </c>
      <c r="C34" s="534">
        <v>52.302</v>
      </c>
      <c r="D34" s="534">
        <v>0</v>
      </c>
      <c r="E34" s="534">
        <v>16.29</v>
      </c>
      <c r="F34" s="534">
        <v>9.8190000000000008</v>
      </c>
      <c r="G34" s="735">
        <v>0</v>
      </c>
      <c r="H34" s="735"/>
      <c r="I34" s="534">
        <v>7.34</v>
      </c>
    </row>
    <row r="35" spans="1:9">
      <c r="A35" s="533" t="s">
        <v>552</v>
      </c>
      <c r="B35" s="533">
        <v>2012</v>
      </c>
      <c r="C35" s="534">
        <v>39.747999999999998</v>
      </c>
      <c r="D35" s="534">
        <v>0</v>
      </c>
      <c r="E35" s="534">
        <v>13.541</v>
      </c>
      <c r="F35" s="534">
        <v>12.218999999999999</v>
      </c>
      <c r="G35" s="735">
        <v>0</v>
      </c>
      <c r="H35" s="735"/>
      <c r="I35" s="534">
        <v>3.327</v>
      </c>
    </row>
    <row r="36" spans="1:9">
      <c r="A36" s="533" t="s">
        <v>552</v>
      </c>
      <c r="B36" s="533">
        <v>2013</v>
      </c>
      <c r="C36" s="534">
        <v>29.798899999999993</v>
      </c>
      <c r="D36" s="534">
        <v>0</v>
      </c>
      <c r="E36" s="534">
        <v>17.290599999999998</v>
      </c>
      <c r="F36" s="534">
        <v>12.5373</v>
      </c>
      <c r="G36" s="735">
        <v>0</v>
      </c>
      <c r="H36" s="735"/>
      <c r="I36" s="534">
        <v>4.6128999999999998</v>
      </c>
    </row>
    <row r="37" spans="1:9">
      <c r="A37" s="533" t="s">
        <v>552</v>
      </c>
      <c r="B37" s="533">
        <v>2014</v>
      </c>
      <c r="C37" s="534">
        <v>22.770400000000002</v>
      </c>
      <c r="D37" s="534">
        <v>0</v>
      </c>
      <c r="E37" s="534">
        <v>14.319599999999998</v>
      </c>
      <c r="F37" s="534">
        <v>13.694100000000001</v>
      </c>
      <c r="G37" s="735">
        <v>0</v>
      </c>
      <c r="H37" s="735"/>
      <c r="I37" s="534">
        <v>6.20146</v>
      </c>
    </row>
    <row r="38" spans="1:9">
      <c r="A38" s="533" t="s">
        <v>552</v>
      </c>
      <c r="B38" s="533">
        <v>2015</v>
      </c>
      <c r="C38" s="534">
        <v>23.001644999999996</v>
      </c>
      <c r="D38" s="534">
        <v>0</v>
      </c>
      <c r="E38" s="534">
        <v>14.728292</v>
      </c>
      <c r="F38" s="534">
        <v>7.6700460000000001</v>
      </c>
      <c r="G38" s="735">
        <v>0.20699999999999999</v>
      </c>
      <c r="H38" s="735"/>
      <c r="I38" s="534">
        <v>5.2397029999999996</v>
      </c>
    </row>
    <row r="39" spans="1:9">
      <c r="A39" s="533" t="s">
        <v>552</v>
      </c>
      <c r="B39" s="533">
        <v>2016</v>
      </c>
      <c r="C39" s="534">
        <v>22.530110000000001</v>
      </c>
      <c r="D39" s="534">
        <v>0</v>
      </c>
      <c r="E39" s="534">
        <v>24.728377000000002</v>
      </c>
      <c r="F39" s="534">
        <v>8.2532089999999982</v>
      </c>
      <c r="G39" s="735">
        <v>1.4820499999999999</v>
      </c>
      <c r="H39" s="735"/>
      <c r="I39" s="534">
        <v>4.2374500000000008</v>
      </c>
    </row>
    <row r="40" spans="1:9">
      <c r="A40" s="533" t="s">
        <v>552</v>
      </c>
      <c r="B40" s="533">
        <v>2017</v>
      </c>
      <c r="C40" s="534">
        <v>37.577870000000004</v>
      </c>
      <c r="D40" s="534">
        <v>0</v>
      </c>
      <c r="E40" s="534">
        <v>45.52383425</v>
      </c>
      <c r="F40" s="534">
        <v>9.4090499999999988</v>
      </c>
      <c r="G40" s="735">
        <v>3.95906</v>
      </c>
      <c r="H40" s="735"/>
      <c r="I40" s="534">
        <v>3.4184599999999996</v>
      </c>
    </row>
    <row r="41" spans="1:9">
      <c r="A41" s="533" t="s">
        <v>552</v>
      </c>
      <c r="B41" s="533">
        <v>2018</v>
      </c>
      <c r="C41" s="534">
        <v>54.826530000000005</v>
      </c>
      <c r="D41" s="534">
        <v>0</v>
      </c>
      <c r="E41" s="534">
        <v>73.882704000000004</v>
      </c>
      <c r="F41" s="534">
        <v>8.0960999999999999</v>
      </c>
      <c r="G41" s="735">
        <v>9.5397999999999996</v>
      </c>
      <c r="H41" s="735"/>
      <c r="I41" s="534">
        <v>3.0810550000000001</v>
      </c>
    </row>
    <row r="42" spans="1:9">
      <c r="A42" s="533" t="s">
        <v>552</v>
      </c>
      <c r="B42" s="533">
        <v>2019</v>
      </c>
      <c r="C42" s="534">
        <v>49.967620000000004</v>
      </c>
      <c r="D42" s="534">
        <v>0</v>
      </c>
      <c r="E42" s="534">
        <v>71.89600999999999</v>
      </c>
      <c r="F42" s="534">
        <v>4.4246999999999996</v>
      </c>
      <c r="G42" s="735">
        <v>14.8186</v>
      </c>
      <c r="H42" s="735"/>
      <c r="I42" s="534">
        <v>2.8052299999999999</v>
      </c>
    </row>
    <row r="43" spans="1:9">
      <c r="A43" s="533" t="s">
        <v>552</v>
      </c>
      <c r="B43" s="533">
        <v>2020</v>
      </c>
      <c r="C43" s="534">
        <v>29.608000000000001</v>
      </c>
      <c r="D43" s="534">
        <v>0</v>
      </c>
      <c r="E43" s="534">
        <v>81.516800000000003</v>
      </c>
      <c r="F43" s="534">
        <v>4.0999999999999996</v>
      </c>
      <c r="G43" s="735">
        <v>15.3666</v>
      </c>
      <c r="H43" s="735">
        <v>45.45984</v>
      </c>
      <c r="I43" s="534">
        <v>4.81982</v>
      </c>
    </row>
    <row r="44" spans="1:9">
      <c r="A44" s="533" t="s">
        <v>552</v>
      </c>
      <c r="B44" s="533">
        <v>2021</v>
      </c>
      <c r="C44" s="534">
        <v>49.097699999999996</v>
      </c>
      <c r="D44" s="534">
        <v>0</v>
      </c>
      <c r="E44" s="534">
        <v>138.90879999999999</v>
      </c>
      <c r="F44" s="534">
        <v>6.3253999999999992</v>
      </c>
      <c r="G44" s="735">
        <v>34.497800000000005</v>
      </c>
      <c r="H44" s="735">
        <v>87.872740000000007</v>
      </c>
      <c r="I44" s="534">
        <v>6.3650500000000001</v>
      </c>
    </row>
    <row r="45" spans="1:9">
      <c r="A45" s="533" t="s">
        <v>552</v>
      </c>
      <c r="B45" s="533">
        <v>2022</v>
      </c>
      <c r="C45" s="534">
        <v>63.229320000000001</v>
      </c>
      <c r="D45" s="534">
        <v>0</v>
      </c>
      <c r="E45" s="534">
        <v>253.72039999999998</v>
      </c>
      <c r="F45" s="534">
        <v>18.804500000000001</v>
      </c>
      <c r="G45" s="735">
        <v>73.934899999999999</v>
      </c>
      <c r="H45" s="735">
        <v>188.053</v>
      </c>
      <c r="I45" s="534">
        <v>7.8679600000000001</v>
      </c>
    </row>
    <row r="46" spans="1:9">
      <c r="A46" s="192" t="s">
        <v>552</v>
      </c>
      <c r="B46" s="533">
        <v>2023</v>
      </c>
      <c r="C46" s="534">
        <v>89.870320000000007</v>
      </c>
      <c r="D46" s="534">
        <v>0</v>
      </c>
      <c r="E46" s="534">
        <v>277.79470000000003</v>
      </c>
      <c r="F46" s="534">
        <v>13.172000000000001</v>
      </c>
      <c r="G46" s="735">
        <v>92.475700000000003</v>
      </c>
      <c r="H46" s="735">
        <v>216.53800000000001</v>
      </c>
      <c r="I46" s="534">
        <v>16.624359999999999</v>
      </c>
    </row>
    <row r="47" spans="1:9">
      <c r="A47" s="533" t="s">
        <v>553</v>
      </c>
      <c r="B47" s="533">
        <v>2007</v>
      </c>
      <c r="C47" s="534">
        <v>0</v>
      </c>
      <c r="D47" s="534">
        <v>0</v>
      </c>
      <c r="E47" s="534">
        <v>0</v>
      </c>
      <c r="F47" s="534">
        <v>0</v>
      </c>
      <c r="G47" s="735">
        <v>0</v>
      </c>
      <c r="H47" s="735"/>
      <c r="I47" s="534">
        <v>0</v>
      </c>
    </row>
    <row r="48" spans="1:9">
      <c r="A48" s="533" t="s">
        <v>553</v>
      </c>
      <c r="B48" s="533">
        <v>2008</v>
      </c>
      <c r="C48" s="534">
        <v>0</v>
      </c>
      <c r="D48" s="534">
        <v>0</v>
      </c>
      <c r="E48" s="534">
        <v>0</v>
      </c>
      <c r="F48" s="534">
        <v>0</v>
      </c>
      <c r="G48" s="735">
        <v>0</v>
      </c>
      <c r="H48" s="735"/>
      <c r="I48" s="534">
        <v>0</v>
      </c>
    </row>
    <row r="49" spans="1:9">
      <c r="A49" s="533" t="s">
        <v>553</v>
      </c>
      <c r="B49" s="533">
        <v>2009</v>
      </c>
      <c r="C49" s="534">
        <v>2.1000000000000001E-2</v>
      </c>
      <c r="D49" s="534">
        <v>0</v>
      </c>
      <c r="E49" s="534">
        <v>0.64300000000000002</v>
      </c>
      <c r="F49" s="534">
        <v>13.497</v>
      </c>
      <c r="G49" s="735">
        <v>0</v>
      </c>
      <c r="H49" s="735"/>
      <c r="I49" s="534">
        <v>14.145</v>
      </c>
    </row>
    <row r="50" spans="1:9">
      <c r="A50" s="533" t="s">
        <v>553</v>
      </c>
      <c r="B50" s="533">
        <v>2010</v>
      </c>
      <c r="C50" s="534">
        <v>2.1000000000000001E-2</v>
      </c>
      <c r="D50" s="534">
        <v>0</v>
      </c>
      <c r="E50" s="534">
        <v>0.65</v>
      </c>
      <c r="F50" s="534">
        <v>25.527000000000001</v>
      </c>
      <c r="G50" s="735">
        <v>0</v>
      </c>
      <c r="H50" s="735"/>
      <c r="I50" s="534">
        <v>9.4220000000000006</v>
      </c>
    </row>
    <row r="51" spans="1:9">
      <c r="A51" s="533" t="s">
        <v>553</v>
      </c>
      <c r="B51" s="533">
        <v>2011</v>
      </c>
      <c r="C51" s="534">
        <v>1.0880000000000001</v>
      </c>
      <c r="D51" s="534">
        <v>0</v>
      </c>
      <c r="E51" s="534">
        <v>0.67400000000000004</v>
      </c>
      <c r="F51" s="534">
        <v>29.661000000000001</v>
      </c>
      <c r="G51" s="735">
        <v>0</v>
      </c>
      <c r="H51" s="735"/>
      <c r="I51" s="534">
        <v>11.379</v>
      </c>
    </row>
    <row r="52" spans="1:9">
      <c r="A52" s="533" t="s">
        <v>553</v>
      </c>
      <c r="B52" s="533">
        <v>2012</v>
      </c>
      <c r="C52" s="534">
        <v>1.042</v>
      </c>
      <c r="D52" s="534">
        <v>0</v>
      </c>
      <c r="E52" s="534">
        <v>1.351</v>
      </c>
      <c r="F52" s="534">
        <v>25.709</v>
      </c>
      <c r="G52" s="735">
        <v>0</v>
      </c>
      <c r="H52" s="735"/>
      <c r="I52" s="534">
        <v>17.202000000000002</v>
      </c>
    </row>
    <row r="53" spans="1:9">
      <c r="A53" s="533" t="s">
        <v>553</v>
      </c>
      <c r="B53" s="533">
        <v>2013</v>
      </c>
      <c r="C53" s="534">
        <v>0.86850000000000005</v>
      </c>
      <c r="D53" s="534">
        <v>0</v>
      </c>
      <c r="E53" s="534">
        <v>2.9275000000000002</v>
      </c>
      <c r="F53" s="534">
        <v>21.548999999999999</v>
      </c>
      <c r="G53" s="735">
        <v>0</v>
      </c>
      <c r="H53" s="735"/>
      <c r="I53" s="534">
        <v>11.638</v>
      </c>
    </row>
    <row r="54" spans="1:9">
      <c r="A54" s="533" t="s">
        <v>553</v>
      </c>
      <c r="B54" s="533">
        <v>2014</v>
      </c>
      <c r="C54" s="534">
        <v>0.45</v>
      </c>
      <c r="D54" s="534">
        <v>0</v>
      </c>
      <c r="E54" s="534">
        <v>4.6304999999999996</v>
      </c>
      <c r="F54" s="534">
        <v>18.312999999999999</v>
      </c>
      <c r="G54" s="735">
        <v>0</v>
      </c>
      <c r="H54" s="735"/>
      <c r="I54" s="534">
        <v>9.4407499999999995</v>
      </c>
    </row>
    <row r="55" spans="1:9">
      <c r="A55" s="533" t="s">
        <v>553</v>
      </c>
      <c r="B55" s="533">
        <v>2015</v>
      </c>
      <c r="C55" s="534">
        <v>0.42005999999999999</v>
      </c>
      <c r="D55" s="534">
        <v>0</v>
      </c>
      <c r="E55" s="534">
        <v>6.0142600000000002</v>
      </c>
      <c r="F55" s="534">
        <v>22.841999999999999</v>
      </c>
      <c r="G55" s="735">
        <v>0</v>
      </c>
      <c r="H55" s="735"/>
      <c r="I55" s="534">
        <v>9.3387499999999992</v>
      </c>
    </row>
    <row r="56" spans="1:9">
      <c r="A56" s="533" t="s">
        <v>553</v>
      </c>
      <c r="B56" s="533">
        <v>2016</v>
      </c>
      <c r="C56" s="534">
        <v>1.32856</v>
      </c>
      <c r="D56" s="534">
        <v>0</v>
      </c>
      <c r="E56" s="534">
        <v>21.185382999999998</v>
      </c>
      <c r="F56" s="534">
        <v>23.401220000000002</v>
      </c>
      <c r="G56" s="735">
        <v>0</v>
      </c>
      <c r="H56" s="735"/>
      <c r="I56" s="534">
        <v>5.5816499999999998</v>
      </c>
    </row>
    <row r="57" spans="1:9">
      <c r="A57" s="533" t="s">
        <v>553</v>
      </c>
      <c r="B57" s="533">
        <v>2017</v>
      </c>
      <c r="C57" s="534">
        <v>0.43619999999999998</v>
      </c>
      <c r="D57" s="534">
        <v>0</v>
      </c>
      <c r="E57" s="534">
        <v>33.528450000000007</v>
      </c>
      <c r="F57" s="534">
        <v>26.126519999999996</v>
      </c>
      <c r="G57" s="735">
        <v>1.4E-2</v>
      </c>
      <c r="H57" s="735"/>
      <c r="I57" s="534">
        <v>1.2899749999999999</v>
      </c>
    </row>
    <row r="58" spans="1:9">
      <c r="A58" s="533" t="s">
        <v>553</v>
      </c>
      <c r="B58" s="533">
        <v>2018</v>
      </c>
      <c r="C58" s="534">
        <v>0.7</v>
      </c>
      <c r="D58" s="534">
        <v>0</v>
      </c>
      <c r="E58" s="534">
        <v>39.360055000000003</v>
      </c>
      <c r="F58" s="534">
        <v>17.423599999999997</v>
      </c>
      <c r="G58" s="735">
        <v>0</v>
      </c>
      <c r="H58" s="735"/>
      <c r="I58" s="534">
        <v>2.5505</v>
      </c>
    </row>
    <row r="59" spans="1:9">
      <c r="A59" s="533" t="s">
        <v>553</v>
      </c>
      <c r="B59" s="533">
        <v>2019</v>
      </c>
      <c r="C59" s="534">
        <v>1.486</v>
      </c>
      <c r="D59" s="534">
        <v>0</v>
      </c>
      <c r="E59" s="534">
        <v>47.007804000000014</v>
      </c>
      <c r="F59" s="534">
        <v>34.609199999999994</v>
      </c>
      <c r="G59" s="735">
        <v>1.44875</v>
      </c>
      <c r="H59" s="735"/>
      <c r="I59" s="534">
        <v>2.9872700000000001</v>
      </c>
    </row>
    <row r="60" spans="1:9">
      <c r="A60" s="533" t="s">
        <v>553</v>
      </c>
      <c r="B60" s="533">
        <v>2020</v>
      </c>
      <c r="C60" s="534">
        <v>2.0710000000000002</v>
      </c>
      <c r="D60" s="534">
        <v>0</v>
      </c>
      <c r="E60" s="534">
        <v>57.087247400000003</v>
      </c>
      <c r="F60" s="534">
        <v>39.19</v>
      </c>
      <c r="G60" s="735">
        <v>2.9020000000000001</v>
      </c>
      <c r="H60" s="735">
        <v>6.4889999999999999</v>
      </c>
      <c r="I60" s="534">
        <v>2.83527</v>
      </c>
    </row>
    <row r="61" spans="1:9">
      <c r="A61" s="533" t="s">
        <v>553</v>
      </c>
      <c r="B61" s="533">
        <v>2021</v>
      </c>
      <c r="C61" s="534">
        <v>2.1709999999999998</v>
      </c>
      <c r="D61" s="534">
        <v>0</v>
      </c>
      <c r="E61" s="534">
        <v>57.691919999999996</v>
      </c>
      <c r="F61" s="534">
        <v>24.15</v>
      </c>
      <c r="G61" s="735">
        <v>5.0890000000000004</v>
      </c>
      <c r="H61" s="735">
        <v>10.516879999999999</v>
      </c>
      <c r="I61" s="534">
        <v>6.1013000000000002</v>
      </c>
    </row>
    <row r="62" spans="1:9">
      <c r="A62" s="533" t="s">
        <v>553</v>
      </c>
      <c r="B62" s="533">
        <v>2022</v>
      </c>
      <c r="C62" s="534">
        <v>2.4489999999999998</v>
      </c>
      <c r="D62" s="534">
        <v>0</v>
      </c>
      <c r="E62" s="534">
        <v>66.197630000000004</v>
      </c>
      <c r="F62" s="534">
        <v>22.797999999999998</v>
      </c>
      <c r="G62" s="735">
        <v>8.367700000000001</v>
      </c>
      <c r="H62" s="735">
        <v>15.94163</v>
      </c>
      <c r="I62" s="534">
        <v>6.0805999999999996</v>
      </c>
    </row>
    <row r="63" spans="1:9">
      <c r="A63" s="192" t="s">
        <v>553</v>
      </c>
      <c r="B63" s="533">
        <v>2023</v>
      </c>
      <c r="C63" s="534">
        <v>3.153</v>
      </c>
      <c r="D63" s="534">
        <v>0</v>
      </c>
      <c r="E63" s="534">
        <v>98.810429999999997</v>
      </c>
      <c r="F63" s="534">
        <v>26.363</v>
      </c>
      <c r="G63" s="735">
        <v>13.315799999999999</v>
      </c>
      <c r="H63" s="735">
        <v>23.068369999999998</v>
      </c>
      <c r="I63" s="534">
        <v>8.6082999999999998</v>
      </c>
    </row>
    <row r="64" spans="1:9">
      <c r="A64" s="533" t="s">
        <v>11</v>
      </c>
      <c r="B64" s="533">
        <v>2007</v>
      </c>
      <c r="C64" s="534">
        <v>18.545999999999999</v>
      </c>
      <c r="D64" s="534">
        <v>0</v>
      </c>
      <c r="E64" s="534">
        <v>22.369</v>
      </c>
      <c r="F64" s="534">
        <v>29.361000000000001</v>
      </c>
      <c r="G64" s="735">
        <v>0</v>
      </c>
      <c r="H64" s="735"/>
      <c r="I64" s="534">
        <v>1.7769999999999999</v>
      </c>
    </row>
    <row r="65" spans="1:9">
      <c r="A65" s="533" t="s">
        <v>11</v>
      </c>
      <c r="B65" s="533">
        <v>2008</v>
      </c>
      <c r="C65" s="534">
        <v>13.2</v>
      </c>
      <c r="D65" s="534">
        <v>0</v>
      </c>
      <c r="E65" s="534">
        <v>31.2</v>
      </c>
      <c r="F65" s="534">
        <v>19.7</v>
      </c>
      <c r="G65" s="735">
        <v>0</v>
      </c>
      <c r="H65" s="735"/>
      <c r="I65" s="534">
        <v>1.1399999999999999</v>
      </c>
    </row>
    <row r="66" spans="1:9">
      <c r="A66" s="533" t="s">
        <v>11</v>
      </c>
      <c r="B66" s="533">
        <v>2009</v>
      </c>
      <c r="C66" s="534">
        <v>10.289</v>
      </c>
      <c r="D66" s="534">
        <v>0</v>
      </c>
      <c r="E66" s="534">
        <v>16.239000000000001</v>
      </c>
      <c r="F66" s="534">
        <v>14.32</v>
      </c>
      <c r="G66" s="735">
        <v>0</v>
      </c>
      <c r="H66" s="735"/>
      <c r="I66" s="534">
        <v>2.2080000000000002</v>
      </c>
    </row>
    <row r="67" spans="1:9">
      <c r="A67" s="533" t="s">
        <v>11</v>
      </c>
      <c r="B67" s="533">
        <v>2010</v>
      </c>
      <c r="C67" s="534">
        <v>11.37</v>
      </c>
      <c r="D67" s="534">
        <v>0</v>
      </c>
      <c r="E67" s="534">
        <v>29.875</v>
      </c>
      <c r="F67" s="534">
        <v>14.308</v>
      </c>
      <c r="G67" s="735">
        <v>0</v>
      </c>
      <c r="H67" s="735"/>
      <c r="I67" s="534">
        <v>2.984</v>
      </c>
    </row>
    <row r="68" spans="1:9">
      <c r="A68" s="533" t="s">
        <v>11</v>
      </c>
      <c r="B68" s="533">
        <v>2011</v>
      </c>
      <c r="C68" s="534">
        <v>16.13</v>
      </c>
      <c r="D68" s="534">
        <v>0</v>
      </c>
      <c r="E68" s="534">
        <v>38.353000000000002</v>
      </c>
      <c r="F68" s="534">
        <v>10.539</v>
      </c>
      <c r="G68" s="735">
        <v>0</v>
      </c>
      <c r="H68" s="735"/>
      <c r="I68" s="534">
        <v>2.879</v>
      </c>
    </row>
    <row r="69" spans="1:9">
      <c r="A69" s="533" t="s">
        <v>11</v>
      </c>
      <c r="B69" s="533">
        <v>2012</v>
      </c>
      <c r="C69" s="534">
        <v>6.7030000000000003</v>
      </c>
      <c r="D69" s="534">
        <v>0</v>
      </c>
      <c r="E69" s="534">
        <v>26.54</v>
      </c>
      <c r="F69" s="534">
        <v>13.101000000000001</v>
      </c>
      <c r="G69" s="735">
        <v>0</v>
      </c>
      <c r="H69" s="735"/>
      <c r="I69" s="534">
        <v>1.2410000000000001</v>
      </c>
    </row>
    <row r="70" spans="1:9">
      <c r="A70" s="533" t="s">
        <v>11</v>
      </c>
      <c r="B70" s="533">
        <v>2013</v>
      </c>
      <c r="C70" s="534">
        <v>5.4231000000000007</v>
      </c>
      <c r="D70" s="534">
        <v>0</v>
      </c>
      <c r="E70" s="534">
        <v>14.3813</v>
      </c>
      <c r="F70" s="534">
        <v>13.203700000000001</v>
      </c>
      <c r="G70" s="735">
        <v>0</v>
      </c>
      <c r="H70" s="735"/>
      <c r="I70" s="534">
        <v>1.0338000000000001</v>
      </c>
    </row>
    <row r="71" spans="1:9">
      <c r="A71" s="533" t="s">
        <v>11</v>
      </c>
      <c r="B71" s="533">
        <v>2014</v>
      </c>
      <c r="C71" s="534">
        <v>4.2717000000000001</v>
      </c>
      <c r="D71" s="534">
        <v>0</v>
      </c>
      <c r="E71" s="534">
        <v>14.022920000000001</v>
      </c>
      <c r="F71" s="534">
        <v>9.5618300000000005</v>
      </c>
      <c r="G71" s="735">
        <v>0</v>
      </c>
      <c r="H71" s="735"/>
      <c r="I71" s="534">
        <v>3.4298999999999999</v>
      </c>
    </row>
    <row r="72" spans="1:9">
      <c r="A72" s="533" t="s">
        <v>11</v>
      </c>
      <c r="B72" s="533">
        <v>2015</v>
      </c>
      <c r="C72" s="534">
        <v>3.4705400000000002</v>
      </c>
      <c r="D72" s="534">
        <v>0</v>
      </c>
      <c r="E72" s="534">
        <v>19.124880000000005</v>
      </c>
      <c r="F72" s="534">
        <v>6.9653120000000008</v>
      </c>
      <c r="G72" s="735">
        <v>5.2050000000000001</v>
      </c>
      <c r="H72" s="735"/>
      <c r="I72" s="534">
        <v>2.8341099999999995</v>
      </c>
    </row>
    <row r="73" spans="1:9">
      <c r="A73" s="533" t="s">
        <v>11</v>
      </c>
      <c r="B73" s="533">
        <v>2016</v>
      </c>
      <c r="C73" s="534">
        <v>4.2458000000000009</v>
      </c>
      <c r="D73" s="534">
        <v>0</v>
      </c>
      <c r="E73" s="534">
        <v>31.5486772</v>
      </c>
      <c r="F73" s="534">
        <v>5.6776220000000004</v>
      </c>
      <c r="G73" s="735">
        <v>8.6163349999999994</v>
      </c>
      <c r="H73" s="735"/>
      <c r="I73" s="534">
        <v>5.5899999999999998E-2</v>
      </c>
    </row>
    <row r="74" spans="1:9">
      <c r="A74" s="533" t="s">
        <v>11</v>
      </c>
      <c r="B74" s="533">
        <v>2017</v>
      </c>
      <c r="C74" s="534">
        <v>4.4493900000000002</v>
      </c>
      <c r="D74" s="534">
        <v>0</v>
      </c>
      <c r="E74" s="534">
        <v>31.674938999999998</v>
      </c>
      <c r="F74" s="534">
        <v>3.3960100000000004</v>
      </c>
      <c r="G74" s="735">
        <v>12.84151</v>
      </c>
      <c r="H74" s="735"/>
      <c r="I74" s="534">
        <v>0.35589999999999999</v>
      </c>
    </row>
    <row r="75" spans="1:9">
      <c r="A75" s="533" t="s">
        <v>11</v>
      </c>
      <c r="B75" s="533">
        <v>2018</v>
      </c>
      <c r="C75" s="534">
        <v>6.7620449999999996</v>
      </c>
      <c r="D75" s="534">
        <v>0</v>
      </c>
      <c r="E75" s="534">
        <v>37.332681499999993</v>
      </c>
      <c r="F75" s="534">
        <v>1.1738</v>
      </c>
      <c r="G75" s="735">
        <v>11.7775213</v>
      </c>
      <c r="H75" s="735"/>
      <c r="I75" s="534">
        <v>8.0000000000000002E-3</v>
      </c>
    </row>
    <row r="76" spans="1:9">
      <c r="A76" s="533" t="s">
        <v>11</v>
      </c>
      <c r="B76" s="533">
        <v>2019</v>
      </c>
      <c r="C76" s="534">
        <v>10.147909</v>
      </c>
      <c r="D76" s="534">
        <v>0</v>
      </c>
      <c r="E76" s="534">
        <v>43.864449400000012</v>
      </c>
      <c r="F76" s="534">
        <v>0.158</v>
      </c>
      <c r="G76" s="735">
        <v>16.542518000000001</v>
      </c>
      <c r="H76" s="735"/>
      <c r="I76" s="534">
        <v>1.0500000000000001E-2</v>
      </c>
    </row>
    <row r="77" spans="1:9">
      <c r="A77" s="533" t="s">
        <v>11</v>
      </c>
      <c r="B77" s="533">
        <v>2020</v>
      </c>
      <c r="C77" s="534">
        <v>11.045299999999999</v>
      </c>
      <c r="D77" s="534">
        <v>2.2120000000000002</v>
      </c>
      <c r="E77" s="534">
        <v>47.308999999999997</v>
      </c>
      <c r="F77" s="534">
        <v>0.78</v>
      </c>
      <c r="G77" s="735">
        <v>22.712</v>
      </c>
      <c r="H77" s="735">
        <v>37.338999999999999</v>
      </c>
      <c r="I77" s="534">
        <v>5.0000000000000001E-3</v>
      </c>
    </row>
    <row r="78" spans="1:9">
      <c r="A78" s="533" t="s">
        <v>11</v>
      </c>
      <c r="B78" s="533">
        <v>2021</v>
      </c>
      <c r="C78" s="534">
        <v>11.327999999999999</v>
      </c>
      <c r="D78" s="534">
        <v>6.3819999999999997</v>
      </c>
      <c r="E78" s="534">
        <v>74.191999999999993</v>
      </c>
      <c r="F78" s="534">
        <v>0.84839999999999993</v>
      </c>
      <c r="G78" s="735">
        <v>68.575999999999993</v>
      </c>
      <c r="H78" s="735">
        <v>67.370999999999995</v>
      </c>
      <c r="I78" s="534">
        <v>0.95399999999999996</v>
      </c>
    </row>
    <row r="79" spans="1:9">
      <c r="A79" s="533" t="s">
        <v>11</v>
      </c>
      <c r="B79" s="533">
        <v>2022</v>
      </c>
      <c r="C79" s="534">
        <v>11.436999999999999</v>
      </c>
      <c r="D79" s="534">
        <v>6.5439999999999996</v>
      </c>
      <c r="E79" s="534">
        <v>64.284999999999997</v>
      </c>
      <c r="F79" s="534">
        <v>0.84839999999999993</v>
      </c>
      <c r="G79" s="735">
        <v>55.244999999999997</v>
      </c>
      <c r="H79" s="735">
        <v>59.280999999999999</v>
      </c>
      <c r="I79" s="534">
        <v>0.84499999999999997</v>
      </c>
    </row>
    <row r="80" spans="1:9">
      <c r="A80" s="192" t="s">
        <v>11</v>
      </c>
      <c r="B80" s="533">
        <v>2023</v>
      </c>
      <c r="C80" s="534">
        <v>37.616999999999997</v>
      </c>
      <c r="D80" s="534">
        <v>6.8869999999999996</v>
      </c>
      <c r="E80" s="534">
        <v>161.99799999999999</v>
      </c>
      <c r="F80" s="534">
        <v>6.0573999999999995</v>
      </c>
      <c r="G80" s="735">
        <v>149.203</v>
      </c>
      <c r="H80" s="735">
        <v>158.48599999999999</v>
      </c>
      <c r="I80" s="534">
        <v>1.462</v>
      </c>
    </row>
    <row r="81" spans="1:9">
      <c r="A81" s="533" t="s">
        <v>2</v>
      </c>
      <c r="B81" s="533">
        <v>2007</v>
      </c>
      <c r="C81" s="534">
        <v>41.116999999999997</v>
      </c>
      <c r="D81" s="534">
        <v>0</v>
      </c>
      <c r="E81" s="534">
        <v>0</v>
      </c>
      <c r="F81" s="534">
        <v>30.074999999999999</v>
      </c>
      <c r="G81" s="735">
        <v>0</v>
      </c>
      <c r="H81" s="735"/>
      <c r="I81" s="534">
        <v>20.36</v>
      </c>
    </row>
    <row r="82" spans="1:9">
      <c r="A82" s="533" t="s">
        <v>2</v>
      </c>
      <c r="B82" s="533">
        <v>2008</v>
      </c>
      <c r="C82" s="534">
        <v>51.6</v>
      </c>
      <c r="D82" s="534">
        <v>0</v>
      </c>
      <c r="E82" s="534">
        <v>0.95</v>
      </c>
      <c r="F82" s="534">
        <v>29.9</v>
      </c>
      <c r="G82" s="735">
        <v>0</v>
      </c>
      <c r="H82" s="735"/>
      <c r="I82" s="534">
        <v>23.38</v>
      </c>
    </row>
    <row r="83" spans="1:9">
      <c r="A83" s="533" t="s">
        <v>2</v>
      </c>
      <c r="B83" s="533">
        <v>2009</v>
      </c>
      <c r="C83" s="534">
        <v>45.665999999999997</v>
      </c>
      <c r="D83" s="534">
        <v>0</v>
      </c>
      <c r="E83" s="534">
        <v>1.0029999999999999</v>
      </c>
      <c r="F83" s="534">
        <v>17.696999999999999</v>
      </c>
      <c r="G83" s="735">
        <v>0</v>
      </c>
      <c r="H83" s="735"/>
      <c r="I83" s="534">
        <v>13.59</v>
      </c>
    </row>
    <row r="84" spans="1:9">
      <c r="A84" s="533" t="s">
        <v>2</v>
      </c>
      <c r="B84" s="533">
        <v>2010</v>
      </c>
      <c r="C84" s="534">
        <v>37.866999999999997</v>
      </c>
      <c r="D84" s="534">
        <v>0</v>
      </c>
      <c r="E84" s="534">
        <v>1.2789999999999999</v>
      </c>
      <c r="F84" s="534">
        <v>13</v>
      </c>
      <c r="G84" s="735">
        <v>0</v>
      </c>
      <c r="H84" s="735"/>
      <c r="I84" s="534">
        <v>13.238</v>
      </c>
    </row>
    <row r="85" spans="1:9">
      <c r="A85" s="533" t="s">
        <v>2</v>
      </c>
      <c r="B85" s="533">
        <v>2011</v>
      </c>
      <c r="C85" s="534">
        <v>31.765999999999998</v>
      </c>
      <c r="D85" s="534">
        <v>0</v>
      </c>
      <c r="E85" s="534">
        <v>1.2929999999999999</v>
      </c>
      <c r="F85" s="534">
        <v>12.083</v>
      </c>
      <c r="G85" s="735">
        <v>0</v>
      </c>
      <c r="H85" s="735"/>
      <c r="I85" s="534">
        <v>10.925000000000001</v>
      </c>
    </row>
    <row r="86" spans="1:9">
      <c r="A86" s="533" t="s">
        <v>2</v>
      </c>
      <c r="B86" s="533">
        <v>2012</v>
      </c>
      <c r="C86" s="534">
        <v>21.43</v>
      </c>
      <c r="D86" s="534">
        <v>0</v>
      </c>
      <c r="E86" s="534">
        <v>1.3149999999999999</v>
      </c>
      <c r="F86" s="534">
        <v>19.806000000000001</v>
      </c>
      <c r="G86" s="735">
        <v>0</v>
      </c>
      <c r="H86" s="735"/>
      <c r="I86" s="534">
        <v>7.4850000000000003</v>
      </c>
    </row>
    <row r="87" spans="1:9">
      <c r="A87" s="533" t="s">
        <v>2</v>
      </c>
      <c r="B87" s="533">
        <v>2013</v>
      </c>
      <c r="C87" s="534">
        <v>24.265999999999998</v>
      </c>
      <c r="D87" s="534">
        <v>0</v>
      </c>
      <c r="E87" s="534">
        <v>2.8490000000000002</v>
      </c>
      <c r="F87" s="534">
        <v>22.853999999999999</v>
      </c>
      <c r="G87" s="735">
        <v>0</v>
      </c>
      <c r="H87" s="735"/>
      <c r="I87" s="534">
        <v>0.27</v>
      </c>
    </row>
    <row r="88" spans="1:9">
      <c r="A88" s="533" t="s">
        <v>2</v>
      </c>
      <c r="B88" s="533">
        <v>2014</v>
      </c>
      <c r="C88" s="534">
        <v>23.931999999999999</v>
      </c>
      <c r="D88" s="534">
        <v>0</v>
      </c>
      <c r="E88" s="534">
        <v>6.4249999999999998</v>
      </c>
      <c r="F88" s="534">
        <v>30.861999999999998</v>
      </c>
      <c r="G88" s="735">
        <v>0</v>
      </c>
      <c r="H88" s="735"/>
      <c r="I88" s="534">
        <v>0.24</v>
      </c>
    </row>
    <row r="89" spans="1:9">
      <c r="A89" s="533" t="s">
        <v>2</v>
      </c>
      <c r="B89" s="533">
        <v>2015</v>
      </c>
      <c r="C89" s="534">
        <v>24.094999999999999</v>
      </c>
      <c r="D89" s="534">
        <v>0</v>
      </c>
      <c r="E89" s="534">
        <v>8.5090000000000003</v>
      </c>
      <c r="F89" s="534">
        <v>27.686</v>
      </c>
      <c r="G89" s="735">
        <v>0.61399999999999999</v>
      </c>
      <c r="H89" s="735"/>
      <c r="I89" s="534">
        <v>0.24</v>
      </c>
    </row>
    <row r="90" spans="1:9">
      <c r="A90" s="533" t="s">
        <v>2</v>
      </c>
      <c r="B90" s="533">
        <v>2016</v>
      </c>
      <c r="C90" s="534">
        <v>26.731999999999999</v>
      </c>
      <c r="D90" s="534">
        <v>0</v>
      </c>
      <c r="E90" s="534">
        <v>13.724</v>
      </c>
      <c r="F90" s="534">
        <v>18.576000000000001</v>
      </c>
      <c r="G90" s="735">
        <v>0.624</v>
      </c>
      <c r="H90" s="735"/>
      <c r="I90" s="534">
        <v>0.24</v>
      </c>
    </row>
    <row r="91" spans="1:9">
      <c r="A91" s="533" t="s">
        <v>2</v>
      </c>
      <c r="B91" s="533">
        <v>2017</v>
      </c>
      <c r="C91" s="534">
        <v>30.198</v>
      </c>
      <c r="D91" s="534">
        <v>0</v>
      </c>
      <c r="E91" s="534">
        <v>24.123000000000001</v>
      </c>
      <c r="F91" s="534">
        <v>13.968999999999999</v>
      </c>
      <c r="G91" s="735">
        <v>0.03</v>
      </c>
      <c r="H91" s="735"/>
      <c r="I91" s="534">
        <v>0</v>
      </c>
    </row>
    <row r="92" spans="1:9">
      <c r="A92" s="533" t="s">
        <v>2</v>
      </c>
      <c r="B92" s="533">
        <v>2018</v>
      </c>
      <c r="C92" s="534">
        <v>25.3154</v>
      </c>
      <c r="D92" s="534">
        <v>0</v>
      </c>
      <c r="E92" s="534">
        <v>36.39542999999999</v>
      </c>
      <c r="F92" s="534">
        <v>6.5517999999999992</v>
      </c>
      <c r="G92" s="735">
        <v>1.0012099999999999</v>
      </c>
      <c r="H92" s="735"/>
      <c r="I92" s="534">
        <v>0</v>
      </c>
    </row>
    <row r="93" spans="1:9">
      <c r="A93" s="533" t="s">
        <v>2</v>
      </c>
      <c r="B93" s="533">
        <v>2019</v>
      </c>
      <c r="C93" s="534">
        <v>26.902560000000005</v>
      </c>
      <c r="D93" s="534">
        <v>0</v>
      </c>
      <c r="E93" s="534">
        <v>53.531729999999982</v>
      </c>
      <c r="F93" s="534">
        <v>5.2826000000000004</v>
      </c>
      <c r="G93" s="735">
        <v>2.0291899999999998</v>
      </c>
      <c r="H93" s="735"/>
      <c r="I93" s="534">
        <v>0.21299999999999999</v>
      </c>
    </row>
    <row r="94" spans="1:9">
      <c r="A94" s="533" t="s">
        <v>2</v>
      </c>
      <c r="B94" s="533">
        <v>2020</v>
      </c>
      <c r="C94" s="534">
        <v>17.685020000000002</v>
      </c>
      <c r="D94" s="534">
        <v>0</v>
      </c>
      <c r="E94" s="534">
        <v>64.913200000000003</v>
      </c>
      <c r="F94" s="534">
        <v>4.9349999999999996</v>
      </c>
      <c r="G94" s="735">
        <v>12.779</v>
      </c>
      <c r="H94" s="735">
        <v>7.6379999999999999</v>
      </c>
      <c r="I94" s="534">
        <v>0.2</v>
      </c>
    </row>
    <row r="95" spans="1:9">
      <c r="A95" s="533" t="s">
        <v>2</v>
      </c>
      <c r="B95" s="533">
        <v>2021</v>
      </c>
      <c r="C95" s="534">
        <v>15.41412</v>
      </c>
      <c r="D95" s="534">
        <v>0</v>
      </c>
      <c r="E95" s="534">
        <v>80.567999999999998</v>
      </c>
      <c r="F95" s="534">
        <v>8.6880000000000006</v>
      </c>
      <c r="G95" s="735">
        <v>28.927</v>
      </c>
      <c r="H95" s="735">
        <v>14.198739999999999</v>
      </c>
      <c r="I95" s="534">
        <v>0.2</v>
      </c>
    </row>
    <row r="96" spans="1:9">
      <c r="A96" s="533" t="s">
        <v>2</v>
      </c>
      <c r="B96" s="533">
        <v>2022</v>
      </c>
      <c r="C96" s="534">
        <v>17.944099999999999</v>
      </c>
      <c r="D96" s="534">
        <v>0</v>
      </c>
      <c r="E96" s="534">
        <v>108.60239999999999</v>
      </c>
      <c r="F96" s="534">
        <v>10.118</v>
      </c>
      <c r="G96" s="735">
        <v>47.472999999999999</v>
      </c>
      <c r="H96" s="735">
        <v>33.789000000000001</v>
      </c>
      <c r="I96" s="534">
        <v>0.2</v>
      </c>
    </row>
    <row r="97" spans="1:9">
      <c r="A97" s="192" t="s">
        <v>2</v>
      </c>
      <c r="B97" s="533">
        <v>2023</v>
      </c>
      <c r="C97" s="534">
        <v>22.878</v>
      </c>
      <c r="D97" s="534">
        <v>0</v>
      </c>
      <c r="E97" s="534">
        <v>121.37219999999999</v>
      </c>
      <c r="F97" s="534">
        <v>9.1551000000000009</v>
      </c>
      <c r="G97" s="735">
        <v>75.744799999999998</v>
      </c>
      <c r="H97" s="735">
        <v>39.778370000000002</v>
      </c>
      <c r="I97" s="534">
        <v>0.253</v>
      </c>
    </row>
    <row r="98" spans="1:9">
      <c r="A98" s="533" t="s">
        <v>3</v>
      </c>
      <c r="B98" s="533">
        <v>2007</v>
      </c>
      <c r="C98" s="534">
        <v>20.616</v>
      </c>
      <c r="D98" s="534">
        <v>0</v>
      </c>
      <c r="E98" s="534">
        <v>0</v>
      </c>
      <c r="F98" s="534">
        <v>3.0049999999999999</v>
      </c>
      <c r="G98" s="735">
        <v>0</v>
      </c>
      <c r="H98" s="735"/>
      <c r="I98" s="534">
        <v>2.8260000000000001</v>
      </c>
    </row>
    <row r="99" spans="1:9">
      <c r="A99" s="533" t="s">
        <v>3</v>
      </c>
      <c r="B99" s="533">
        <v>2008</v>
      </c>
      <c r="C99" s="534">
        <v>47.9</v>
      </c>
      <c r="D99" s="534">
        <v>0</v>
      </c>
      <c r="E99" s="534">
        <v>7.0000000000000007E-2</v>
      </c>
      <c r="F99" s="534">
        <v>4.2</v>
      </c>
      <c r="G99" s="735">
        <v>0</v>
      </c>
      <c r="H99" s="735"/>
      <c r="I99" s="534">
        <v>4.1420000000000003</v>
      </c>
    </row>
    <row r="100" spans="1:9">
      <c r="A100" s="533" t="s">
        <v>3</v>
      </c>
      <c r="B100" s="533">
        <v>2009</v>
      </c>
      <c r="C100" s="534">
        <v>39.521000000000001</v>
      </c>
      <c r="D100" s="534">
        <v>0</v>
      </c>
      <c r="E100" s="534">
        <v>8.7999999999999995E-2</v>
      </c>
      <c r="F100" s="534">
        <v>4.6529999999999996</v>
      </c>
      <c r="G100" s="735">
        <v>0</v>
      </c>
      <c r="H100" s="735"/>
      <c r="I100" s="534">
        <v>2.9849999999999999</v>
      </c>
    </row>
    <row r="101" spans="1:9">
      <c r="A101" s="533" t="s">
        <v>3</v>
      </c>
      <c r="B101" s="533">
        <v>2010</v>
      </c>
      <c r="C101" s="534">
        <v>15.978999999999999</v>
      </c>
      <c r="D101" s="534">
        <v>0</v>
      </c>
      <c r="E101" s="534">
        <v>0.08</v>
      </c>
      <c r="F101" s="534">
        <v>2.1800000000000002</v>
      </c>
      <c r="G101" s="735">
        <v>0</v>
      </c>
      <c r="H101" s="735"/>
      <c r="I101" s="534">
        <v>0.192</v>
      </c>
    </row>
    <row r="102" spans="1:9">
      <c r="A102" s="533" t="s">
        <v>3</v>
      </c>
      <c r="B102" s="533">
        <v>2011</v>
      </c>
      <c r="C102" s="534">
        <v>20.027000000000001</v>
      </c>
      <c r="D102" s="534">
        <v>0</v>
      </c>
      <c r="E102" s="534">
        <v>0.04</v>
      </c>
      <c r="F102" s="534">
        <v>0.77800000000000002</v>
      </c>
      <c r="G102" s="735">
        <v>0</v>
      </c>
      <c r="H102" s="735"/>
      <c r="I102" s="534">
        <v>1.1040000000000001</v>
      </c>
    </row>
    <row r="103" spans="1:9">
      <c r="A103" s="533" t="s">
        <v>3</v>
      </c>
      <c r="B103" s="533">
        <v>2012</v>
      </c>
      <c r="C103" s="534">
        <v>19.245999999999999</v>
      </c>
      <c r="D103" s="534">
        <v>0</v>
      </c>
      <c r="E103" s="534">
        <v>5.6000000000000001E-2</v>
      </c>
      <c r="F103" s="534">
        <v>1.9239999999999999</v>
      </c>
      <c r="G103" s="735">
        <v>0</v>
      </c>
      <c r="H103" s="735"/>
      <c r="I103" s="534">
        <v>0.19800000000000001</v>
      </c>
    </row>
    <row r="104" spans="1:9">
      <c r="A104" s="533" t="s">
        <v>3</v>
      </c>
      <c r="B104" s="533">
        <v>2013</v>
      </c>
      <c r="C104" s="534">
        <v>15.8216</v>
      </c>
      <c r="D104" s="534">
        <v>0</v>
      </c>
      <c r="E104" s="534">
        <v>2.5000000000000001E-2</v>
      </c>
      <c r="F104" s="534">
        <v>2.3248000000000002</v>
      </c>
      <c r="G104" s="735">
        <v>0</v>
      </c>
      <c r="H104" s="735"/>
      <c r="I104" s="534">
        <v>9.7000000000000003E-2</v>
      </c>
    </row>
    <row r="105" spans="1:9">
      <c r="A105" s="533" t="s">
        <v>3</v>
      </c>
      <c r="B105" s="533">
        <v>2014</v>
      </c>
      <c r="C105" s="534">
        <v>14.327</v>
      </c>
      <c r="D105" s="534">
        <v>0</v>
      </c>
      <c r="E105" s="534">
        <v>1.1394000000000002</v>
      </c>
      <c r="F105" s="534">
        <v>2.851</v>
      </c>
      <c r="G105" s="735">
        <v>0</v>
      </c>
      <c r="H105" s="735"/>
      <c r="I105" s="534">
        <v>0.23699999999999999</v>
      </c>
    </row>
    <row r="106" spans="1:9">
      <c r="A106" s="533" t="s">
        <v>3</v>
      </c>
      <c r="B106" s="533">
        <v>2015</v>
      </c>
      <c r="C106" s="534">
        <v>19.962599999999998</v>
      </c>
      <c r="D106" s="534">
        <v>0</v>
      </c>
      <c r="E106" s="534">
        <v>1.8984799999999999</v>
      </c>
      <c r="F106" s="534">
        <v>2.2050000000000001</v>
      </c>
      <c r="G106" s="735">
        <v>0.06</v>
      </c>
      <c r="H106" s="735"/>
      <c r="I106" s="534">
        <v>3.2000000000000001E-2</v>
      </c>
    </row>
    <row r="107" spans="1:9">
      <c r="A107" s="533" t="s">
        <v>3</v>
      </c>
      <c r="B107" s="533">
        <v>2016</v>
      </c>
      <c r="C107" s="534">
        <v>32.922419999999995</v>
      </c>
      <c r="D107" s="534">
        <v>0</v>
      </c>
      <c r="E107" s="534">
        <v>3.7737999999999969</v>
      </c>
      <c r="F107" s="534">
        <v>0.50700000000000001</v>
      </c>
      <c r="G107" s="735">
        <v>4.0189999999999997E-2</v>
      </c>
      <c r="H107" s="735"/>
      <c r="I107" s="534">
        <v>0.56899999999999995</v>
      </c>
    </row>
    <row r="108" spans="1:9">
      <c r="A108" s="533" t="s">
        <v>3</v>
      </c>
      <c r="B108" s="533">
        <v>2017</v>
      </c>
      <c r="C108" s="534">
        <v>52.580529999999968</v>
      </c>
      <c r="D108" s="534">
        <v>0</v>
      </c>
      <c r="E108" s="534">
        <v>17.047299999999989</v>
      </c>
      <c r="F108" s="534">
        <v>1.583</v>
      </c>
      <c r="G108" s="735">
        <v>0.84143999999999997</v>
      </c>
      <c r="H108" s="735"/>
      <c r="I108" s="534">
        <v>0.51700000000000002</v>
      </c>
    </row>
    <row r="109" spans="1:9">
      <c r="A109" s="533" t="s">
        <v>3</v>
      </c>
      <c r="B109" s="533">
        <v>2018</v>
      </c>
      <c r="C109" s="534">
        <v>57.309190000000001</v>
      </c>
      <c r="D109" s="534">
        <v>0</v>
      </c>
      <c r="E109" s="534">
        <v>25.306266999999998</v>
      </c>
      <c r="F109" s="534">
        <v>0.255</v>
      </c>
      <c r="G109" s="735">
        <v>2.7984</v>
      </c>
      <c r="H109" s="735"/>
      <c r="I109" s="534">
        <v>0.04</v>
      </c>
    </row>
    <row r="110" spans="1:9">
      <c r="A110" s="533" t="s">
        <v>3</v>
      </c>
      <c r="B110" s="533">
        <v>2019</v>
      </c>
      <c r="C110" s="534">
        <v>56.990279999999984</v>
      </c>
      <c r="D110" s="534">
        <v>0</v>
      </c>
      <c r="E110" s="534">
        <v>28.668866999999995</v>
      </c>
      <c r="F110" s="534">
        <v>0.29128999999999994</v>
      </c>
      <c r="G110" s="735">
        <v>4.2116000000000007</v>
      </c>
      <c r="H110" s="735"/>
      <c r="I110" s="534">
        <v>2.9000000000000001E-2</v>
      </c>
    </row>
    <row r="111" spans="1:9">
      <c r="A111" s="533" t="s">
        <v>3</v>
      </c>
      <c r="B111" s="533">
        <v>2020</v>
      </c>
      <c r="C111" s="534">
        <v>45.474299999999992</v>
      </c>
      <c r="D111" s="534">
        <v>0</v>
      </c>
      <c r="E111" s="534">
        <v>36.260300000000001</v>
      </c>
      <c r="F111" s="534">
        <v>5.258</v>
      </c>
      <c r="G111" s="735">
        <v>5.734</v>
      </c>
      <c r="H111" s="735">
        <v>3.5790000000000002</v>
      </c>
      <c r="I111" s="534">
        <v>0</v>
      </c>
    </row>
    <row r="112" spans="1:9">
      <c r="A112" s="533" t="s">
        <v>3</v>
      </c>
      <c r="B112" s="533">
        <v>2021</v>
      </c>
      <c r="C112" s="534">
        <v>43.235199999999999</v>
      </c>
      <c r="D112" s="534">
        <v>0</v>
      </c>
      <c r="E112" s="534">
        <v>42.764000000000003</v>
      </c>
      <c r="F112" s="534">
        <v>5.1619999999999999</v>
      </c>
      <c r="G112" s="735">
        <v>10.266999999999999</v>
      </c>
      <c r="H112" s="735">
        <v>3.2589999999999999</v>
      </c>
      <c r="I112" s="534">
        <v>0.91200000000000003</v>
      </c>
    </row>
    <row r="113" spans="1:9">
      <c r="A113" s="533" t="s">
        <v>3</v>
      </c>
      <c r="B113" s="533">
        <v>2022</v>
      </c>
      <c r="C113" s="534">
        <v>35.770499999999998</v>
      </c>
      <c r="D113" s="534">
        <v>0</v>
      </c>
      <c r="E113" s="534">
        <v>51.476999999999997</v>
      </c>
      <c r="F113" s="534">
        <v>3.3519999999999999</v>
      </c>
      <c r="G113" s="735">
        <v>13.451000000000001</v>
      </c>
      <c r="H113" s="735">
        <v>4.6985000000000001</v>
      </c>
      <c r="I113" s="534">
        <v>5.1999999999999998E-2</v>
      </c>
    </row>
    <row r="114" spans="1:9">
      <c r="A114" s="192" t="s">
        <v>3</v>
      </c>
      <c r="B114" s="533">
        <v>2023</v>
      </c>
      <c r="C114" s="534">
        <v>40.644500000000001</v>
      </c>
      <c r="D114" s="534">
        <v>0</v>
      </c>
      <c r="E114" s="534">
        <v>60.561</v>
      </c>
      <c r="F114" s="534">
        <v>7.1920000000000002</v>
      </c>
      <c r="G114" s="735">
        <v>24.73</v>
      </c>
      <c r="H114" s="735">
        <v>11.7515</v>
      </c>
      <c r="I114" s="534">
        <v>0.05</v>
      </c>
    </row>
    <row r="115" spans="1:9">
      <c r="A115" s="533" t="s">
        <v>5</v>
      </c>
      <c r="B115" s="533">
        <v>2007</v>
      </c>
      <c r="C115" s="534">
        <v>65.778000000000006</v>
      </c>
      <c r="D115" s="534">
        <v>0</v>
      </c>
      <c r="E115" s="534">
        <v>0</v>
      </c>
      <c r="F115" s="534">
        <v>8.4740000000000002</v>
      </c>
      <c r="G115" s="735">
        <v>0</v>
      </c>
      <c r="H115" s="735"/>
      <c r="I115" s="534">
        <v>17.584</v>
      </c>
    </row>
    <row r="116" spans="1:9">
      <c r="A116" s="533" t="s">
        <v>5</v>
      </c>
      <c r="B116" s="533">
        <v>2008</v>
      </c>
      <c r="C116" s="534">
        <v>63.65</v>
      </c>
      <c r="D116" s="534">
        <v>0</v>
      </c>
      <c r="E116" s="534">
        <v>0</v>
      </c>
      <c r="F116" s="534">
        <v>5.7</v>
      </c>
      <c r="G116" s="735">
        <v>0</v>
      </c>
      <c r="H116" s="735"/>
      <c r="I116" s="534">
        <v>16.75</v>
      </c>
    </row>
    <row r="117" spans="1:9">
      <c r="A117" s="533" t="s">
        <v>5</v>
      </c>
      <c r="B117" s="533">
        <v>2009</v>
      </c>
      <c r="C117" s="534">
        <v>61.47</v>
      </c>
      <c r="D117" s="534">
        <v>0</v>
      </c>
      <c r="E117" s="534">
        <v>0</v>
      </c>
      <c r="F117" s="534">
        <v>2.153</v>
      </c>
      <c r="G117" s="735">
        <v>0</v>
      </c>
      <c r="H117" s="735"/>
      <c r="I117" s="534">
        <v>8.0510000000000002</v>
      </c>
    </row>
    <row r="118" spans="1:9">
      <c r="A118" s="533" t="s">
        <v>5</v>
      </c>
      <c r="B118" s="533">
        <v>2010</v>
      </c>
      <c r="C118" s="534">
        <v>62.362000000000002</v>
      </c>
      <c r="D118" s="534">
        <v>0</v>
      </c>
      <c r="E118" s="534">
        <v>0</v>
      </c>
      <c r="F118" s="534">
        <v>3.8490000000000002</v>
      </c>
      <c r="G118" s="735">
        <v>0</v>
      </c>
      <c r="H118" s="735"/>
      <c r="I118" s="534">
        <v>3.4020000000000001</v>
      </c>
    </row>
    <row r="119" spans="1:9">
      <c r="A119" s="533" t="s">
        <v>5</v>
      </c>
      <c r="B119" s="533">
        <v>2011</v>
      </c>
      <c r="C119" s="534">
        <v>41.466000000000001</v>
      </c>
      <c r="D119" s="534">
        <v>0</v>
      </c>
      <c r="E119" s="534">
        <v>0.19</v>
      </c>
      <c r="F119" s="534">
        <v>2.8580000000000001</v>
      </c>
      <c r="G119" s="735">
        <v>0</v>
      </c>
      <c r="H119" s="735"/>
      <c r="I119" s="534">
        <v>2.0169999999999999</v>
      </c>
    </row>
    <row r="120" spans="1:9">
      <c r="A120" s="533" t="s">
        <v>5</v>
      </c>
      <c r="B120" s="533">
        <v>2012</v>
      </c>
      <c r="C120" s="534">
        <v>13.022</v>
      </c>
      <c r="D120" s="534">
        <v>0</v>
      </c>
      <c r="E120" s="534">
        <v>0</v>
      </c>
      <c r="F120" s="534">
        <v>7.7290000000000001</v>
      </c>
      <c r="G120" s="735">
        <v>0</v>
      </c>
      <c r="H120" s="735"/>
      <c r="I120" s="534">
        <v>2.0169999999999999</v>
      </c>
    </row>
    <row r="121" spans="1:9">
      <c r="A121" s="533" t="s">
        <v>5</v>
      </c>
      <c r="B121" s="533">
        <v>2013</v>
      </c>
      <c r="C121" s="534">
        <v>15.3499</v>
      </c>
      <c r="D121" s="534">
        <v>0</v>
      </c>
      <c r="E121" s="534">
        <v>0.11</v>
      </c>
      <c r="F121" s="534">
        <v>6.2830000000000004</v>
      </c>
      <c r="G121" s="735">
        <v>0</v>
      </c>
      <c r="H121" s="735"/>
      <c r="I121" s="534">
        <v>3.8130000000000002</v>
      </c>
    </row>
    <row r="122" spans="1:9">
      <c r="A122" s="533" t="s">
        <v>5</v>
      </c>
      <c r="B122" s="533">
        <v>2014</v>
      </c>
      <c r="C122" s="534">
        <v>11.541399999999999</v>
      </c>
      <c r="D122" s="534">
        <v>0</v>
      </c>
      <c r="E122" s="534">
        <v>1.3784000000000001</v>
      </c>
      <c r="F122" s="534">
        <v>18.0654</v>
      </c>
      <c r="G122" s="735">
        <v>0</v>
      </c>
      <c r="H122" s="735"/>
      <c r="I122" s="534">
        <v>11.1242</v>
      </c>
    </row>
    <row r="123" spans="1:9">
      <c r="A123" s="533" t="s">
        <v>5</v>
      </c>
      <c r="B123" s="533">
        <v>2015</v>
      </c>
      <c r="C123" s="534">
        <v>19.273400000000006</v>
      </c>
      <c r="D123" s="534">
        <v>0</v>
      </c>
      <c r="E123" s="534">
        <v>2.4894499999999997</v>
      </c>
      <c r="F123" s="534">
        <v>18.6708</v>
      </c>
      <c r="G123" s="735">
        <v>0.19713999999999998</v>
      </c>
      <c r="H123" s="735"/>
      <c r="I123" s="534">
        <v>3.9569999999999999</v>
      </c>
    </row>
    <row r="124" spans="1:9">
      <c r="A124" s="533" t="s">
        <v>5</v>
      </c>
      <c r="B124" s="533">
        <v>2016</v>
      </c>
      <c r="C124" s="534">
        <v>36.081889999999994</v>
      </c>
      <c r="D124" s="534">
        <v>0</v>
      </c>
      <c r="E124" s="534">
        <v>9.1808099999999975</v>
      </c>
      <c r="F124" s="534">
        <v>15.230450000000001</v>
      </c>
      <c r="G124" s="735">
        <v>0.13400000000000001</v>
      </c>
      <c r="H124" s="735"/>
      <c r="I124" s="534">
        <v>0.88834000000000002</v>
      </c>
    </row>
    <row r="125" spans="1:9">
      <c r="A125" s="533" t="s">
        <v>5</v>
      </c>
      <c r="B125" s="533">
        <v>2017</v>
      </c>
      <c r="C125" s="534">
        <v>29.25065</v>
      </c>
      <c r="D125" s="534">
        <v>0</v>
      </c>
      <c r="E125" s="534">
        <v>14.96256</v>
      </c>
      <c r="F125" s="534">
        <v>10.88266</v>
      </c>
      <c r="G125" s="735">
        <v>0.14000000000000001</v>
      </c>
      <c r="H125" s="735"/>
      <c r="I125" s="534">
        <v>3.8800000000000001E-2</v>
      </c>
    </row>
    <row r="126" spans="1:9">
      <c r="A126" s="533" t="s">
        <v>5</v>
      </c>
      <c r="B126" s="533">
        <v>2018</v>
      </c>
      <c r="C126" s="534">
        <v>33.661709999999992</v>
      </c>
      <c r="D126" s="534">
        <v>0</v>
      </c>
      <c r="E126" s="534">
        <v>34.382629999999999</v>
      </c>
      <c r="F126" s="534">
        <v>8.3971</v>
      </c>
      <c r="G126" s="735">
        <v>0.21</v>
      </c>
      <c r="H126" s="735"/>
      <c r="I126" s="534">
        <v>6.0999999999999999E-2</v>
      </c>
    </row>
    <row r="127" spans="1:9">
      <c r="A127" s="533" t="s">
        <v>5</v>
      </c>
      <c r="B127" s="533">
        <v>2019</v>
      </c>
      <c r="C127" s="534">
        <v>20.749280000000002</v>
      </c>
      <c r="D127" s="534">
        <v>0</v>
      </c>
      <c r="E127" s="534">
        <v>50.426449999999981</v>
      </c>
      <c r="F127" s="534">
        <v>7.7690000000000001</v>
      </c>
      <c r="G127" s="735">
        <v>1.0275000000000001</v>
      </c>
      <c r="H127" s="735"/>
      <c r="I127" s="534">
        <v>0.20038</v>
      </c>
    </row>
    <row r="128" spans="1:9">
      <c r="A128" s="533" t="s">
        <v>5</v>
      </c>
      <c r="B128" s="533">
        <v>2020</v>
      </c>
      <c r="C128" s="534">
        <v>19.179599999999997</v>
      </c>
      <c r="D128" s="534">
        <v>0</v>
      </c>
      <c r="E128" s="534">
        <v>63.552800000000005</v>
      </c>
      <c r="F128" s="534">
        <v>5.0350000000000001</v>
      </c>
      <c r="G128" s="735">
        <v>2.536</v>
      </c>
      <c r="H128" s="735">
        <v>2.6739999999999999</v>
      </c>
      <c r="I128" s="534">
        <v>0.191</v>
      </c>
    </row>
    <row r="129" spans="1:9">
      <c r="A129" s="533" t="s">
        <v>5</v>
      </c>
      <c r="B129" s="533">
        <v>2021</v>
      </c>
      <c r="C129" s="534">
        <v>22.316599999999998</v>
      </c>
      <c r="D129" s="534">
        <v>0</v>
      </c>
      <c r="E129" s="534">
        <v>112.3248</v>
      </c>
      <c r="F129" s="534">
        <v>9.9960000000000004</v>
      </c>
      <c r="G129" s="735">
        <v>9.0709999999999997</v>
      </c>
      <c r="H129" s="735">
        <v>10.308479999999999</v>
      </c>
      <c r="I129" s="534">
        <v>1.546</v>
      </c>
    </row>
    <row r="130" spans="1:9">
      <c r="A130" s="533" t="s">
        <v>5</v>
      </c>
      <c r="B130" s="533">
        <v>2022</v>
      </c>
      <c r="C130" s="534">
        <v>33.241199999999999</v>
      </c>
      <c r="D130" s="534">
        <v>0</v>
      </c>
      <c r="E130" s="534">
        <v>213.86579999999998</v>
      </c>
      <c r="F130" s="534">
        <v>12.590399999999999</v>
      </c>
      <c r="G130" s="735">
        <v>35.250999999999998</v>
      </c>
      <c r="H130" s="735">
        <v>39.365400000000001</v>
      </c>
      <c r="I130" s="534">
        <v>1.659</v>
      </c>
    </row>
    <row r="131" spans="1:9">
      <c r="A131" s="192" t="s">
        <v>5</v>
      </c>
      <c r="B131" s="533">
        <v>2023</v>
      </c>
      <c r="C131" s="534">
        <v>31.412599999999998</v>
      </c>
      <c r="D131" s="534">
        <v>0</v>
      </c>
      <c r="E131" s="534">
        <v>189.14479999999998</v>
      </c>
      <c r="F131" s="534">
        <v>10.163399999999999</v>
      </c>
      <c r="G131" s="735">
        <v>37.323</v>
      </c>
      <c r="H131" s="735">
        <v>35.01737</v>
      </c>
      <c r="I131" s="534">
        <v>8.4096000000000011</v>
      </c>
    </row>
    <row r="132" spans="1:9">
      <c r="A132" s="533" t="s">
        <v>1</v>
      </c>
      <c r="B132" s="533">
        <v>2007</v>
      </c>
      <c r="C132" s="534">
        <v>35.134999999999998</v>
      </c>
      <c r="D132" s="534">
        <v>0</v>
      </c>
      <c r="E132" s="534">
        <v>0</v>
      </c>
      <c r="F132" s="534">
        <v>17.707999999999998</v>
      </c>
      <c r="G132" s="735">
        <v>0</v>
      </c>
      <c r="H132" s="735"/>
      <c r="I132" s="534">
        <v>21.548999999999999</v>
      </c>
    </row>
    <row r="133" spans="1:9">
      <c r="A133" s="533" t="s">
        <v>1</v>
      </c>
      <c r="B133" s="533">
        <v>2008</v>
      </c>
      <c r="C133" s="534">
        <v>42.6</v>
      </c>
      <c r="D133" s="534">
        <v>0</v>
      </c>
      <c r="E133" s="534">
        <v>5.5E-2</v>
      </c>
      <c r="F133" s="534">
        <v>32.1</v>
      </c>
      <c r="G133" s="735">
        <v>0</v>
      </c>
      <c r="H133" s="735"/>
      <c r="I133" s="534">
        <v>19.399999999999999</v>
      </c>
    </row>
    <row r="134" spans="1:9">
      <c r="A134" s="533" t="s">
        <v>1</v>
      </c>
      <c r="B134" s="533">
        <v>2009</v>
      </c>
      <c r="C134" s="534">
        <v>41.515000000000001</v>
      </c>
      <c r="D134" s="534">
        <v>0</v>
      </c>
      <c r="E134" s="534">
        <v>0.65200000000000002</v>
      </c>
      <c r="F134" s="534">
        <v>22.123999999999999</v>
      </c>
      <c r="G134" s="735">
        <v>0</v>
      </c>
      <c r="H134" s="735"/>
      <c r="I134" s="534">
        <v>17.183</v>
      </c>
    </row>
    <row r="135" spans="1:9">
      <c r="A135" s="533" t="s">
        <v>1</v>
      </c>
      <c r="B135" s="533">
        <v>2010</v>
      </c>
      <c r="C135" s="534">
        <v>36.936999999999998</v>
      </c>
      <c r="D135" s="534">
        <v>0</v>
      </c>
      <c r="E135" s="534">
        <v>3.9039999999999999</v>
      </c>
      <c r="F135" s="534">
        <v>21.170999999999999</v>
      </c>
      <c r="G135" s="735">
        <v>0</v>
      </c>
      <c r="H135" s="735"/>
      <c r="I135" s="534">
        <v>11.782999999999999</v>
      </c>
    </row>
    <row r="136" spans="1:9">
      <c r="A136" s="533" t="s">
        <v>1</v>
      </c>
      <c r="B136" s="533">
        <v>2011</v>
      </c>
      <c r="C136" s="534">
        <v>44.298999999999999</v>
      </c>
      <c r="D136" s="534">
        <v>0</v>
      </c>
      <c r="E136" s="534">
        <v>3.6219999999999999</v>
      </c>
      <c r="F136" s="534">
        <v>58.107999999999997</v>
      </c>
      <c r="G136" s="735">
        <v>0</v>
      </c>
      <c r="H136" s="735"/>
      <c r="I136" s="534">
        <v>18.91</v>
      </c>
    </row>
    <row r="137" spans="1:9">
      <c r="A137" s="533" t="s">
        <v>1</v>
      </c>
      <c r="B137" s="533">
        <v>2012</v>
      </c>
      <c r="C137" s="534">
        <v>18.113</v>
      </c>
      <c r="D137" s="534">
        <v>0</v>
      </c>
      <c r="E137" s="534">
        <v>1.258</v>
      </c>
      <c r="F137" s="534">
        <v>37.741999999999997</v>
      </c>
      <c r="G137" s="735">
        <v>0</v>
      </c>
      <c r="H137" s="735"/>
      <c r="I137" s="534">
        <v>3.9129999999999998</v>
      </c>
    </row>
    <row r="138" spans="1:9">
      <c r="A138" s="533" t="s">
        <v>1</v>
      </c>
      <c r="B138" s="533">
        <v>2013</v>
      </c>
      <c r="C138" s="534">
        <v>15.77318</v>
      </c>
      <c r="D138" s="534">
        <v>0</v>
      </c>
      <c r="E138" s="534">
        <v>1.8035999999999999</v>
      </c>
      <c r="F138" s="534">
        <v>41.6511</v>
      </c>
      <c r="G138" s="735">
        <v>0</v>
      </c>
      <c r="H138" s="735"/>
      <c r="I138" s="534">
        <v>3.2555000000000001</v>
      </c>
    </row>
    <row r="139" spans="1:9">
      <c r="A139" s="533" t="s">
        <v>1</v>
      </c>
      <c r="B139" s="533">
        <v>2014</v>
      </c>
      <c r="C139" s="534">
        <v>12.5379</v>
      </c>
      <c r="D139" s="534">
        <v>0</v>
      </c>
      <c r="E139" s="534">
        <v>2.4319999999999999</v>
      </c>
      <c r="F139" s="534">
        <v>41.7836</v>
      </c>
      <c r="G139" s="735">
        <v>0</v>
      </c>
      <c r="H139" s="735"/>
      <c r="I139" s="534">
        <v>5.1340000000000003</v>
      </c>
    </row>
    <row r="140" spans="1:9">
      <c r="A140" s="533" t="s">
        <v>1</v>
      </c>
      <c r="B140" s="533">
        <v>2015</v>
      </c>
      <c r="C140" s="534">
        <v>11.6257</v>
      </c>
      <c r="D140" s="534">
        <v>0</v>
      </c>
      <c r="E140" s="534">
        <v>3.4702500000000001</v>
      </c>
      <c r="F140" s="534">
        <v>60.598120000000002</v>
      </c>
      <c r="G140" s="735">
        <v>0.86599999999999999</v>
      </c>
      <c r="H140" s="735"/>
      <c r="I140" s="534">
        <v>4.1009899999999995</v>
      </c>
    </row>
    <row r="141" spans="1:9">
      <c r="A141" s="533" t="s">
        <v>1</v>
      </c>
      <c r="B141" s="533">
        <v>2016</v>
      </c>
      <c r="C141" s="534">
        <v>7.6419499999999987</v>
      </c>
      <c r="D141" s="534">
        <v>0</v>
      </c>
      <c r="E141" s="534">
        <v>14.710999999999995</v>
      </c>
      <c r="F141" s="534">
        <v>48.53361000000001</v>
      </c>
      <c r="G141" s="735">
        <v>0.46335000000000004</v>
      </c>
      <c r="H141" s="735"/>
      <c r="I141" s="534">
        <v>0.25569999999999998</v>
      </c>
    </row>
    <row r="142" spans="1:9">
      <c r="A142" s="533" t="s">
        <v>1</v>
      </c>
      <c r="B142" s="533">
        <v>2017</v>
      </c>
      <c r="C142" s="534">
        <v>10.961694999999999</v>
      </c>
      <c r="D142" s="534">
        <v>0</v>
      </c>
      <c r="E142" s="534">
        <v>18.708784999999995</v>
      </c>
      <c r="F142" s="534">
        <v>35.536099999999998</v>
      </c>
      <c r="G142" s="735">
        <v>0.33310000000000001</v>
      </c>
      <c r="H142" s="735"/>
      <c r="I142" s="534">
        <v>0.23760000000000003</v>
      </c>
    </row>
    <row r="143" spans="1:9">
      <c r="A143" s="533" t="s">
        <v>1</v>
      </c>
      <c r="B143" s="533">
        <v>2018</v>
      </c>
      <c r="C143" s="534">
        <v>22.695175000000006</v>
      </c>
      <c r="D143" s="534">
        <v>0</v>
      </c>
      <c r="E143" s="534">
        <v>30.355095000000009</v>
      </c>
      <c r="F143" s="534">
        <v>32.851680000000002</v>
      </c>
      <c r="G143" s="735">
        <v>1.081393</v>
      </c>
      <c r="H143" s="735"/>
      <c r="I143" s="534">
        <v>1.4116000000000002</v>
      </c>
    </row>
    <row r="144" spans="1:9">
      <c r="A144" s="533" t="s">
        <v>1</v>
      </c>
      <c r="B144" s="533">
        <v>2019</v>
      </c>
      <c r="C144" s="534">
        <v>27.117275000000003</v>
      </c>
      <c r="D144" s="534">
        <v>0</v>
      </c>
      <c r="E144" s="534">
        <v>56.807195000000021</v>
      </c>
      <c r="F144" s="534">
        <v>17.169900000000002</v>
      </c>
      <c r="G144" s="735">
        <v>6.1547919999999996</v>
      </c>
      <c r="H144" s="735"/>
      <c r="I144" s="534">
        <v>0.95650000000000002</v>
      </c>
    </row>
    <row r="145" spans="1:9">
      <c r="A145" s="533" t="s">
        <v>1</v>
      </c>
      <c r="B145" s="533">
        <v>2020</v>
      </c>
      <c r="C145" s="534">
        <v>13.987299999999999</v>
      </c>
      <c r="D145" s="534">
        <v>15.6983</v>
      </c>
      <c r="E145" s="534">
        <v>89.12312</v>
      </c>
      <c r="F145" s="534">
        <v>10.0121</v>
      </c>
      <c r="G145" s="735">
        <v>14.898250000000001</v>
      </c>
      <c r="H145" s="735">
        <v>8.0459999999999994</v>
      </c>
      <c r="I145" s="534">
        <v>1.0007999999999999</v>
      </c>
    </row>
    <row r="146" spans="1:9">
      <c r="A146" s="533" t="s">
        <v>1</v>
      </c>
      <c r="B146" s="533">
        <v>2021</v>
      </c>
      <c r="C146" s="534">
        <v>22.368299999999998</v>
      </c>
      <c r="D146" s="534">
        <v>16.944299999999998</v>
      </c>
      <c r="E146" s="534">
        <v>147.38579999999999</v>
      </c>
      <c r="F146" s="534">
        <v>16.519099999999998</v>
      </c>
      <c r="G146" s="735">
        <v>41.721150000000002</v>
      </c>
      <c r="H146" s="735">
        <v>12.82213</v>
      </c>
      <c r="I146" s="534">
        <v>1.4609000000000001</v>
      </c>
    </row>
    <row r="147" spans="1:9">
      <c r="A147" s="533" t="s">
        <v>1</v>
      </c>
      <c r="B147" s="533">
        <v>2022</v>
      </c>
      <c r="C147" s="534">
        <v>15.8643</v>
      </c>
      <c r="D147" s="534">
        <v>31.071300000000001</v>
      </c>
      <c r="E147" s="534">
        <v>164.23150000000001</v>
      </c>
      <c r="F147" s="534">
        <v>11.971</v>
      </c>
      <c r="G147" s="735">
        <v>57.550269999999998</v>
      </c>
      <c r="H147" s="735">
        <v>15.666679999999999</v>
      </c>
      <c r="I147" s="534">
        <v>1.3386</v>
      </c>
    </row>
    <row r="148" spans="1:9">
      <c r="A148" s="192" t="s">
        <v>1</v>
      </c>
      <c r="B148" s="533">
        <v>2023</v>
      </c>
      <c r="C148" s="534">
        <v>12.0923</v>
      </c>
      <c r="D148" s="534">
        <v>30.2593</v>
      </c>
      <c r="E148" s="534">
        <v>150.03910000000002</v>
      </c>
      <c r="F148" s="534">
        <v>7.0030000000000001</v>
      </c>
      <c r="G148" s="735">
        <v>54.881500000000003</v>
      </c>
      <c r="H148" s="735">
        <v>31.986699999999999</v>
      </c>
      <c r="I148" s="534">
        <v>0.441</v>
      </c>
    </row>
    <row r="149" spans="1:9">
      <c r="A149" s="533" t="s">
        <v>6</v>
      </c>
      <c r="B149" s="533">
        <v>2007</v>
      </c>
      <c r="C149" s="534">
        <v>7.4909999999999997</v>
      </c>
      <c r="D149" s="534">
        <v>0</v>
      </c>
      <c r="E149" s="534">
        <v>0</v>
      </c>
      <c r="F149" s="534">
        <v>8.8840000000000003</v>
      </c>
      <c r="G149" s="735">
        <v>0</v>
      </c>
      <c r="H149" s="735"/>
      <c r="I149" s="534">
        <v>1.2350000000000001</v>
      </c>
    </row>
    <row r="150" spans="1:9">
      <c r="A150" s="533" t="s">
        <v>6</v>
      </c>
      <c r="B150" s="533">
        <v>2008</v>
      </c>
      <c r="C150" s="534">
        <v>7.96</v>
      </c>
      <c r="D150" s="534">
        <v>0</v>
      </c>
      <c r="E150" s="534">
        <v>0</v>
      </c>
      <c r="F150" s="534">
        <v>7.54</v>
      </c>
      <c r="G150" s="735">
        <v>0</v>
      </c>
      <c r="H150" s="735"/>
      <c r="I150" s="534">
        <v>8.0299999999999994</v>
      </c>
    </row>
    <row r="151" spans="1:9">
      <c r="A151" s="533" t="s">
        <v>6</v>
      </c>
      <c r="B151" s="533">
        <v>2009</v>
      </c>
      <c r="C151" s="534">
        <v>6.984</v>
      </c>
      <c r="D151" s="534">
        <v>0</v>
      </c>
      <c r="E151" s="534">
        <v>0</v>
      </c>
      <c r="F151" s="534">
        <v>6.9909999999999997</v>
      </c>
      <c r="G151" s="735">
        <v>0</v>
      </c>
      <c r="H151" s="735"/>
      <c r="I151" s="534">
        <v>2.6890000000000001</v>
      </c>
    </row>
    <row r="152" spans="1:9">
      <c r="A152" s="533" t="s">
        <v>6</v>
      </c>
      <c r="B152" s="533">
        <v>2010</v>
      </c>
      <c r="C152" s="534">
        <v>7.0389999999999997</v>
      </c>
      <c r="D152" s="534">
        <v>0</v>
      </c>
      <c r="E152" s="534">
        <v>0</v>
      </c>
      <c r="F152" s="534">
        <v>4.9829999999999997</v>
      </c>
      <c r="G152" s="735">
        <v>0</v>
      </c>
      <c r="H152" s="735"/>
      <c r="I152" s="534">
        <v>1.165</v>
      </c>
    </row>
    <row r="153" spans="1:9">
      <c r="A153" s="533" t="s">
        <v>6</v>
      </c>
      <c r="B153" s="533">
        <v>2011</v>
      </c>
      <c r="C153" s="534">
        <v>5.6989999999999998</v>
      </c>
      <c r="D153" s="534">
        <v>0</v>
      </c>
      <c r="E153" s="534">
        <v>0</v>
      </c>
      <c r="F153" s="534">
        <v>6.0579999999999998</v>
      </c>
      <c r="G153" s="735">
        <v>0</v>
      </c>
      <c r="H153" s="735"/>
      <c r="I153" s="534">
        <v>0.48199999999999998</v>
      </c>
    </row>
    <row r="154" spans="1:9">
      <c r="A154" s="533" t="s">
        <v>6</v>
      </c>
      <c r="B154" s="533">
        <v>2012</v>
      </c>
      <c r="C154" s="534">
        <v>2.302</v>
      </c>
      <c r="D154" s="534">
        <v>0</v>
      </c>
      <c r="E154" s="534">
        <v>0</v>
      </c>
      <c r="F154" s="534">
        <v>5.4080000000000004</v>
      </c>
      <c r="G154" s="735">
        <v>0</v>
      </c>
      <c r="H154" s="735"/>
      <c r="I154" s="534">
        <v>0.85</v>
      </c>
    </row>
    <row r="155" spans="1:9">
      <c r="A155" s="533" t="s">
        <v>6</v>
      </c>
      <c r="B155" s="533">
        <v>2013</v>
      </c>
      <c r="C155" s="534">
        <v>2.2170000000000001</v>
      </c>
      <c r="D155" s="534">
        <v>0</v>
      </c>
      <c r="E155" s="534">
        <v>0</v>
      </c>
      <c r="F155" s="534">
        <v>6.2779999999999996</v>
      </c>
      <c r="G155" s="735">
        <v>0</v>
      </c>
      <c r="H155" s="735"/>
      <c r="I155" s="534">
        <v>4.2200000000000001E-2</v>
      </c>
    </row>
    <row r="156" spans="1:9">
      <c r="A156" s="533" t="s">
        <v>6</v>
      </c>
      <c r="B156" s="533">
        <v>2014</v>
      </c>
      <c r="C156" s="534">
        <v>2.0077000000000003</v>
      </c>
      <c r="D156" s="534">
        <v>0</v>
      </c>
      <c r="E156" s="534">
        <v>0.21030000000000001</v>
      </c>
      <c r="F156" s="534">
        <v>3.5731999999999999</v>
      </c>
      <c r="G156" s="735">
        <v>0</v>
      </c>
      <c r="H156" s="735"/>
      <c r="I156" s="534">
        <v>3.0772000000000004</v>
      </c>
    </row>
    <row r="157" spans="1:9">
      <c r="A157" s="533" t="s">
        <v>6</v>
      </c>
      <c r="B157" s="533">
        <v>2015</v>
      </c>
      <c r="C157" s="534">
        <v>3.4589000000000003</v>
      </c>
      <c r="D157" s="534">
        <v>0</v>
      </c>
      <c r="E157" s="534">
        <v>0.153</v>
      </c>
      <c r="F157" s="534">
        <v>7.5</v>
      </c>
      <c r="G157" s="735">
        <v>0.06</v>
      </c>
      <c r="H157" s="735"/>
      <c r="I157" s="534">
        <v>0.56329999999999991</v>
      </c>
    </row>
    <row r="158" spans="1:9">
      <c r="A158" s="533" t="s">
        <v>6</v>
      </c>
      <c r="B158" s="533">
        <v>2016</v>
      </c>
      <c r="C158" s="534">
        <v>4.3433000000000002</v>
      </c>
      <c r="D158" s="534">
        <v>0</v>
      </c>
      <c r="E158" s="534">
        <v>0.74299999999999999</v>
      </c>
      <c r="F158" s="534">
        <v>6.8055000000000012</v>
      </c>
      <c r="G158" s="735">
        <v>0.23489999999999997</v>
      </c>
      <c r="H158" s="735"/>
      <c r="I158" s="534">
        <v>1.7303999999999999</v>
      </c>
    </row>
    <row r="159" spans="1:9">
      <c r="A159" s="533" t="s">
        <v>6</v>
      </c>
      <c r="B159" s="533">
        <v>2017</v>
      </c>
      <c r="C159" s="534">
        <v>6.3122000000000007</v>
      </c>
      <c r="D159" s="534">
        <v>0</v>
      </c>
      <c r="E159" s="534">
        <v>1.9738000000000002</v>
      </c>
      <c r="F159" s="534">
        <v>5.5111000000000008</v>
      </c>
      <c r="G159" s="735">
        <v>0.23489999999999997</v>
      </c>
      <c r="H159" s="735"/>
      <c r="I159" s="534">
        <v>1.3238999999999999</v>
      </c>
    </row>
    <row r="160" spans="1:9">
      <c r="A160" s="533" t="s">
        <v>6</v>
      </c>
      <c r="B160" s="533">
        <v>2018</v>
      </c>
      <c r="C160" s="534">
        <v>14.912920000000002</v>
      </c>
      <c r="D160" s="534">
        <v>0</v>
      </c>
      <c r="E160" s="534">
        <v>4.1665000000000001</v>
      </c>
      <c r="F160" s="534">
        <v>6.4983900000000006</v>
      </c>
      <c r="G160" s="735">
        <v>1.4904000000000002</v>
      </c>
      <c r="H160" s="735"/>
      <c r="I160" s="534">
        <v>1.3139000000000001</v>
      </c>
    </row>
    <row r="161" spans="1:9">
      <c r="A161" s="533" t="s">
        <v>6</v>
      </c>
      <c r="B161" s="533">
        <v>2019</v>
      </c>
      <c r="C161" s="534">
        <v>18.118399999999998</v>
      </c>
      <c r="D161" s="534">
        <v>0</v>
      </c>
      <c r="E161" s="534">
        <v>10.076549999999997</v>
      </c>
      <c r="F161" s="534">
        <v>6.0952999999999999</v>
      </c>
      <c r="G161" s="735">
        <v>6.8833690000000001</v>
      </c>
      <c r="H161" s="735"/>
      <c r="I161" s="534">
        <v>0.76370000000000005</v>
      </c>
    </row>
    <row r="162" spans="1:9">
      <c r="A162" s="533" t="s">
        <v>6</v>
      </c>
      <c r="B162" s="533">
        <v>2020</v>
      </c>
      <c r="C162" s="534">
        <v>5.4080000000000004</v>
      </c>
      <c r="D162" s="534">
        <v>28.161999999999999</v>
      </c>
      <c r="E162" s="534">
        <v>12.269</v>
      </c>
      <c r="F162" s="534">
        <v>3.7539999999999996</v>
      </c>
      <c r="G162" s="735">
        <v>11.888500000000001</v>
      </c>
      <c r="H162" s="735">
        <v>0.26800000000000002</v>
      </c>
      <c r="I162" s="534">
        <v>0.11700000000000001</v>
      </c>
    </row>
    <row r="163" spans="1:9">
      <c r="A163" s="533" t="s">
        <v>6</v>
      </c>
      <c r="B163" s="533">
        <v>2021</v>
      </c>
      <c r="C163" s="534">
        <v>4.032</v>
      </c>
      <c r="D163" s="534">
        <v>36.652000000000001</v>
      </c>
      <c r="E163" s="534">
        <v>17.361999999999998</v>
      </c>
      <c r="F163" s="534">
        <v>2.4239999999999999</v>
      </c>
      <c r="G163" s="735">
        <v>13.7715</v>
      </c>
      <c r="H163" s="735">
        <v>0.36612</v>
      </c>
      <c r="I163" s="534">
        <v>5.7000000000000002E-2</v>
      </c>
    </row>
    <row r="164" spans="1:9">
      <c r="A164" s="533" t="s">
        <v>6</v>
      </c>
      <c r="B164" s="533">
        <v>2022</v>
      </c>
      <c r="C164" s="534">
        <v>4.0949999999999998</v>
      </c>
      <c r="D164" s="534">
        <v>62.682000000000002</v>
      </c>
      <c r="E164" s="534">
        <v>18.966999999999999</v>
      </c>
      <c r="F164" s="534">
        <v>2.4289999999999998</v>
      </c>
      <c r="G164" s="735">
        <v>22.419</v>
      </c>
      <c r="H164" s="735">
        <v>0</v>
      </c>
      <c r="I164" s="534">
        <v>0</v>
      </c>
    </row>
    <row r="165" spans="1:9">
      <c r="A165" s="192" t="s">
        <v>6</v>
      </c>
      <c r="B165" s="533">
        <v>2023</v>
      </c>
      <c r="C165" s="534">
        <v>5.8203999999999994</v>
      </c>
      <c r="D165" s="534">
        <v>63.008099999999999</v>
      </c>
      <c r="E165" s="534">
        <v>20.0306</v>
      </c>
      <c r="F165" s="534">
        <v>2.7E-2</v>
      </c>
      <c r="G165" s="735">
        <v>36.006699999999995</v>
      </c>
      <c r="H165" s="735">
        <v>6.7043410000000003</v>
      </c>
      <c r="I165" s="534">
        <v>0</v>
      </c>
    </row>
    <row r="166" spans="1:9">
      <c r="A166" s="533" t="s">
        <v>7</v>
      </c>
      <c r="B166" s="533">
        <v>2007</v>
      </c>
      <c r="C166" s="534">
        <v>2.0760000000000001</v>
      </c>
      <c r="D166" s="534">
        <v>0</v>
      </c>
      <c r="E166" s="534">
        <v>0</v>
      </c>
      <c r="F166" s="534">
        <v>10.938000000000001</v>
      </c>
      <c r="G166" s="735">
        <v>0</v>
      </c>
      <c r="H166" s="735"/>
      <c r="I166" s="534">
        <v>6.7240000000000002</v>
      </c>
    </row>
    <row r="167" spans="1:9">
      <c r="A167" s="533" t="s">
        <v>7</v>
      </c>
      <c r="B167" s="533">
        <v>2008</v>
      </c>
      <c r="C167" s="534">
        <v>5.8</v>
      </c>
      <c r="D167" s="534">
        <v>0</v>
      </c>
      <c r="E167" s="534">
        <v>0</v>
      </c>
      <c r="F167" s="534">
        <v>12</v>
      </c>
      <c r="G167" s="735">
        <v>0</v>
      </c>
      <c r="H167" s="735"/>
      <c r="I167" s="534">
        <v>9.86</v>
      </c>
    </row>
    <row r="168" spans="1:9">
      <c r="A168" s="533" t="s">
        <v>7</v>
      </c>
      <c r="B168" s="533">
        <v>2009</v>
      </c>
      <c r="C168" s="534">
        <v>3.6480000000000001</v>
      </c>
      <c r="D168" s="534">
        <v>0</v>
      </c>
      <c r="E168" s="534">
        <v>0</v>
      </c>
      <c r="F168" s="534">
        <v>6.3929999999999998</v>
      </c>
      <c r="G168" s="735">
        <v>0</v>
      </c>
      <c r="H168" s="735"/>
      <c r="I168" s="534">
        <v>8.9749999999999996</v>
      </c>
    </row>
    <row r="169" spans="1:9">
      <c r="A169" s="533" t="s">
        <v>7</v>
      </c>
      <c r="B169" s="533">
        <v>2010</v>
      </c>
      <c r="C169" s="534">
        <v>3.92</v>
      </c>
      <c r="D169" s="534">
        <v>0</v>
      </c>
      <c r="E169" s="534">
        <v>0</v>
      </c>
      <c r="F169" s="534">
        <v>6.3150000000000004</v>
      </c>
      <c r="G169" s="735">
        <v>0</v>
      </c>
      <c r="H169" s="735"/>
      <c r="I169" s="534">
        <v>7.73</v>
      </c>
    </row>
    <row r="170" spans="1:9">
      <c r="A170" s="533" t="s">
        <v>7</v>
      </c>
      <c r="B170" s="533">
        <v>2011</v>
      </c>
      <c r="C170" s="534">
        <v>3.077</v>
      </c>
      <c r="D170" s="534">
        <v>0</v>
      </c>
      <c r="E170" s="534">
        <v>1.6E-2</v>
      </c>
      <c r="F170" s="534">
        <v>5.8049999999999997</v>
      </c>
      <c r="G170" s="735">
        <v>0</v>
      </c>
      <c r="H170" s="735"/>
      <c r="I170" s="534">
        <v>2.9220000000000002</v>
      </c>
    </row>
    <row r="171" spans="1:9">
      <c r="A171" s="533" t="s">
        <v>7</v>
      </c>
      <c r="B171" s="533">
        <v>2012</v>
      </c>
      <c r="C171" s="534">
        <v>2.137</v>
      </c>
      <c r="D171" s="534">
        <v>0</v>
      </c>
      <c r="E171" s="534">
        <v>1.6E-2</v>
      </c>
      <c r="F171" s="534">
        <v>3.67</v>
      </c>
      <c r="G171" s="735">
        <v>0</v>
      </c>
      <c r="H171" s="735"/>
      <c r="I171" s="534">
        <v>1.151</v>
      </c>
    </row>
    <row r="172" spans="1:9">
      <c r="A172" s="533" t="s">
        <v>7</v>
      </c>
      <c r="B172" s="533">
        <v>2013</v>
      </c>
      <c r="C172" s="534">
        <v>2.5057</v>
      </c>
      <c r="D172" s="534">
        <v>0</v>
      </c>
      <c r="E172" s="534">
        <v>1.5800000000000002E-2</v>
      </c>
      <c r="F172" s="534">
        <v>4.7416</v>
      </c>
      <c r="G172" s="735">
        <v>0</v>
      </c>
      <c r="H172" s="735"/>
      <c r="I172" s="534">
        <v>0.99299999999999999</v>
      </c>
    </row>
    <row r="173" spans="1:9">
      <c r="A173" s="533" t="s">
        <v>7</v>
      </c>
      <c r="B173" s="533">
        <v>2014</v>
      </c>
      <c r="C173" s="534">
        <v>4.0377999999999998</v>
      </c>
      <c r="D173" s="534">
        <v>0</v>
      </c>
      <c r="E173" s="534">
        <v>6.0000000000000001E-3</v>
      </c>
      <c r="F173" s="534">
        <v>6.4369499999999995</v>
      </c>
      <c r="G173" s="735">
        <v>0</v>
      </c>
      <c r="H173" s="735"/>
      <c r="I173" s="534">
        <v>0.10468000000000001</v>
      </c>
    </row>
    <row r="174" spans="1:9">
      <c r="A174" s="533" t="s">
        <v>7</v>
      </c>
      <c r="B174" s="533">
        <v>2015</v>
      </c>
      <c r="C174" s="534">
        <v>4.282</v>
      </c>
      <c r="D174" s="534">
        <v>0</v>
      </c>
      <c r="E174" s="534">
        <v>0.43099999999999999</v>
      </c>
      <c r="F174" s="534">
        <v>9.2119999999999997</v>
      </c>
      <c r="G174" s="735">
        <v>9.4E-2</v>
      </c>
      <c r="H174" s="735"/>
      <c r="I174" s="534">
        <v>7.0999999999999994E-2</v>
      </c>
    </row>
    <row r="175" spans="1:9">
      <c r="A175" s="533" t="s">
        <v>7</v>
      </c>
      <c r="B175" s="533">
        <v>2016</v>
      </c>
      <c r="C175" s="534">
        <v>5.8494200000000003</v>
      </c>
      <c r="D175" s="534">
        <v>0</v>
      </c>
      <c r="E175" s="534">
        <v>0.71496999999999988</v>
      </c>
      <c r="F175" s="534">
        <v>6.3910900000000002</v>
      </c>
      <c r="G175" s="735">
        <v>0.14334</v>
      </c>
      <c r="H175" s="735"/>
      <c r="I175" s="534">
        <v>0.14899000000000001</v>
      </c>
    </row>
    <row r="176" spans="1:9">
      <c r="A176" s="533" t="s">
        <v>7</v>
      </c>
      <c r="B176" s="533">
        <v>2017</v>
      </c>
      <c r="C176" s="534">
        <v>8.4079499704837808</v>
      </c>
      <c r="D176" s="534">
        <v>0</v>
      </c>
      <c r="E176" s="534">
        <v>0.96668000030517576</v>
      </c>
      <c r="F176" s="534">
        <v>4.4570279792547227</v>
      </c>
      <c r="G176" s="735">
        <v>0.48834499740600584</v>
      </c>
      <c r="H176" s="735"/>
      <c r="I176" s="534">
        <v>6.962500143051141E-2</v>
      </c>
    </row>
    <row r="177" spans="1:9">
      <c r="A177" s="533" t="s">
        <v>7</v>
      </c>
      <c r="B177" s="533">
        <v>2018</v>
      </c>
      <c r="C177" s="534">
        <v>15.9802199706</v>
      </c>
      <c r="D177" s="534">
        <v>0</v>
      </c>
      <c r="E177" s="534">
        <v>1.7846799981999999</v>
      </c>
      <c r="F177" s="534">
        <v>4.4207970069099991</v>
      </c>
      <c r="G177" s="735">
        <v>1.1352000045300001</v>
      </c>
      <c r="H177" s="735"/>
      <c r="I177" s="534">
        <v>0.17228000071999999</v>
      </c>
    </row>
    <row r="178" spans="1:9">
      <c r="A178" s="533" t="s">
        <v>7</v>
      </c>
      <c r="B178" s="533">
        <v>2019</v>
      </c>
      <c r="C178" s="534">
        <v>14.251399998664857</v>
      </c>
      <c r="D178" s="534">
        <v>0</v>
      </c>
      <c r="E178" s="534">
        <v>1.7011800003051758</v>
      </c>
      <c r="F178" s="534">
        <v>0.92634400272369388</v>
      </c>
      <c r="G178" s="735">
        <v>2.2869999999999999</v>
      </c>
      <c r="H178" s="735"/>
      <c r="I178" s="534">
        <v>6.5599999904632569E-2</v>
      </c>
    </row>
    <row r="179" spans="1:9">
      <c r="A179" s="533" t="s">
        <v>7</v>
      </c>
      <c r="B179" s="533">
        <v>2020</v>
      </c>
      <c r="C179" s="534">
        <v>0.22579999999999928</v>
      </c>
      <c r="D179" s="534">
        <v>14.907</v>
      </c>
      <c r="E179" s="534">
        <v>3.9767000000000006</v>
      </c>
      <c r="F179" s="534">
        <v>0.95760000000000001</v>
      </c>
      <c r="G179" s="735">
        <v>3.645</v>
      </c>
      <c r="H179" s="735">
        <v>0.23699999999999999</v>
      </c>
      <c r="I179" s="534">
        <v>0.13100000000000001</v>
      </c>
    </row>
    <row r="180" spans="1:9">
      <c r="A180" s="533" t="s">
        <v>7</v>
      </c>
      <c r="B180" s="533">
        <v>2021</v>
      </c>
      <c r="C180" s="534">
        <v>0.23280000000000001</v>
      </c>
      <c r="D180" s="534">
        <v>17.225000000000001</v>
      </c>
      <c r="E180" s="534">
        <v>4.4403999999999995</v>
      </c>
      <c r="F180" s="534">
        <v>0.93500000000000005</v>
      </c>
      <c r="G180" s="735">
        <v>6.31</v>
      </c>
      <c r="H180" s="735">
        <v>0.52760000000000007</v>
      </c>
      <c r="I180" s="534">
        <v>0.1671</v>
      </c>
    </row>
    <row r="181" spans="1:9">
      <c r="A181" s="533" t="s">
        <v>7</v>
      </c>
      <c r="B181" s="533">
        <v>2022</v>
      </c>
      <c r="C181" s="534">
        <v>2.1138000000000003</v>
      </c>
      <c r="D181" s="534">
        <v>13.709</v>
      </c>
      <c r="E181" s="534">
        <v>6.1048999999999998</v>
      </c>
      <c r="F181" s="534">
        <v>6.9699999999999998E-2</v>
      </c>
      <c r="G181" s="735">
        <v>11.2989</v>
      </c>
      <c r="H181" s="735">
        <v>0.99635000000000007</v>
      </c>
      <c r="I181" s="534">
        <v>0.8871</v>
      </c>
    </row>
    <row r="182" spans="1:9">
      <c r="A182" s="192" t="s">
        <v>7</v>
      </c>
      <c r="B182" s="533">
        <v>2023</v>
      </c>
      <c r="C182" s="534">
        <v>2.6618000000000004</v>
      </c>
      <c r="D182" s="534">
        <v>19.646999999999998</v>
      </c>
      <c r="E182" s="534">
        <v>6.5279999999999996</v>
      </c>
      <c r="F182" s="534">
        <v>8.0299999999999996E-2</v>
      </c>
      <c r="G182" s="735">
        <v>19.2958</v>
      </c>
      <c r="H182" s="735">
        <v>1.7177090000000002</v>
      </c>
      <c r="I182" s="534">
        <v>1.234</v>
      </c>
    </row>
    <row r="183" spans="1:9">
      <c r="A183" s="533" t="s">
        <v>554</v>
      </c>
      <c r="B183" s="533">
        <v>2007</v>
      </c>
      <c r="C183" s="534">
        <v>225.078</v>
      </c>
      <c r="D183" s="534">
        <v>0</v>
      </c>
      <c r="E183" s="534">
        <v>22.37</v>
      </c>
      <c r="F183" s="534">
        <v>114.407</v>
      </c>
      <c r="G183" s="735">
        <v>0</v>
      </c>
      <c r="H183" s="735"/>
      <c r="I183" s="534">
        <v>75.95</v>
      </c>
    </row>
    <row r="184" spans="1:9">
      <c r="A184" s="533" t="s">
        <v>554</v>
      </c>
      <c r="B184" s="533">
        <v>2008</v>
      </c>
      <c r="C184" s="534">
        <v>292.25</v>
      </c>
      <c r="D184" s="534">
        <v>0</v>
      </c>
      <c r="E184" s="534">
        <v>35.631</v>
      </c>
      <c r="F184" s="534">
        <v>120.68500000000002</v>
      </c>
      <c r="G184" s="735">
        <v>0</v>
      </c>
      <c r="H184" s="735"/>
      <c r="I184" s="534">
        <v>90.677999999999997</v>
      </c>
    </row>
    <row r="185" spans="1:9">
      <c r="A185" s="533" t="s">
        <v>554</v>
      </c>
      <c r="B185" s="533">
        <v>2009</v>
      </c>
      <c r="C185" s="534">
        <v>298.553</v>
      </c>
      <c r="D185" s="534">
        <v>0</v>
      </c>
      <c r="E185" s="534">
        <v>33.517000000000003</v>
      </c>
      <c r="F185" s="534">
        <v>99.242999999999995</v>
      </c>
      <c r="G185" s="735">
        <v>0</v>
      </c>
      <c r="H185" s="735"/>
      <c r="I185" s="534">
        <v>76.468999999999994</v>
      </c>
    </row>
    <row r="186" spans="1:9">
      <c r="A186" s="533" t="s">
        <v>554</v>
      </c>
      <c r="B186" s="533">
        <v>2010</v>
      </c>
      <c r="C186" s="534">
        <v>252.86999999999998</v>
      </c>
      <c r="D186" s="534">
        <v>0</v>
      </c>
      <c r="E186" s="534">
        <v>50.930999999999997</v>
      </c>
      <c r="F186" s="534">
        <v>101.93100000000001</v>
      </c>
      <c r="G186" s="735">
        <v>0</v>
      </c>
      <c r="H186" s="735"/>
      <c r="I186" s="534">
        <v>55.750999999999998</v>
      </c>
    </row>
    <row r="187" spans="1:9">
      <c r="A187" s="533" t="s">
        <v>554</v>
      </c>
      <c r="B187" s="533">
        <v>2011</v>
      </c>
      <c r="C187" s="534">
        <v>215.85400000000001</v>
      </c>
      <c r="D187" s="534">
        <v>0</v>
      </c>
      <c r="E187" s="534">
        <v>60.477999999999994</v>
      </c>
      <c r="F187" s="534">
        <v>135.709</v>
      </c>
      <c r="G187" s="735">
        <v>0</v>
      </c>
      <c r="H187" s="735"/>
      <c r="I187" s="534">
        <v>57.957999999999998</v>
      </c>
    </row>
    <row r="188" spans="1:9">
      <c r="A188" s="533" t="s">
        <v>554</v>
      </c>
      <c r="B188" s="533">
        <v>2012</v>
      </c>
      <c r="C188" s="534">
        <v>123.74300000000001</v>
      </c>
      <c r="D188" s="534">
        <v>0</v>
      </c>
      <c r="E188" s="534">
        <v>44.076999999999998</v>
      </c>
      <c r="F188" s="534">
        <v>127.30799999999999</v>
      </c>
      <c r="G188" s="735">
        <v>0</v>
      </c>
      <c r="H188" s="735"/>
      <c r="I188" s="534">
        <v>37.384</v>
      </c>
    </row>
    <row r="189" spans="1:9">
      <c r="A189" s="533" t="s">
        <v>554</v>
      </c>
      <c r="B189" s="533">
        <v>2013</v>
      </c>
      <c r="C189" s="534">
        <v>112.02387999999999</v>
      </c>
      <c r="D189" s="534">
        <v>0</v>
      </c>
      <c r="E189" s="534">
        <v>39.402800000000006</v>
      </c>
      <c r="F189" s="534">
        <v>131.42250000000001</v>
      </c>
      <c r="G189" s="735">
        <v>0</v>
      </c>
      <c r="H189" s="735"/>
      <c r="I189" s="534">
        <v>25.755400000000002</v>
      </c>
    </row>
    <row r="190" spans="1:9">
      <c r="A190" s="533" t="s">
        <v>554</v>
      </c>
      <c r="B190" s="533">
        <v>2014</v>
      </c>
      <c r="C190" s="534">
        <v>95.875900000000001</v>
      </c>
      <c r="D190" s="534">
        <v>0</v>
      </c>
      <c r="E190" s="534">
        <v>44.564119999999996</v>
      </c>
      <c r="F190" s="534">
        <v>145.14108000000002</v>
      </c>
      <c r="G190" s="735">
        <v>0</v>
      </c>
      <c r="H190" s="735"/>
      <c r="I190" s="534">
        <v>38.989190000000001</v>
      </c>
    </row>
    <row r="191" spans="1:9">
      <c r="A191" s="533" t="s">
        <v>554</v>
      </c>
      <c r="B191" s="533">
        <v>2015</v>
      </c>
      <c r="C191" s="534">
        <v>109.589845</v>
      </c>
      <c r="D191" s="534">
        <v>0</v>
      </c>
      <c r="E191" s="534">
        <v>56.818612000000002</v>
      </c>
      <c r="F191" s="534">
        <v>163.34927799999997</v>
      </c>
      <c r="G191" s="735">
        <v>7.3031399999999991</v>
      </c>
      <c r="H191" s="735"/>
      <c r="I191" s="534">
        <v>26.376852999999997</v>
      </c>
    </row>
    <row r="192" spans="1:9">
      <c r="A192" s="533" t="s">
        <v>554</v>
      </c>
      <c r="B192" s="533">
        <v>2016</v>
      </c>
      <c r="C192" s="534">
        <v>141.67545000000001</v>
      </c>
      <c r="D192" s="534">
        <v>0</v>
      </c>
      <c r="E192" s="534">
        <v>120.31001719999998</v>
      </c>
      <c r="F192" s="534">
        <v>133.37570099999999</v>
      </c>
      <c r="G192" s="735">
        <v>11.738165</v>
      </c>
      <c r="H192" s="735"/>
      <c r="I192" s="534">
        <v>13.70743</v>
      </c>
    </row>
    <row r="193" spans="1:9">
      <c r="A193" s="533" t="s">
        <v>554</v>
      </c>
      <c r="B193" s="533">
        <v>2017</v>
      </c>
      <c r="C193" s="534">
        <v>180.17448497048372</v>
      </c>
      <c r="D193" s="534">
        <v>0</v>
      </c>
      <c r="E193" s="534">
        <v>188.50934825030518</v>
      </c>
      <c r="F193" s="534">
        <v>110.8704679792547</v>
      </c>
      <c r="G193" s="735">
        <v>18.882354997406008</v>
      </c>
      <c r="H193" s="735"/>
      <c r="I193" s="534">
        <v>7.2512600014305111</v>
      </c>
    </row>
    <row r="194" spans="1:9">
      <c r="A194" s="533" t="s">
        <v>554</v>
      </c>
      <c r="B194" s="533">
        <v>2018</v>
      </c>
      <c r="C194" s="534">
        <v>232.1631899706</v>
      </c>
      <c r="D194" s="534">
        <v>0</v>
      </c>
      <c r="E194" s="534">
        <v>282.96604249819995</v>
      </c>
      <c r="F194" s="534">
        <v>85.668267006909986</v>
      </c>
      <c r="G194" s="735">
        <v>29.03392430453</v>
      </c>
      <c r="H194" s="735"/>
      <c r="I194" s="534">
        <v>8.6383350007200015</v>
      </c>
    </row>
    <row r="195" spans="1:9">
      <c r="A195" s="533" t="s">
        <v>554</v>
      </c>
      <c r="B195" s="533">
        <v>2019</v>
      </c>
      <c r="C195" s="534">
        <v>225.73072399866487</v>
      </c>
      <c r="D195" s="534">
        <v>0</v>
      </c>
      <c r="E195" s="534">
        <v>363.98023540030516</v>
      </c>
      <c r="F195" s="534">
        <v>76.726334002723689</v>
      </c>
      <c r="G195" s="735">
        <v>55.403319000000003</v>
      </c>
      <c r="H195" s="735"/>
      <c r="I195" s="534">
        <v>8.0311799999046318</v>
      </c>
    </row>
    <row r="196" spans="1:9">
      <c r="A196" s="533" t="s">
        <v>554</v>
      </c>
      <c r="B196" s="533">
        <v>2020</v>
      </c>
      <c r="C196" s="534">
        <v>144.68431999999996</v>
      </c>
      <c r="D196" s="534">
        <v>60.979299999999995</v>
      </c>
      <c r="E196" s="534">
        <v>456.00816739999999</v>
      </c>
      <c r="F196" s="534">
        <v>74.02170000000001</v>
      </c>
      <c r="G196" s="735">
        <v>92.461349999999996</v>
      </c>
      <c r="H196" s="735">
        <v>111.73</v>
      </c>
      <c r="I196" s="534">
        <v>9.2998899999999995</v>
      </c>
    </row>
    <row r="197" spans="1:9">
      <c r="A197" s="533" t="s">
        <v>554</v>
      </c>
      <c r="B197" s="533">
        <v>2021</v>
      </c>
      <c r="C197" s="534">
        <v>170.19570000000002</v>
      </c>
      <c r="D197" s="534">
        <v>77.203299999999999</v>
      </c>
      <c r="E197" s="534">
        <v>675.63760000000002</v>
      </c>
      <c r="F197" s="534">
        <v>75.047900000000013</v>
      </c>
      <c r="G197" s="735">
        <v>218.23050000000001</v>
      </c>
      <c r="H197" s="735">
        <v>207.24270000000001</v>
      </c>
      <c r="I197" s="534">
        <v>17.763349999999999</v>
      </c>
    </row>
    <row r="198" spans="1:9">
      <c r="A198" s="533" t="s">
        <v>554</v>
      </c>
      <c r="B198" s="538">
        <v>2022</v>
      </c>
      <c r="C198" s="534">
        <v>186.14420000000001</v>
      </c>
      <c r="D198" s="534">
        <v>114.0063</v>
      </c>
      <c r="E198" s="534">
        <v>947.45159999999998</v>
      </c>
      <c r="F198" s="534">
        <v>82.980999999999995</v>
      </c>
      <c r="G198" s="735">
        <v>324.99079999999998</v>
      </c>
      <c r="H198" s="735">
        <v>357.79159999999996</v>
      </c>
      <c r="I198" s="534">
        <v>18.930259999999997</v>
      </c>
    </row>
    <row r="199" spans="1:9">
      <c r="A199" s="193" t="s">
        <v>554</v>
      </c>
      <c r="B199" s="535">
        <v>2023</v>
      </c>
      <c r="C199" s="875">
        <v>246.1499</v>
      </c>
      <c r="D199" s="875">
        <v>119.8014</v>
      </c>
      <c r="E199" s="875">
        <v>1086.279</v>
      </c>
      <c r="F199" s="875">
        <v>79.213200000000001</v>
      </c>
      <c r="G199" s="971">
        <v>502.97629999999998</v>
      </c>
      <c r="H199" s="971">
        <v>525.04830000000004</v>
      </c>
      <c r="I199" s="875">
        <v>37.081859999999999</v>
      </c>
    </row>
  </sheetData>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68285F-B815-41ED-A354-39D5EB7A7A13}">
  <sheetPr>
    <tabColor theme="9" tint="0.39997558519241921"/>
  </sheetPr>
  <dimension ref="A1:I36"/>
  <sheetViews>
    <sheetView zoomScale="75" zoomScaleNormal="75" workbookViewId="0"/>
  </sheetViews>
  <sheetFormatPr defaultColWidth="8.7265625" defaultRowHeight="12.5"/>
  <cols>
    <col min="1" max="1" width="18.453125" style="3" customWidth="1"/>
    <col min="2" max="5" width="15.453125" style="3" bestFit="1" customWidth="1"/>
    <col min="6" max="6" width="6.7265625" style="3" bestFit="1" customWidth="1"/>
    <col min="7" max="7" width="10" style="3" bestFit="1" customWidth="1"/>
    <col min="8" max="8" width="8.7265625" style="3"/>
    <col min="9" max="9" width="11" style="3" bestFit="1" customWidth="1"/>
    <col min="10" max="16384" width="8.7265625" style="3"/>
  </cols>
  <sheetData>
    <row r="1" spans="1:1" ht="14.5">
      <c r="A1" s="94" t="s">
        <v>799</v>
      </c>
    </row>
    <row r="3" spans="1:1">
      <c r="A3" s="148"/>
    </row>
    <row r="4" spans="1:1" ht="13">
      <c r="A4" s="339"/>
    </row>
    <row r="5" spans="1:1" ht="13">
      <c r="A5" s="151"/>
    </row>
    <row r="19" spans="1:7" ht="13">
      <c r="A19" s="151" t="s">
        <v>384</v>
      </c>
    </row>
    <row r="22" spans="1:7" ht="14.5">
      <c r="A22" s="536"/>
      <c r="B22" s="537" t="s">
        <v>234</v>
      </c>
      <c r="C22" s="537" t="s">
        <v>235</v>
      </c>
      <c r="D22" s="537" t="s">
        <v>234</v>
      </c>
      <c r="E22" s="537" t="s">
        <v>235</v>
      </c>
    </row>
    <row r="23" spans="1:7" ht="13">
      <c r="A23" s="538"/>
      <c r="B23" s="273" t="s">
        <v>555</v>
      </c>
      <c r="C23" s="273" t="s">
        <v>555</v>
      </c>
      <c r="D23" s="273" t="s">
        <v>556</v>
      </c>
      <c r="E23" s="273" t="s">
        <v>556</v>
      </c>
    </row>
    <row r="24" spans="1:7">
      <c r="A24" s="538"/>
      <c r="B24" s="273" t="s">
        <v>385</v>
      </c>
      <c r="C24" s="273" t="s">
        <v>385</v>
      </c>
      <c r="D24" s="273" t="s">
        <v>385</v>
      </c>
      <c r="E24" s="273" t="s">
        <v>385</v>
      </c>
    </row>
    <row r="25" spans="1:7">
      <c r="A25" s="538"/>
      <c r="B25" s="547" t="s">
        <v>800</v>
      </c>
      <c r="C25" s="547" t="s">
        <v>800</v>
      </c>
      <c r="D25" s="547" t="s">
        <v>800</v>
      </c>
      <c r="E25" s="547" t="s">
        <v>800</v>
      </c>
    </row>
    <row r="26" spans="1:7">
      <c r="A26" s="378" t="s">
        <v>11</v>
      </c>
      <c r="B26" s="309">
        <v>37617</v>
      </c>
      <c r="C26" s="310">
        <v>28362</v>
      </c>
      <c r="D26" s="309">
        <v>6887</v>
      </c>
      <c r="E26" s="310">
        <v>2412</v>
      </c>
      <c r="G26" s="876"/>
    </row>
    <row r="27" spans="1:7">
      <c r="A27" s="192" t="s">
        <v>2</v>
      </c>
      <c r="B27" s="311">
        <v>22878</v>
      </c>
      <c r="C27" s="312">
        <v>7548</v>
      </c>
      <c r="D27" s="311">
        <v>0</v>
      </c>
      <c r="E27" s="312">
        <v>0</v>
      </c>
      <c r="G27" s="876"/>
    </row>
    <row r="28" spans="1:7">
      <c r="A28" s="192" t="s">
        <v>7</v>
      </c>
      <c r="B28" s="311">
        <v>2661.8</v>
      </c>
      <c r="C28" s="312">
        <v>449</v>
      </c>
      <c r="D28" s="311">
        <v>19647</v>
      </c>
      <c r="E28" s="312">
        <v>2204</v>
      </c>
      <c r="G28" s="876"/>
    </row>
    <row r="29" spans="1:7">
      <c r="A29" s="192" t="s">
        <v>5</v>
      </c>
      <c r="B29" s="311">
        <v>31412.6</v>
      </c>
      <c r="C29" s="312">
        <v>0</v>
      </c>
      <c r="D29" s="311">
        <v>0</v>
      </c>
      <c r="E29" s="312">
        <v>0</v>
      </c>
      <c r="G29" s="876"/>
    </row>
    <row r="30" spans="1:7">
      <c r="A30" s="192" t="s">
        <v>6</v>
      </c>
      <c r="B30" s="311">
        <v>5820.4</v>
      </c>
      <c r="C30" s="312">
        <v>2959.1</v>
      </c>
      <c r="D30" s="311">
        <v>63008.1</v>
      </c>
      <c r="E30" s="312">
        <v>4001.1</v>
      </c>
      <c r="G30" s="876"/>
    </row>
    <row r="31" spans="1:7">
      <c r="A31" s="192" t="s">
        <v>1</v>
      </c>
      <c r="B31" s="311">
        <v>12092.3</v>
      </c>
      <c r="C31" s="312">
        <v>100</v>
      </c>
      <c r="D31" s="311">
        <v>30259.3</v>
      </c>
      <c r="E31" s="312">
        <v>3481</v>
      </c>
      <c r="G31" s="876"/>
    </row>
    <row r="32" spans="1:7">
      <c r="A32" s="192" t="s">
        <v>3</v>
      </c>
      <c r="B32" s="311">
        <v>40644.5</v>
      </c>
      <c r="C32" s="312">
        <v>15333</v>
      </c>
      <c r="D32" s="311">
        <v>0</v>
      </c>
      <c r="E32" s="312">
        <v>0</v>
      </c>
      <c r="G32" s="876"/>
    </row>
    <row r="33" spans="1:9">
      <c r="A33" s="192" t="s">
        <v>387</v>
      </c>
      <c r="B33" s="311">
        <v>3153</v>
      </c>
      <c r="C33" s="312">
        <v>704</v>
      </c>
      <c r="D33" s="311">
        <v>0</v>
      </c>
      <c r="E33" s="312">
        <v>0</v>
      </c>
      <c r="G33" s="876"/>
    </row>
    <row r="34" spans="1:9">
      <c r="A34" s="193" t="s">
        <v>386</v>
      </c>
      <c r="B34" s="313">
        <v>89870.32</v>
      </c>
      <c r="C34" s="314">
        <v>38981</v>
      </c>
      <c r="D34" s="313">
        <v>0</v>
      </c>
      <c r="E34" s="314">
        <v>0</v>
      </c>
      <c r="G34" s="876"/>
      <c r="I34" s="569"/>
    </row>
    <row r="36" spans="1:9">
      <c r="B36" s="315"/>
      <c r="C36" s="315"/>
    </row>
  </sheetData>
  <pageMargins left="0.75" right="0.75" top="1" bottom="1" header="0.5" footer="0.5"/>
  <headerFooter alignWithMargins="0"/>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40DCC2-E4DF-4FE7-AA6A-2D4BA1977DB7}">
  <sheetPr>
    <tabColor theme="9" tint="0.39997558519241921"/>
  </sheetPr>
  <dimension ref="A1:AO59"/>
  <sheetViews>
    <sheetView zoomScale="75" zoomScaleNormal="75" workbookViewId="0"/>
  </sheetViews>
  <sheetFormatPr defaultColWidth="8.7265625" defaultRowHeight="12.5"/>
  <cols>
    <col min="1" max="1" width="17.1796875" style="3" customWidth="1"/>
    <col min="2" max="4" width="9.1796875" style="3" customWidth="1"/>
    <col min="5" max="5" width="5.7265625" style="3" customWidth="1"/>
    <col min="6" max="6" width="17.26953125" style="3" customWidth="1"/>
    <col min="7" max="8" width="13.1796875" style="5" customWidth="1"/>
    <col min="9" max="9" width="13.1796875" style="3" customWidth="1"/>
    <col min="10" max="14" width="13.1796875" style="5" customWidth="1"/>
    <col min="15" max="17" width="13.1796875" style="3" customWidth="1"/>
    <col min="18" max="18" width="18.453125" style="3" customWidth="1"/>
    <col min="19" max="22" width="11.81640625" style="3" customWidth="1"/>
    <col min="23" max="25" width="9" style="3" bestFit="1" customWidth="1"/>
    <col min="26" max="42" width="8.7265625" style="3"/>
    <col min="43" max="44" width="9" style="3" bestFit="1" customWidth="1"/>
    <col min="45" max="16384" width="8.7265625" style="3"/>
  </cols>
  <sheetData>
    <row r="1" spans="1:29" ht="14.5">
      <c r="A1" s="94" t="s">
        <v>801</v>
      </c>
    </row>
    <row r="3" spans="1:29">
      <c r="A3" s="148"/>
    </row>
    <row r="4" spans="1:29" ht="12.65" customHeight="1">
      <c r="A4" s="183"/>
      <c r="M4" s="1241" t="s">
        <v>48</v>
      </c>
      <c r="N4" s="1242" t="s">
        <v>557</v>
      </c>
      <c r="O4" s="1242"/>
      <c r="P4" s="1242"/>
      <c r="Q4" s="1242"/>
    </row>
    <row r="5" spans="1:29" ht="12.75" customHeight="1">
      <c r="A5" s="151"/>
      <c r="F5" s="539"/>
      <c r="M5" s="1241"/>
      <c r="N5" s="1242"/>
      <c r="O5" s="1242"/>
      <c r="P5" s="1242"/>
      <c r="Q5" s="1242"/>
    </row>
    <row r="6" spans="1:29" ht="13">
      <c r="M6" s="1241"/>
      <c r="N6" s="540" t="s">
        <v>91</v>
      </c>
      <c r="O6" s="540" t="s">
        <v>13</v>
      </c>
      <c r="P6" s="540" t="s">
        <v>477</v>
      </c>
      <c r="Q6" s="540" t="s">
        <v>382</v>
      </c>
    </row>
    <row r="7" spans="1:29">
      <c r="M7" s="972" t="s">
        <v>11</v>
      </c>
      <c r="N7" s="877">
        <f>H33/(H33+M33)</f>
        <v>0.97733922641020254</v>
      </c>
      <c r="O7" s="877">
        <f t="shared" ref="O7:O16" si="0">G33/(G33+L33)</f>
        <v>0.33992450116843431</v>
      </c>
      <c r="P7" s="877">
        <f t="shared" ref="P7:Q16" si="1">I33/(I33+N33)</f>
        <v>0.88130220886849142</v>
      </c>
      <c r="Q7" s="877">
        <f>J33/(J33+O33)</f>
        <v>0.52090543662962485</v>
      </c>
      <c r="AC7"/>
    </row>
    <row r="8" spans="1:29">
      <c r="M8" s="973" t="s">
        <v>2</v>
      </c>
      <c r="N8" s="878">
        <f t="shared" ref="N8:N16" si="2">H34/(H34+M34)</f>
        <v>0.48557247870599696</v>
      </c>
      <c r="O8" s="878">
        <f t="shared" si="0"/>
        <v>6.678905498732407E-2</v>
      </c>
      <c r="P8" s="878">
        <f t="shared" si="1"/>
        <v>4.3800723094231629E-2</v>
      </c>
      <c r="Q8" s="878">
        <f t="shared" si="1"/>
        <v>0.34433239669583166</v>
      </c>
    </row>
    <row r="9" spans="1:29">
      <c r="M9" s="972" t="s">
        <v>7</v>
      </c>
      <c r="N9" s="877">
        <f t="shared" si="2"/>
        <v>0.30543811274509808</v>
      </c>
      <c r="O9" s="877">
        <f t="shared" si="0"/>
        <v>0</v>
      </c>
      <c r="P9" s="877">
        <f t="shared" si="1"/>
        <v>9.7135740971357409E-2</v>
      </c>
      <c r="Q9" s="877">
        <f t="shared" si="1"/>
        <v>8.1766040104802026E-2</v>
      </c>
    </row>
    <row r="10" spans="1:29">
      <c r="M10" s="973" t="s">
        <v>5</v>
      </c>
      <c r="N10" s="878">
        <f t="shared" si="2"/>
        <v>0.19779555134478982</v>
      </c>
      <c r="O10" s="878">
        <f t="shared" si="0"/>
        <v>5.7301847029535918E-2</v>
      </c>
      <c r="P10" s="878">
        <f t="shared" si="1"/>
        <v>0</v>
      </c>
      <c r="Q10" s="878">
        <f t="shared" si="1"/>
        <v>0.48406401570796509</v>
      </c>
    </row>
    <row r="11" spans="1:29">
      <c r="M11" s="972" t="s">
        <v>6</v>
      </c>
      <c r="N11" s="877">
        <f t="shared" si="2"/>
        <v>0.24078160414565716</v>
      </c>
      <c r="O11" s="877">
        <f t="shared" si="0"/>
        <v>4.0680822624348925E-2</v>
      </c>
      <c r="P11" s="877">
        <f t="shared" si="1"/>
        <v>0</v>
      </c>
      <c r="Q11" s="877">
        <f t="shared" si="1"/>
        <v>0.15696973997894365</v>
      </c>
    </row>
    <row r="12" spans="1:29">
      <c r="M12" s="973" t="s">
        <v>1</v>
      </c>
      <c r="N12" s="878">
        <f t="shared" si="2"/>
        <v>0.24189294657192692</v>
      </c>
      <c r="O12" s="878">
        <f t="shared" si="0"/>
        <v>8.2405387281708365E-3</v>
      </c>
      <c r="P12" s="878">
        <f t="shared" si="1"/>
        <v>0</v>
      </c>
      <c r="Q12" s="878">
        <f t="shared" si="1"/>
        <v>0.368221052122641</v>
      </c>
    </row>
    <row r="13" spans="1:29">
      <c r="M13" s="972" t="s">
        <v>3</v>
      </c>
      <c r="N13" s="877">
        <f t="shared" si="2"/>
        <v>0.22370832714122951</v>
      </c>
      <c r="O13" s="877">
        <f t="shared" si="0"/>
        <v>1.7443934603697916E-2</v>
      </c>
      <c r="P13" s="877">
        <f t="shared" si="1"/>
        <v>2.9060066740823138E-2</v>
      </c>
      <c r="Q13" s="877">
        <f t="shared" si="1"/>
        <v>0.32212217151158806</v>
      </c>
    </row>
    <row r="14" spans="1:29">
      <c r="M14" s="973" t="s">
        <v>387</v>
      </c>
      <c r="N14" s="878">
        <f t="shared" si="2"/>
        <v>0.34245372679786945</v>
      </c>
      <c r="O14" s="878">
        <f t="shared" si="0"/>
        <v>0</v>
      </c>
      <c r="P14" s="878">
        <f t="shared" si="1"/>
        <v>3.6035352577476008E-3</v>
      </c>
      <c r="Q14" s="878">
        <f t="shared" si="1"/>
        <v>0.63402215853762778</v>
      </c>
    </row>
    <row r="15" spans="1:29">
      <c r="M15" s="972" t="s">
        <v>386</v>
      </c>
      <c r="N15" s="877">
        <f t="shared" si="2"/>
        <v>0.81364268076129764</v>
      </c>
      <c r="O15" s="877">
        <f t="shared" si="0"/>
        <v>0.29619344851559443</v>
      </c>
      <c r="P15" s="877">
        <f t="shared" si="1"/>
        <v>0.28606134224111751</v>
      </c>
      <c r="Q15" s="877">
        <f t="shared" si="1"/>
        <v>0.72208048067114683</v>
      </c>
    </row>
    <row r="16" spans="1:29" ht="13">
      <c r="M16" s="541" t="s">
        <v>54</v>
      </c>
      <c r="N16" s="879">
        <f t="shared" si="2"/>
        <v>0.52582808391363245</v>
      </c>
      <c r="O16" s="879">
        <f t="shared" si="0"/>
        <v>0.13371450607146326</v>
      </c>
      <c r="P16" s="879">
        <f t="shared" si="1"/>
        <v>0.12395913812344408</v>
      </c>
      <c r="Q16" s="879">
        <f>J42/(J42+O42+P42)</f>
        <v>0.51073518022417863</v>
      </c>
    </row>
    <row r="21" spans="1:22" ht="13">
      <c r="A21" s="151"/>
    </row>
    <row r="22" spans="1:22" ht="13">
      <c r="A22" s="151" t="s">
        <v>478</v>
      </c>
    </row>
    <row r="23" spans="1:22" ht="13">
      <c r="A23" s="452" t="s">
        <v>722</v>
      </c>
    </row>
    <row r="24" spans="1:22" ht="13">
      <c r="A24" s="151" t="s">
        <v>384</v>
      </c>
    </row>
    <row r="25" spans="1:22" ht="13">
      <c r="A25" s="151"/>
    </row>
    <row r="26" spans="1:22" ht="13">
      <c r="A26" s="151"/>
    </row>
    <row r="27" spans="1:22" ht="13">
      <c r="A27" s="542"/>
      <c r="B27" s="543"/>
      <c r="C27" s="543"/>
      <c r="D27" s="543"/>
    </row>
    <row r="28" spans="1:22">
      <c r="A28" s="3" t="s">
        <v>802</v>
      </c>
      <c r="F28" s="3" t="s">
        <v>803</v>
      </c>
    </row>
    <row r="29" spans="1:22" ht="13">
      <c r="F29" s="544"/>
      <c r="G29" s="537" t="s">
        <v>381</v>
      </c>
      <c r="H29" s="118" t="s">
        <v>381</v>
      </c>
      <c r="I29" s="118" t="s">
        <v>476</v>
      </c>
      <c r="J29" s="118" t="s">
        <v>476</v>
      </c>
      <c r="K29" s="118" t="s">
        <v>381</v>
      </c>
      <c r="L29" s="122" t="s">
        <v>380</v>
      </c>
      <c r="M29" s="122" t="s">
        <v>380</v>
      </c>
      <c r="N29" s="118" t="s">
        <v>380</v>
      </c>
      <c r="O29" s="122" t="s">
        <v>380</v>
      </c>
      <c r="P29" s="118" t="s">
        <v>380</v>
      </c>
      <c r="Q29" s="118" t="s">
        <v>380</v>
      </c>
      <c r="R29" s="118" t="s">
        <v>380</v>
      </c>
      <c r="S29" s="66" t="s">
        <v>380</v>
      </c>
      <c r="T29" s="66" t="s">
        <v>380</v>
      </c>
      <c r="U29" s="66" t="s">
        <v>380</v>
      </c>
    </row>
    <row r="30" spans="1:22">
      <c r="F30" s="148"/>
      <c r="G30" s="273" t="s">
        <v>13</v>
      </c>
      <c r="H30" s="119" t="s">
        <v>91</v>
      </c>
      <c r="I30" s="119" t="s">
        <v>477</v>
      </c>
      <c r="J30" s="119" t="s">
        <v>382</v>
      </c>
      <c r="K30" s="119" t="s">
        <v>171</v>
      </c>
      <c r="L30" s="116" t="s">
        <v>13</v>
      </c>
      <c r="M30" s="116" t="s">
        <v>91</v>
      </c>
      <c r="N30" s="119" t="s">
        <v>477</v>
      </c>
      <c r="O30" s="116" t="s">
        <v>473</v>
      </c>
      <c r="P30" s="119" t="s">
        <v>474</v>
      </c>
      <c r="Q30" s="119" t="s">
        <v>93</v>
      </c>
      <c r="R30" s="119" t="s">
        <v>383</v>
      </c>
      <c r="S30" s="43" t="s">
        <v>804</v>
      </c>
      <c r="T30" s="43" t="s">
        <v>805</v>
      </c>
      <c r="U30" s="43" t="s">
        <v>171</v>
      </c>
    </row>
    <row r="31" spans="1:22">
      <c r="B31" s="269" t="s">
        <v>381</v>
      </c>
      <c r="C31" s="545" t="s">
        <v>380</v>
      </c>
      <c r="D31" s="546" t="s">
        <v>381</v>
      </c>
      <c r="F31" s="148"/>
      <c r="G31" s="273" t="s">
        <v>385</v>
      </c>
      <c r="H31" s="273" t="s">
        <v>385</v>
      </c>
      <c r="I31" s="273" t="s">
        <v>385</v>
      </c>
      <c r="J31" s="273" t="s">
        <v>385</v>
      </c>
      <c r="K31" s="273" t="s">
        <v>385</v>
      </c>
      <c r="L31" s="270" t="s">
        <v>385</v>
      </c>
      <c r="M31" s="270" t="s">
        <v>385</v>
      </c>
      <c r="N31" s="273" t="s">
        <v>385</v>
      </c>
      <c r="O31" s="270" t="s">
        <v>385</v>
      </c>
      <c r="P31" s="273" t="s">
        <v>385</v>
      </c>
      <c r="Q31" s="273" t="s">
        <v>385</v>
      </c>
      <c r="R31" s="273" t="s">
        <v>385</v>
      </c>
      <c r="S31" s="204" t="s">
        <v>385</v>
      </c>
      <c r="T31" s="204" t="s">
        <v>385</v>
      </c>
      <c r="U31" s="204" t="s">
        <v>385</v>
      </c>
    </row>
    <row r="32" spans="1:22">
      <c r="A32" s="148"/>
      <c r="B32" s="117" t="s">
        <v>296</v>
      </c>
      <c r="C32" s="31" t="s">
        <v>296</v>
      </c>
      <c r="D32" s="13" t="s">
        <v>352</v>
      </c>
      <c r="F32" s="148"/>
      <c r="G32" s="547" t="s">
        <v>800</v>
      </c>
      <c r="H32" s="547" t="s">
        <v>800</v>
      </c>
      <c r="I32" s="547" t="s">
        <v>800</v>
      </c>
      <c r="J32" s="547" t="s">
        <v>800</v>
      </c>
      <c r="K32" s="547" t="s">
        <v>800</v>
      </c>
      <c r="L32" s="547" t="s">
        <v>800</v>
      </c>
      <c r="M32" s="547" t="s">
        <v>800</v>
      </c>
      <c r="N32" s="547" t="s">
        <v>800</v>
      </c>
      <c r="O32" s="547" t="s">
        <v>800</v>
      </c>
      <c r="P32" s="547" t="s">
        <v>800</v>
      </c>
      <c r="Q32" s="547" t="s">
        <v>800</v>
      </c>
      <c r="R32" s="547" t="s">
        <v>800</v>
      </c>
      <c r="S32" s="547" t="s">
        <v>800</v>
      </c>
      <c r="T32" s="547" t="s">
        <v>800</v>
      </c>
      <c r="U32" s="547" t="s">
        <v>800</v>
      </c>
      <c r="V32" s="32"/>
    </row>
    <row r="33" spans="1:32">
      <c r="A33" s="378" t="s">
        <v>91</v>
      </c>
      <c r="B33" s="548">
        <f>H42/1000</f>
        <v>571.19590000000005</v>
      </c>
      <c r="C33" s="549">
        <f>M42/1000</f>
        <v>515.0829</v>
      </c>
      <c r="D33" s="462">
        <f>B33/(B33+C33)</f>
        <v>0.52582808391363256</v>
      </c>
      <c r="F33" s="378" t="s">
        <v>11</v>
      </c>
      <c r="G33" s="974">
        <v>15128</v>
      </c>
      <c r="H33" s="974">
        <v>158327</v>
      </c>
      <c r="I33" s="974">
        <v>5338.4</v>
      </c>
      <c r="J33" s="32">
        <v>158486</v>
      </c>
      <c r="K33" s="465">
        <v>1575.4</v>
      </c>
      <c r="L33" s="465">
        <v>29376</v>
      </c>
      <c r="M33" s="465">
        <v>3671</v>
      </c>
      <c r="N33" s="465">
        <v>719</v>
      </c>
      <c r="O33" s="465">
        <v>145765</v>
      </c>
      <c r="P33" s="465">
        <v>3438</v>
      </c>
      <c r="Q33" s="465">
        <v>0</v>
      </c>
      <c r="R33" s="465">
        <v>0</v>
      </c>
      <c r="S33" s="465">
        <v>5</v>
      </c>
      <c r="T33" s="465"/>
      <c r="U33" s="465">
        <v>1457</v>
      </c>
      <c r="V33" s="32"/>
    </row>
    <row r="34" spans="1:32">
      <c r="A34" s="192" t="s">
        <v>13</v>
      </c>
      <c r="B34" s="548">
        <f>G42/1000</f>
        <v>48.933</v>
      </c>
      <c r="C34" s="549">
        <f>L42/1000</f>
        <v>317.01832000000002</v>
      </c>
      <c r="D34" s="462">
        <f>B34/(B34+C34)</f>
        <v>0.13371450607146326</v>
      </c>
      <c r="F34" s="192" t="s">
        <v>2</v>
      </c>
      <c r="G34" s="974">
        <v>1528</v>
      </c>
      <c r="H34" s="974">
        <v>58935</v>
      </c>
      <c r="I34" s="974">
        <v>401</v>
      </c>
      <c r="J34" s="32">
        <v>39778.370000000003</v>
      </c>
      <c r="K34" s="465">
        <v>0</v>
      </c>
      <c r="L34" s="465">
        <v>21350</v>
      </c>
      <c r="M34" s="465">
        <v>62437.2</v>
      </c>
      <c r="N34" s="465">
        <v>8754.1</v>
      </c>
      <c r="O34" s="465">
        <v>75744.800000000003</v>
      </c>
      <c r="P34" s="465">
        <v>0</v>
      </c>
      <c r="Q34" s="465">
        <v>0</v>
      </c>
      <c r="R34" s="465">
        <v>0</v>
      </c>
      <c r="S34" s="465"/>
      <c r="T34" s="465"/>
      <c r="U34" s="465">
        <v>253</v>
      </c>
      <c r="V34" s="32"/>
    </row>
    <row r="35" spans="1:32">
      <c r="A35" s="192" t="s">
        <v>382</v>
      </c>
      <c r="B35" s="548">
        <f>J42/1000</f>
        <v>525.04836</v>
      </c>
      <c r="C35" s="549">
        <f>SUM(O42,P42)/1000</f>
        <v>502.97629999999998</v>
      </c>
      <c r="D35" s="462">
        <f>B35/(B35+C35)</f>
        <v>0.51073518022417863</v>
      </c>
      <c r="F35" s="192" t="s">
        <v>7</v>
      </c>
      <c r="G35" s="974">
        <v>0</v>
      </c>
      <c r="H35" s="974">
        <v>1993.9</v>
      </c>
      <c r="I35" s="974">
        <v>7.8</v>
      </c>
      <c r="J35" s="32">
        <v>1717.7090000000001</v>
      </c>
      <c r="K35" s="465">
        <v>0</v>
      </c>
      <c r="L35" s="465">
        <v>22308.799999999999</v>
      </c>
      <c r="M35" s="465">
        <v>4534.1000000000004</v>
      </c>
      <c r="N35" s="465">
        <v>72.5</v>
      </c>
      <c r="O35" s="465">
        <v>19289.900000000001</v>
      </c>
      <c r="P35" s="465">
        <v>5.9</v>
      </c>
      <c r="Q35" s="465">
        <v>0</v>
      </c>
      <c r="R35" s="465">
        <v>0</v>
      </c>
      <c r="S35" s="465">
        <v>35</v>
      </c>
      <c r="T35" s="465"/>
      <c r="U35" s="465">
        <v>1199</v>
      </c>
      <c r="V35" s="32"/>
    </row>
    <row r="36" spans="1:32">
      <c r="A36" s="192" t="s">
        <v>97</v>
      </c>
      <c r="B36" s="548">
        <f>I42/1000</f>
        <v>9.8192000000000004</v>
      </c>
      <c r="C36" s="549">
        <f>N42/1000</f>
        <v>69.394000000000005</v>
      </c>
      <c r="D36" s="462">
        <f>B36/(B36+C36)</f>
        <v>0.12395913812344407</v>
      </c>
      <c r="F36" s="192" t="s">
        <v>5</v>
      </c>
      <c r="G36" s="974">
        <v>1800</v>
      </c>
      <c r="H36" s="974">
        <v>37412</v>
      </c>
      <c r="I36" s="974">
        <v>0</v>
      </c>
      <c r="J36" s="975">
        <v>35017.370000000003</v>
      </c>
      <c r="K36" s="465">
        <v>5258</v>
      </c>
      <c r="L36" s="465">
        <v>29612.6</v>
      </c>
      <c r="M36" s="465">
        <v>151732.79999999999</v>
      </c>
      <c r="N36" s="465">
        <v>10163.4</v>
      </c>
      <c r="O36" s="465">
        <v>37323</v>
      </c>
      <c r="P36" s="465">
        <v>0</v>
      </c>
      <c r="Q36" s="465">
        <v>1310</v>
      </c>
      <c r="R36" s="465">
        <v>0</v>
      </c>
      <c r="S36" s="465">
        <v>201</v>
      </c>
      <c r="T36" s="465"/>
      <c r="U36" s="465">
        <v>1640.6</v>
      </c>
      <c r="V36" s="32"/>
    </row>
    <row r="37" spans="1:32">
      <c r="A37" s="193" t="s">
        <v>171</v>
      </c>
      <c r="B37" s="550">
        <f>K42/1000</f>
        <v>6.84</v>
      </c>
      <c r="C37" s="551">
        <f>U42/1000</f>
        <v>12.927049999999999</v>
      </c>
      <c r="D37" s="976">
        <f>B37/(B37+C37)</f>
        <v>0.34603038895535754</v>
      </c>
      <c r="F37" s="192" t="s">
        <v>6</v>
      </c>
      <c r="G37" s="974">
        <v>2800</v>
      </c>
      <c r="H37" s="974">
        <v>4823</v>
      </c>
      <c r="I37" s="974">
        <v>0</v>
      </c>
      <c r="J37" s="975">
        <v>6704.3410000000003</v>
      </c>
      <c r="K37" s="465">
        <v>0</v>
      </c>
      <c r="L37" s="465">
        <v>66028.5</v>
      </c>
      <c r="M37" s="465">
        <v>15207.6</v>
      </c>
      <c r="N37" s="465">
        <v>27</v>
      </c>
      <c r="O37" s="465">
        <v>36006.699999999997</v>
      </c>
      <c r="P37" s="465">
        <v>0</v>
      </c>
      <c r="Q37" s="465">
        <v>0</v>
      </c>
      <c r="R37" s="465">
        <v>0</v>
      </c>
      <c r="S37" s="465"/>
      <c r="T37" s="465"/>
      <c r="U37" s="465">
        <v>0</v>
      </c>
      <c r="V37" s="32"/>
    </row>
    <row r="38" spans="1:32">
      <c r="F38" s="192" t="s">
        <v>1</v>
      </c>
      <c r="G38" s="974">
        <v>349</v>
      </c>
      <c r="H38" s="974">
        <v>36293.4</v>
      </c>
      <c r="I38" s="974">
        <v>0</v>
      </c>
      <c r="J38" s="32">
        <v>31986.7</v>
      </c>
      <c r="K38" s="465">
        <v>6.6</v>
      </c>
      <c r="L38" s="465">
        <v>42002.6</v>
      </c>
      <c r="M38" s="465">
        <v>113745.7</v>
      </c>
      <c r="N38" s="465">
        <v>7003</v>
      </c>
      <c r="O38" s="465">
        <v>54881.5</v>
      </c>
      <c r="P38" s="465">
        <v>0</v>
      </c>
      <c r="Q38" s="465">
        <v>29</v>
      </c>
      <c r="R38" s="465">
        <v>0</v>
      </c>
      <c r="S38" s="465">
        <v>363</v>
      </c>
      <c r="T38" s="465"/>
      <c r="U38" s="465">
        <v>48.6</v>
      </c>
      <c r="V38" s="32"/>
    </row>
    <row r="39" spans="1:32">
      <c r="A39" s="3" t="s">
        <v>558</v>
      </c>
      <c r="F39" s="192" t="s">
        <v>3</v>
      </c>
      <c r="G39" s="974">
        <v>709</v>
      </c>
      <c r="H39" s="974">
        <v>13548</v>
      </c>
      <c r="I39" s="974">
        <v>209</v>
      </c>
      <c r="J39" s="975">
        <v>11751.5</v>
      </c>
      <c r="K39" s="465">
        <v>0</v>
      </c>
      <c r="L39" s="465">
        <v>39935.5</v>
      </c>
      <c r="M39" s="465">
        <v>47013</v>
      </c>
      <c r="N39" s="465">
        <v>6983</v>
      </c>
      <c r="O39" s="465">
        <v>24730</v>
      </c>
      <c r="P39" s="465">
        <v>0</v>
      </c>
      <c r="Q39" s="465">
        <v>0</v>
      </c>
      <c r="R39" s="465">
        <v>0</v>
      </c>
      <c r="S39" s="465"/>
      <c r="T39" s="465"/>
      <c r="U39" s="465">
        <v>50</v>
      </c>
    </row>
    <row r="40" spans="1:32">
      <c r="A40" s="3" t="s">
        <v>559</v>
      </c>
      <c r="F40" s="192" t="s">
        <v>387</v>
      </c>
      <c r="G40" s="974">
        <v>0</v>
      </c>
      <c r="H40" s="974">
        <v>33838</v>
      </c>
      <c r="I40" s="974">
        <v>95</v>
      </c>
      <c r="J40" s="975">
        <v>23068.37</v>
      </c>
      <c r="K40" s="465">
        <v>0</v>
      </c>
      <c r="L40" s="465">
        <v>3153</v>
      </c>
      <c r="M40" s="465">
        <v>64972.43</v>
      </c>
      <c r="N40" s="465">
        <v>26268</v>
      </c>
      <c r="O40" s="465">
        <v>13315.8</v>
      </c>
      <c r="P40" s="465">
        <v>0</v>
      </c>
      <c r="Q40" s="465">
        <v>119.7</v>
      </c>
      <c r="R40" s="465">
        <v>5441</v>
      </c>
      <c r="S40" s="465">
        <v>693.2</v>
      </c>
      <c r="T40" s="465"/>
      <c r="U40" s="465">
        <v>2354.4</v>
      </c>
    </row>
    <row r="41" spans="1:32">
      <c r="A41" s="3" t="s">
        <v>560</v>
      </c>
      <c r="F41" s="193" t="s">
        <v>386</v>
      </c>
      <c r="G41" s="977">
        <v>26619</v>
      </c>
      <c r="H41" s="977">
        <v>226025.60000000001</v>
      </c>
      <c r="I41" s="977">
        <v>3768</v>
      </c>
      <c r="J41" s="975">
        <v>216538</v>
      </c>
      <c r="K41" s="485">
        <v>0</v>
      </c>
      <c r="L41" s="465">
        <v>63251.32</v>
      </c>
      <c r="M41" s="465">
        <v>51769.07</v>
      </c>
      <c r="N41" s="465">
        <v>9404</v>
      </c>
      <c r="O41" s="485">
        <v>83342.7</v>
      </c>
      <c r="P41" s="485">
        <v>9133</v>
      </c>
      <c r="Q41" s="485">
        <v>57</v>
      </c>
      <c r="R41" s="485">
        <v>4552</v>
      </c>
      <c r="S41" s="485">
        <v>4379.51</v>
      </c>
      <c r="T41" s="485">
        <v>1711.4</v>
      </c>
      <c r="U41" s="485">
        <v>5924.45</v>
      </c>
    </row>
    <row r="42" spans="1:32">
      <c r="F42" s="42" t="s">
        <v>54</v>
      </c>
      <c r="G42" s="466">
        <v>48933</v>
      </c>
      <c r="H42" s="467">
        <v>571195.9</v>
      </c>
      <c r="I42" s="466">
        <v>9819.2000000000007</v>
      </c>
      <c r="J42" s="466">
        <v>525048.36</v>
      </c>
      <c r="K42" s="38">
        <v>6840</v>
      </c>
      <c r="L42" s="467">
        <v>317018.32</v>
      </c>
      <c r="M42" s="466">
        <v>515082.89999999997</v>
      </c>
      <c r="N42" s="466">
        <v>69394</v>
      </c>
      <c r="O42" s="439">
        <v>490399.39999999997</v>
      </c>
      <c r="P42" s="485">
        <v>12576.9</v>
      </c>
      <c r="Q42" s="485">
        <v>1515.7</v>
      </c>
      <c r="R42" s="485">
        <v>9993</v>
      </c>
      <c r="S42" s="38">
        <v>5676.71</v>
      </c>
      <c r="T42" s="38">
        <v>1711.4</v>
      </c>
      <c r="U42" s="38">
        <v>12927.05</v>
      </c>
    </row>
    <row r="43" spans="1:32">
      <c r="F43" s="3" t="s">
        <v>561</v>
      </c>
    </row>
    <row r="45" spans="1:32">
      <c r="A45" s="3" t="s">
        <v>806</v>
      </c>
    </row>
    <row r="46" spans="1:32">
      <c r="A46" s="978"/>
      <c r="B46" s="1243" t="s">
        <v>479</v>
      </c>
      <c r="C46" s="1244"/>
      <c r="D46" s="1245"/>
      <c r="E46" s="979"/>
      <c r="F46" s="1246" t="s">
        <v>480</v>
      </c>
      <c r="G46" s="1247"/>
      <c r="H46" s="1247"/>
      <c r="I46" s="1247"/>
      <c r="J46" s="1247"/>
      <c r="K46" s="1248"/>
      <c r="Z46" s="980"/>
      <c r="AA46" s="981"/>
      <c r="AB46" s="981"/>
      <c r="AC46" s="981"/>
      <c r="AD46" s="981"/>
      <c r="AE46" s="981"/>
      <c r="AF46" s="980"/>
    </row>
    <row r="47" spans="1:32" s="64" customFormat="1" ht="37.5">
      <c r="A47" s="982"/>
      <c r="B47" s="983" t="s">
        <v>481</v>
      </c>
      <c r="C47" s="983" t="s">
        <v>482</v>
      </c>
      <c r="D47" s="983" t="s">
        <v>483</v>
      </c>
      <c r="E47" s="984"/>
      <c r="F47" s="983" t="s">
        <v>484</v>
      </c>
      <c r="G47" s="983" t="s">
        <v>485</v>
      </c>
      <c r="H47" s="985" t="s">
        <v>486</v>
      </c>
      <c r="I47" s="986" t="s">
        <v>807</v>
      </c>
      <c r="J47" s="986" t="s">
        <v>808</v>
      </c>
      <c r="K47" s="983" t="s">
        <v>809</v>
      </c>
      <c r="W47" s="987"/>
      <c r="X47" s="988"/>
      <c r="Y47" s="988"/>
      <c r="Z47" s="988"/>
      <c r="AA47" s="988"/>
      <c r="AB47" s="988"/>
      <c r="AC47" s="987"/>
    </row>
    <row r="48" spans="1:32">
      <c r="A48" s="989" t="s">
        <v>11</v>
      </c>
      <c r="B48" s="990">
        <f>10720+1190</f>
        <v>11910</v>
      </c>
      <c r="C48" s="991">
        <v>0</v>
      </c>
      <c r="D48" s="992">
        <v>3218</v>
      </c>
      <c r="E48" s="979"/>
      <c r="F48" s="116">
        <v>155310</v>
      </c>
      <c r="G48" s="991"/>
      <c r="H48" s="991">
        <v>3017</v>
      </c>
      <c r="I48" s="993"/>
      <c r="K48" s="43"/>
      <c r="L48" s="3"/>
      <c r="M48" s="3"/>
      <c r="N48" s="3"/>
      <c r="W48" s="980"/>
      <c r="X48" s="994"/>
      <c r="Y48" s="994"/>
      <c r="Z48" s="994"/>
      <c r="AA48" s="994"/>
      <c r="AB48" s="994"/>
      <c r="AC48" s="980"/>
    </row>
    <row r="49" spans="1:41">
      <c r="A49" s="995" t="s">
        <v>2</v>
      </c>
      <c r="B49" s="996">
        <v>1528</v>
      </c>
      <c r="C49" s="997">
        <v>0</v>
      </c>
      <c r="D49" s="998">
        <v>0</v>
      </c>
      <c r="E49" s="979"/>
      <c r="F49" s="116">
        <v>58935</v>
      </c>
      <c r="G49" s="997"/>
      <c r="H49" s="997" t="s">
        <v>703</v>
      </c>
      <c r="I49" s="993"/>
      <c r="K49" s="43"/>
      <c r="L49" s="3"/>
      <c r="M49" s="3"/>
      <c r="N49" s="3"/>
      <c r="W49" s="980"/>
      <c r="X49" s="994"/>
      <c r="Y49" s="994"/>
      <c r="Z49" s="994"/>
      <c r="AA49" s="994"/>
      <c r="AB49" s="994"/>
      <c r="AC49" s="980"/>
    </row>
    <row r="50" spans="1:41">
      <c r="A50" s="995" t="s">
        <v>7</v>
      </c>
      <c r="B50" s="996">
        <v>0</v>
      </c>
      <c r="C50" s="997">
        <v>0</v>
      </c>
      <c r="D50" s="998">
        <v>0</v>
      </c>
      <c r="E50" s="979"/>
      <c r="F50" s="116">
        <v>1986.7</v>
      </c>
      <c r="G50" s="997"/>
      <c r="H50" s="997" t="s">
        <v>703</v>
      </c>
      <c r="I50" s="993"/>
      <c r="J50" s="3"/>
      <c r="K50" s="43">
        <v>7.2</v>
      </c>
      <c r="L50" s="3"/>
      <c r="M50" s="3"/>
      <c r="N50" s="3"/>
      <c r="W50" s="980"/>
      <c r="X50" s="994"/>
      <c r="Y50" s="994"/>
      <c r="Z50" s="994"/>
      <c r="AA50" s="994"/>
      <c r="AB50" s="994"/>
      <c r="AC50" s="980"/>
    </row>
    <row r="51" spans="1:41">
      <c r="A51" s="995" t="s">
        <v>5</v>
      </c>
      <c r="B51" s="996">
        <v>1800</v>
      </c>
      <c r="C51" s="997">
        <v>0</v>
      </c>
      <c r="D51" s="998">
        <v>0</v>
      </c>
      <c r="E51" s="979"/>
      <c r="F51" s="116">
        <v>36212</v>
      </c>
      <c r="G51" s="997"/>
      <c r="H51" s="997">
        <v>1200</v>
      </c>
      <c r="I51" s="993"/>
      <c r="J51" s="3"/>
      <c r="K51" s="43"/>
      <c r="L51" s="3"/>
      <c r="M51" s="3"/>
      <c r="N51" s="3"/>
      <c r="W51" s="980"/>
      <c r="X51" s="994"/>
      <c r="Y51" s="994"/>
      <c r="Z51" s="994"/>
      <c r="AA51" s="994"/>
      <c r="AB51" s="994"/>
      <c r="AC51" s="980"/>
    </row>
    <row r="52" spans="1:41">
      <c r="A52" s="995" t="s">
        <v>6</v>
      </c>
      <c r="B52" s="996">
        <v>2800</v>
      </c>
      <c r="C52" s="997">
        <v>0</v>
      </c>
      <c r="D52" s="998">
        <v>0</v>
      </c>
      <c r="E52" s="979"/>
      <c r="F52" s="116">
        <v>4823</v>
      </c>
      <c r="G52" s="997"/>
      <c r="H52" s="997" t="s">
        <v>703</v>
      </c>
      <c r="I52" s="993"/>
      <c r="K52" s="43"/>
      <c r="L52" s="3"/>
      <c r="M52" s="3"/>
      <c r="N52" s="3"/>
      <c r="W52" s="980"/>
      <c r="X52" s="994"/>
      <c r="Y52" s="994"/>
      <c r="Z52" s="994"/>
      <c r="AA52" s="994"/>
      <c r="AB52" s="994"/>
      <c r="AC52" s="980"/>
    </row>
    <row r="53" spans="1:41">
      <c r="A53" s="995" t="s">
        <v>1</v>
      </c>
      <c r="B53" s="996">
        <v>150</v>
      </c>
      <c r="C53" s="997">
        <v>199</v>
      </c>
      <c r="D53" s="998">
        <v>0</v>
      </c>
      <c r="E53" s="979"/>
      <c r="F53" s="116">
        <v>35833.4</v>
      </c>
      <c r="G53" s="997">
        <v>10</v>
      </c>
      <c r="H53" s="997">
        <v>450</v>
      </c>
      <c r="I53" s="993"/>
      <c r="J53" s="3"/>
      <c r="K53" s="43"/>
      <c r="L53" s="3"/>
      <c r="M53" s="3"/>
      <c r="N53" s="3"/>
      <c r="W53" s="980"/>
      <c r="X53" s="994"/>
      <c r="Y53" s="994"/>
      <c r="Z53" s="994"/>
      <c r="AA53" s="994"/>
      <c r="AB53" s="994"/>
      <c r="AC53" s="980"/>
    </row>
    <row r="54" spans="1:41">
      <c r="A54" s="995" t="s">
        <v>3</v>
      </c>
      <c r="B54" s="996">
        <v>538</v>
      </c>
      <c r="C54" s="997">
        <v>0</v>
      </c>
      <c r="D54" s="998">
        <v>171</v>
      </c>
      <c r="E54" s="979"/>
      <c r="F54" s="116">
        <v>13236</v>
      </c>
      <c r="G54" s="997"/>
      <c r="H54" s="997">
        <v>109</v>
      </c>
      <c r="I54" s="993"/>
      <c r="J54" s="5">
        <v>203</v>
      </c>
      <c r="K54" s="43"/>
      <c r="L54" s="3"/>
      <c r="M54" s="3"/>
      <c r="N54" s="3"/>
      <c r="W54" s="980"/>
      <c r="X54" s="994"/>
      <c r="Y54" s="994"/>
      <c r="Z54" s="994"/>
      <c r="AA54" s="994"/>
      <c r="AB54" s="994"/>
      <c r="AC54" s="980"/>
    </row>
    <row r="55" spans="1:41">
      <c r="A55" s="995" t="s">
        <v>387</v>
      </c>
      <c r="B55" s="996">
        <v>0</v>
      </c>
      <c r="C55" s="997">
        <v>0</v>
      </c>
      <c r="D55" s="998">
        <v>0</v>
      </c>
      <c r="E55" s="979"/>
      <c r="F55" s="116">
        <v>33838</v>
      </c>
      <c r="G55" s="997"/>
      <c r="H55" s="997" t="s">
        <v>703</v>
      </c>
      <c r="I55" s="993"/>
      <c r="J55" s="3"/>
      <c r="K55" s="43"/>
      <c r="L55" s="3"/>
      <c r="M55" s="3"/>
      <c r="N55" s="3"/>
      <c r="W55" s="980"/>
      <c r="X55" s="994"/>
      <c r="Y55" s="994"/>
      <c r="Z55" s="994"/>
      <c r="AA55" s="994"/>
      <c r="AB55" s="994"/>
      <c r="AC55" s="980"/>
    </row>
    <row r="56" spans="1:41">
      <c r="A56" s="995" t="s">
        <v>386</v>
      </c>
      <c r="B56" s="999">
        <v>16643</v>
      </c>
      <c r="C56" s="1000">
        <v>0</v>
      </c>
      <c r="D56" s="1001">
        <v>9976</v>
      </c>
      <c r="E56" s="979"/>
      <c r="F56" s="116">
        <v>208263.6</v>
      </c>
      <c r="G56" s="997">
        <v>161</v>
      </c>
      <c r="H56" s="997">
        <v>7701</v>
      </c>
      <c r="I56" s="993">
        <v>9900</v>
      </c>
      <c r="J56" s="3"/>
      <c r="K56" s="43"/>
      <c r="L56" s="3"/>
      <c r="M56" s="3"/>
      <c r="N56" s="3"/>
      <c r="W56" s="980"/>
      <c r="X56" s="994"/>
      <c r="Y56" s="994"/>
      <c r="Z56" s="994"/>
      <c r="AA56" s="994"/>
      <c r="AB56" s="994"/>
      <c r="AC56" s="980"/>
    </row>
    <row r="57" spans="1:41">
      <c r="A57" s="1002" t="s">
        <v>94</v>
      </c>
      <c r="B57" s="1003">
        <f>SUM(B48:B56)</f>
        <v>35369</v>
      </c>
      <c r="C57" s="1004">
        <f>SUM(C48:C56)</f>
        <v>199</v>
      </c>
      <c r="D57" s="1005">
        <f>SUM(D48:D56)</f>
        <v>13365</v>
      </c>
      <c r="E57" s="1006"/>
      <c r="F57" s="1003">
        <f>SUM(F48:F56)</f>
        <v>548437.70000000007</v>
      </c>
      <c r="G57" s="1004">
        <f>SUM(G48:G56)</f>
        <v>171</v>
      </c>
      <c r="H57" s="1005">
        <f>SUM(H48:H56)</f>
        <v>12477</v>
      </c>
      <c r="I57" s="1005">
        <f t="shared" ref="I57:K57" si="3">SUM(I48:I56)</f>
        <v>9900</v>
      </c>
      <c r="J57" s="1005">
        <f t="shared" si="3"/>
        <v>203</v>
      </c>
      <c r="K57" s="1005">
        <f t="shared" si="3"/>
        <v>7.2</v>
      </c>
      <c r="L57" s="3"/>
      <c r="M57" s="3"/>
      <c r="N57" s="3"/>
      <c r="W57" s="1007"/>
      <c r="X57" s="1007"/>
      <c r="Y57" s="1007"/>
      <c r="Z57" s="1007"/>
      <c r="AA57" s="1007"/>
      <c r="AB57" s="1007"/>
      <c r="AC57" s="1007"/>
      <c r="AN57" s="1007"/>
      <c r="AO57" s="1007"/>
    </row>
    <row r="58" spans="1:41">
      <c r="I58" s="5"/>
      <c r="L58" s="3"/>
      <c r="M58" s="3"/>
      <c r="N58" s="3"/>
    </row>
    <row r="59" spans="1:41">
      <c r="F59" s="315"/>
    </row>
  </sheetData>
  <mergeCells count="4">
    <mergeCell ref="M4:M6"/>
    <mergeCell ref="N4:Q5"/>
    <mergeCell ref="B46:D46"/>
    <mergeCell ref="F46:K46"/>
  </mergeCells>
  <pageMargins left="0.75" right="0.75" top="1" bottom="1" header="0.5" footer="0.5"/>
  <pageSetup orientation="portrait" r:id="rId1"/>
  <headerFooter alignWithMargins="0"/>
  <drawing r:id="rId2"/>
  <legacy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9555DE-25F0-426C-9F51-46DA1CAB8BBE}">
  <sheetPr>
    <tabColor theme="6" tint="0.39997558519241921"/>
  </sheetPr>
  <dimension ref="A1:V36"/>
  <sheetViews>
    <sheetView zoomScale="75" zoomScaleNormal="75" workbookViewId="0">
      <selection activeCell="O10" sqref="O10"/>
    </sheetView>
  </sheetViews>
  <sheetFormatPr defaultColWidth="8.453125" defaultRowHeight="12.5"/>
  <cols>
    <col min="1" max="1" width="17.453125" style="3" bestFit="1" customWidth="1"/>
    <col min="2" max="16384" width="8.453125" style="3"/>
  </cols>
  <sheetData>
    <row r="1" spans="1:1" ht="14.5">
      <c r="A1" s="59" t="s">
        <v>786</v>
      </c>
    </row>
    <row r="21" spans="1:22" ht="13">
      <c r="A21" s="151" t="s">
        <v>585</v>
      </c>
    </row>
    <row r="22" spans="1:22" ht="15">
      <c r="A22" s="156"/>
    </row>
    <row r="23" spans="1:22">
      <c r="A23" s="147" t="s">
        <v>370</v>
      </c>
      <c r="B23" s="134">
        <v>2005</v>
      </c>
      <c r="C23" s="134">
        <v>2006</v>
      </c>
      <c r="D23" s="134">
        <v>2007</v>
      </c>
      <c r="E23" s="134">
        <v>2008</v>
      </c>
      <c r="F23" s="134">
        <v>2009</v>
      </c>
      <c r="G23" s="134">
        <v>2010</v>
      </c>
      <c r="H23" s="134">
        <v>2011</v>
      </c>
      <c r="I23" s="134">
        <v>2012</v>
      </c>
      <c r="J23" s="134">
        <v>2013</v>
      </c>
      <c r="K23" s="134">
        <v>2014</v>
      </c>
      <c r="L23" s="134">
        <v>2015</v>
      </c>
      <c r="M23" s="134">
        <v>2016</v>
      </c>
      <c r="N23" s="134">
        <v>2017</v>
      </c>
      <c r="O23" s="134">
        <v>2018</v>
      </c>
      <c r="P23" s="134">
        <v>2019</v>
      </c>
      <c r="Q23" s="134">
        <v>2020</v>
      </c>
      <c r="R23" s="134">
        <v>2021</v>
      </c>
      <c r="S23" s="134">
        <v>2022</v>
      </c>
      <c r="T23" s="743">
        <v>2023</v>
      </c>
    </row>
    <row r="24" spans="1:22">
      <c r="A24" s="124" t="s">
        <v>789</v>
      </c>
      <c r="B24" s="32">
        <v>1431</v>
      </c>
      <c r="C24" s="32">
        <v>1146</v>
      </c>
      <c r="D24" s="32">
        <v>2341.5</v>
      </c>
      <c r="E24" s="32">
        <v>3585</v>
      </c>
      <c r="F24" s="32">
        <v>3994.5</v>
      </c>
      <c r="G24" s="32">
        <v>2543.2000000000003</v>
      </c>
      <c r="H24" s="32">
        <v>2006.1</v>
      </c>
      <c r="I24" s="32">
        <v>5016.3599999999997</v>
      </c>
      <c r="J24" s="32">
        <v>983.6</v>
      </c>
      <c r="K24" s="32">
        <v>2912.21</v>
      </c>
      <c r="L24" s="32">
        <v>3468.0650000000001</v>
      </c>
      <c r="M24" s="32">
        <v>3421.0450000000001</v>
      </c>
      <c r="N24" s="32">
        <v>2066.2199999999998</v>
      </c>
      <c r="O24" s="32">
        <v>3010.915</v>
      </c>
      <c r="P24" s="32">
        <v>4141.51</v>
      </c>
      <c r="Q24" s="32">
        <v>9069.7099999999991</v>
      </c>
      <c r="R24" s="32">
        <v>6367</v>
      </c>
      <c r="S24" s="32">
        <v>4917.652</v>
      </c>
      <c r="T24" s="36">
        <v>3752.27</v>
      </c>
      <c r="U24" s="569"/>
      <c r="V24" s="955"/>
    </row>
    <row r="25" spans="1:22">
      <c r="A25" s="570" t="s">
        <v>283</v>
      </c>
      <c r="B25" s="32">
        <v>699.15</v>
      </c>
      <c r="C25" s="32">
        <v>439.25</v>
      </c>
      <c r="D25" s="32">
        <v>948.35</v>
      </c>
      <c r="E25" s="32">
        <v>1120.0350000000001</v>
      </c>
      <c r="F25" s="32">
        <v>1488.61</v>
      </c>
      <c r="G25" s="32">
        <v>221.1</v>
      </c>
      <c r="H25" s="32">
        <v>1969.35</v>
      </c>
      <c r="I25" s="32">
        <v>1818.0800000000002</v>
      </c>
      <c r="J25" s="32">
        <v>4</v>
      </c>
      <c r="K25" s="32">
        <v>584.25</v>
      </c>
      <c r="L25" s="32">
        <v>2869.6</v>
      </c>
      <c r="M25" s="32">
        <v>3530.4500000000003</v>
      </c>
      <c r="N25" s="32">
        <v>2481.0500000000002</v>
      </c>
      <c r="O25" s="32">
        <v>2886.25</v>
      </c>
      <c r="P25" s="32">
        <v>3002.6499999999996</v>
      </c>
      <c r="Q25" s="32">
        <v>6006.05</v>
      </c>
      <c r="R25" s="32">
        <v>3499.3500000000004</v>
      </c>
      <c r="S25" s="32">
        <v>2047.5500000000002</v>
      </c>
      <c r="T25" s="36">
        <v>1917.5</v>
      </c>
      <c r="U25" s="569"/>
      <c r="V25" s="955"/>
    </row>
    <row r="26" spans="1:22">
      <c r="A26" s="125" t="s">
        <v>284</v>
      </c>
      <c r="B26" s="32">
        <v>0</v>
      </c>
      <c r="C26" s="32">
        <v>572.70000000000005</v>
      </c>
      <c r="D26" s="32">
        <v>862.5</v>
      </c>
      <c r="E26" s="32">
        <v>791.2</v>
      </c>
      <c r="F26" s="32">
        <v>1161.5</v>
      </c>
      <c r="G26" s="32">
        <v>828</v>
      </c>
      <c r="H26" s="32">
        <v>1233.0999999999999</v>
      </c>
      <c r="I26" s="32">
        <v>2637.93</v>
      </c>
      <c r="J26" s="32">
        <v>87.31</v>
      </c>
      <c r="K26" s="32">
        <v>1240.6279999999999</v>
      </c>
      <c r="L26" s="32">
        <v>1218.924</v>
      </c>
      <c r="M26" s="32">
        <v>829.12699999999995</v>
      </c>
      <c r="N26" s="212"/>
      <c r="O26" s="212"/>
      <c r="P26" s="212"/>
      <c r="Q26" s="212"/>
      <c r="R26" s="212"/>
      <c r="S26" s="212"/>
      <c r="T26" s="213"/>
      <c r="U26" s="569"/>
      <c r="V26" s="955"/>
    </row>
    <row r="27" spans="1:22">
      <c r="A27" s="125" t="s">
        <v>285</v>
      </c>
      <c r="B27" s="32">
        <v>50</v>
      </c>
      <c r="C27" s="32">
        <v>74</v>
      </c>
      <c r="D27" s="32">
        <v>494</v>
      </c>
      <c r="E27" s="32">
        <v>616</v>
      </c>
      <c r="F27" s="32">
        <v>600</v>
      </c>
      <c r="G27" s="32">
        <v>566</v>
      </c>
      <c r="H27" s="32">
        <v>154</v>
      </c>
      <c r="I27" s="32">
        <v>1341.1</v>
      </c>
      <c r="J27" s="32">
        <v>0</v>
      </c>
      <c r="K27" s="32">
        <v>22.85</v>
      </c>
      <c r="L27" s="32">
        <v>401.85</v>
      </c>
      <c r="M27" s="32">
        <v>318.39999999999998</v>
      </c>
      <c r="N27" s="212"/>
      <c r="O27" s="212"/>
      <c r="P27" s="212"/>
      <c r="Q27" s="212"/>
      <c r="R27" s="212"/>
      <c r="S27" s="212"/>
      <c r="T27" s="213"/>
      <c r="U27" s="569"/>
      <c r="V27" s="955"/>
    </row>
    <row r="28" spans="1:22">
      <c r="A28" s="125" t="s">
        <v>286</v>
      </c>
      <c r="B28" s="212"/>
      <c r="C28" s="212"/>
      <c r="D28" s="212"/>
      <c r="E28" s="212"/>
      <c r="F28" s="212"/>
      <c r="G28" s="212"/>
      <c r="H28" s="212"/>
      <c r="I28" s="212"/>
      <c r="J28" s="212"/>
      <c r="K28" s="212"/>
      <c r="L28" s="212"/>
      <c r="M28" s="212"/>
      <c r="N28" s="32">
        <v>1625.1750000000002</v>
      </c>
      <c r="O28" s="32">
        <v>629.6</v>
      </c>
      <c r="P28" s="32">
        <v>1424.1550000000002</v>
      </c>
      <c r="Q28" s="32">
        <v>1467.04</v>
      </c>
      <c r="R28" s="32">
        <v>1875</v>
      </c>
      <c r="S28" s="32">
        <v>691.48</v>
      </c>
      <c r="T28" s="36">
        <v>244.9</v>
      </c>
      <c r="U28" s="569"/>
      <c r="V28" s="955"/>
    </row>
    <row r="29" spans="1:22">
      <c r="A29" s="125" t="s">
        <v>287</v>
      </c>
      <c r="B29" s="32">
        <v>0</v>
      </c>
      <c r="C29" s="32">
        <v>0</v>
      </c>
      <c r="D29" s="32">
        <v>0</v>
      </c>
      <c r="E29" s="32">
        <v>409.5</v>
      </c>
      <c r="F29" s="32">
        <v>204</v>
      </c>
      <c r="G29" s="32">
        <v>99</v>
      </c>
      <c r="H29" s="32">
        <v>0</v>
      </c>
      <c r="I29" s="32">
        <v>195</v>
      </c>
      <c r="J29" s="32">
        <v>0</v>
      </c>
      <c r="K29" s="32">
        <v>0</v>
      </c>
      <c r="L29" s="32">
        <v>465</v>
      </c>
      <c r="M29" s="212"/>
      <c r="N29" s="212"/>
      <c r="O29" s="212"/>
      <c r="P29" s="212"/>
      <c r="Q29" s="212"/>
      <c r="R29" s="212"/>
      <c r="S29" s="212"/>
      <c r="T29" s="213"/>
      <c r="U29" s="569"/>
      <c r="V29" s="955"/>
    </row>
    <row r="30" spans="1:22">
      <c r="A30" s="125" t="s">
        <v>288</v>
      </c>
      <c r="B30" s="32">
        <v>0</v>
      </c>
      <c r="C30" s="32">
        <v>0</v>
      </c>
      <c r="D30" s="32">
        <v>2.5</v>
      </c>
      <c r="E30" s="32">
        <v>0</v>
      </c>
      <c r="F30" s="32">
        <v>62.5</v>
      </c>
      <c r="G30" s="32">
        <v>20</v>
      </c>
      <c r="H30" s="32">
        <v>287.5</v>
      </c>
      <c r="I30" s="32">
        <v>275.10000000000002</v>
      </c>
      <c r="J30" s="32">
        <v>0</v>
      </c>
      <c r="K30" s="32">
        <v>90.4</v>
      </c>
      <c r="L30" s="32">
        <v>137.5</v>
      </c>
      <c r="M30" s="212"/>
      <c r="N30" s="212"/>
      <c r="O30" s="212"/>
      <c r="P30" s="212"/>
      <c r="Q30" s="212"/>
      <c r="R30" s="212"/>
      <c r="S30" s="212"/>
      <c r="T30" s="213"/>
      <c r="U30" s="569"/>
      <c r="V30" s="955"/>
    </row>
    <row r="31" spans="1:22">
      <c r="A31" s="125" t="s">
        <v>293</v>
      </c>
      <c r="B31" s="212"/>
      <c r="C31" s="212"/>
      <c r="D31" s="212"/>
      <c r="E31" s="212"/>
      <c r="F31" s="212"/>
      <c r="G31" s="212"/>
      <c r="H31" s="212"/>
      <c r="I31" s="212"/>
      <c r="J31" s="212"/>
      <c r="K31" s="212"/>
      <c r="L31" s="212"/>
      <c r="M31" s="32">
        <v>93</v>
      </c>
      <c r="N31" s="32">
        <v>806.32500000000005</v>
      </c>
      <c r="O31" s="32">
        <v>866.4</v>
      </c>
      <c r="P31" s="32">
        <v>548.83500000000004</v>
      </c>
      <c r="Q31" s="32">
        <v>451.2</v>
      </c>
      <c r="R31" s="32">
        <v>1764.675</v>
      </c>
      <c r="S31" s="32">
        <v>854.4</v>
      </c>
      <c r="T31" s="36">
        <v>580.79999999999995</v>
      </c>
      <c r="U31" s="569"/>
      <c r="V31" s="955"/>
    </row>
    <row r="32" spans="1:22">
      <c r="A32" s="125" t="s">
        <v>289</v>
      </c>
      <c r="B32" s="32">
        <v>0</v>
      </c>
      <c r="C32" s="32">
        <v>0</v>
      </c>
      <c r="D32" s="32">
        <v>0</v>
      </c>
      <c r="E32" s="32">
        <v>0</v>
      </c>
      <c r="F32" s="32">
        <v>4.5</v>
      </c>
      <c r="G32" s="32">
        <v>0</v>
      </c>
      <c r="H32" s="32">
        <v>4.5</v>
      </c>
      <c r="I32" s="32">
        <v>157.5</v>
      </c>
      <c r="J32" s="32">
        <v>0</v>
      </c>
      <c r="K32" s="32">
        <v>0</v>
      </c>
      <c r="L32" s="32">
        <v>7.5</v>
      </c>
      <c r="M32" s="32">
        <v>1.5</v>
      </c>
      <c r="N32" s="32">
        <v>6</v>
      </c>
      <c r="O32" s="32">
        <v>171.07</v>
      </c>
      <c r="P32" s="32">
        <v>14</v>
      </c>
      <c r="Q32" s="32">
        <v>201.6</v>
      </c>
      <c r="R32" s="32">
        <v>0</v>
      </c>
      <c r="S32" s="32">
        <v>0</v>
      </c>
      <c r="T32" s="36">
        <v>0</v>
      </c>
      <c r="U32" s="569"/>
      <c r="V32" s="955"/>
    </row>
    <row r="33" spans="1:22">
      <c r="A33" s="215" t="s">
        <v>171</v>
      </c>
      <c r="B33" s="214">
        <v>194.26499999999987</v>
      </c>
      <c r="C33" s="214">
        <v>221.5</v>
      </c>
      <c r="D33" s="214">
        <v>603.64999999999964</v>
      </c>
      <c r="E33" s="214">
        <v>1840.6999999999998</v>
      </c>
      <c r="F33" s="214">
        <v>2489.5830000000014</v>
      </c>
      <c r="G33" s="214">
        <v>942.6899999999996</v>
      </c>
      <c r="H33" s="214">
        <v>1165.4800000000014</v>
      </c>
      <c r="I33" s="214">
        <v>1694.6000000000004</v>
      </c>
      <c r="J33" s="214">
        <v>12.424999999999955</v>
      </c>
      <c r="K33" s="214">
        <v>1.5</v>
      </c>
      <c r="L33" s="214">
        <v>21.5</v>
      </c>
      <c r="M33" s="214">
        <v>15</v>
      </c>
      <c r="N33" s="214">
        <v>31.75</v>
      </c>
      <c r="O33" s="214">
        <v>24.150000000000908</v>
      </c>
      <c r="P33" s="214">
        <v>0.9</v>
      </c>
      <c r="Q33" s="214">
        <v>0</v>
      </c>
      <c r="R33" s="214">
        <v>0</v>
      </c>
      <c r="S33" s="214">
        <v>0</v>
      </c>
      <c r="T33" s="38">
        <v>0</v>
      </c>
      <c r="V33" s="955"/>
    </row>
    <row r="35" spans="1:22">
      <c r="P35" s="315"/>
      <c r="Q35" s="315"/>
      <c r="R35" s="315"/>
      <c r="S35" s="315"/>
      <c r="T35" s="315"/>
    </row>
    <row r="36" spans="1:22">
      <c r="T36" s="315"/>
    </row>
  </sheetData>
  <pageMargins left="0.7" right="0.7" top="0.75" bottom="0.75" header="0.3" footer="0.3"/>
  <pageSetup orientation="portrait" horizontalDpi="1200" verticalDpi="1200"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17">
    <tabColor theme="6" tint="0.39997558519241921"/>
  </sheetPr>
  <dimension ref="A1:A26"/>
  <sheetViews>
    <sheetView zoomScale="75" zoomScaleNormal="75" workbookViewId="0">
      <selection activeCell="K27" sqref="K27"/>
    </sheetView>
  </sheetViews>
  <sheetFormatPr defaultColWidth="8.7265625" defaultRowHeight="12.5"/>
  <sheetData>
    <row r="1" spans="1:1" ht="14.5">
      <c r="A1" s="54" t="s">
        <v>367</v>
      </c>
    </row>
    <row r="22" spans="1:1" ht="13">
      <c r="A22" s="151"/>
    </row>
    <row r="25" spans="1:1" ht="13">
      <c r="A25" s="151"/>
    </row>
    <row r="26" spans="1:1" ht="13">
      <c r="A26" s="151" t="s">
        <v>998</v>
      </c>
    </row>
  </sheetData>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3">
    <tabColor theme="6" tint="0.39997558519241921"/>
  </sheetPr>
  <dimension ref="A1:X30"/>
  <sheetViews>
    <sheetView zoomScale="75" zoomScaleNormal="75" zoomScalePageLayoutView="75" workbookViewId="0">
      <selection activeCell="S27" sqref="S27"/>
    </sheetView>
  </sheetViews>
  <sheetFormatPr defaultColWidth="8.7265625" defaultRowHeight="12.5"/>
  <cols>
    <col min="1" max="1" width="55.453125" style="3" customWidth="1"/>
    <col min="2" max="6" width="6.7265625" style="5" bestFit="1" customWidth="1"/>
    <col min="7" max="13" width="7.7265625" style="5" bestFit="1" customWidth="1"/>
    <col min="14" max="14" width="6.7265625" style="5" bestFit="1" customWidth="1"/>
    <col min="15" max="18" width="7.7265625" style="3" customWidth="1"/>
    <col min="19" max="19" width="7.7265625" style="5" customWidth="1"/>
    <col min="20" max="21" width="7.7265625" style="3" customWidth="1"/>
    <col min="22" max="16384" width="8.7265625" style="3"/>
  </cols>
  <sheetData>
    <row r="1" spans="1:1" ht="14.5">
      <c r="A1" s="4" t="s">
        <v>68</v>
      </c>
    </row>
    <row r="21" spans="1:24" ht="13">
      <c r="A21" s="72" t="s">
        <v>634</v>
      </c>
    </row>
    <row r="22" spans="1:24" ht="13">
      <c r="A22" s="72" t="s">
        <v>520</v>
      </c>
    </row>
    <row r="24" spans="1:24">
      <c r="A24" s="815" t="s">
        <v>296</v>
      </c>
      <c r="B24" s="241">
        <v>2006</v>
      </c>
      <c r="C24" s="134">
        <v>2007</v>
      </c>
      <c r="D24" s="134">
        <v>2008</v>
      </c>
      <c r="E24" s="134">
        <v>2009</v>
      </c>
      <c r="F24" s="134">
        <v>2010</v>
      </c>
      <c r="G24" s="134">
        <v>2011</v>
      </c>
      <c r="H24" s="134">
        <v>2012</v>
      </c>
      <c r="I24" s="134">
        <v>2013</v>
      </c>
      <c r="J24" s="134">
        <v>2014</v>
      </c>
      <c r="K24" s="134">
        <v>2015</v>
      </c>
      <c r="L24" s="134">
        <v>2016</v>
      </c>
      <c r="M24" s="134">
        <v>2017</v>
      </c>
      <c r="N24" s="134">
        <v>2018</v>
      </c>
      <c r="O24" s="134">
        <v>2019</v>
      </c>
      <c r="P24" s="241">
        <v>2020</v>
      </c>
      <c r="Q24" s="505">
        <v>2021</v>
      </c>
      <c r="R24" s="505">
        <v>2022</v>
      </c>
      <c r="S24" s="505">
        <v>2023</v>
      </c>
      <c r="T24" s="14" t="s">
        <v>43</v>
      </c>
      <c r="U24" s="505" t="s">
        <v>186</v>
      </c>
      <c r="V24" s="505" t="s">
        <v>635</v>
      </c>
      <c r="W24" s="505" t="s">
        <v>694</v>
      </c>
      <c r="X24" s="10" t="s">
        <v>760</v>
      </c>
    </row>
    <row r="25" spans="1:24">
      <c r="A25" s="28" t="s">
        <v>685</v>
      </c>
      <c r="B25" s="131">
        <v>2.4660000000000002</v>
      </c>
      <c r="C25" s="27">
        <v>5.2530000000000001</v>
      </c>
      <c r="D25" s="27">
        <v>8.3699999999999992</v>
      </c>
      <c r="E25" s="27">
        <v>9.9969999999999999</v>
      </c>
      <c r="F25" s="27">
        <v>5.218</v>
      </c>
      <c r="G25" s="27">
        <v>6.6040000000000001</v>
      </c>
      <c r="H25" s="27">
        <v>13.34</v>
      </c>
      <c r="I25" s="27">
        <v>1.087</v>
      </c>
      <c r="J25" s="27">
        <v>4.8570000000000002</v>
      </c>
      <c r="K25" s="27">
        <v>8.5990000000000002</v>
      </c>
      <c r="L25" s="27">
        <v>8.2329999999999988</v>
      </c>
      <c r="M25" s="27">
        <v>7.0170000000000003</v>
      </c>
      <c r="N25" s="27">
        <v>7.5880000000000001</v>
      </c>
      <c r="O25" s="27">
        <v>9.1319999999999997</v>
      </c>
      <c r="P25" s="27">
        <v>17.213000000000001</v>
      </c>
      <c r="Q25" s="29">
        <v>13.413</v>
      </c>
      <c r="R25" s="29">
        <v>8.5110819999999983</v>
      </c>
      <c r="T25" s="116"/>
      <c r="U25" s="5"/>
      <c r="V25" s="5"/>
      <c r="W25" s="5"/>
      <c r="X25" s="298"/>
    </row>
    <row r="26" spans="1:24">
      <c r="A26" s="28" t="s">
        <v>681</v>
      </c>
      <c r="B26" s="131"/>
      <c r="C26" s="27"/>
      <c r="D26" s="27"/>
      <c r="E26" s="27"/>
      <c r="F26" s="27"/>
      <c r="G26" s="27"/>
      <c r="H26" s="27"/>
      <c r="I26" s="27"/>
      <c r="J26" s="27"/>
      <c r="K26" s="27"/>
      <c r="L26" s="27"/>
      <c r="M26" s="27"/>
      <c r="N26" s="27"/>
      <c r="O26" s="27"/>
      <c r="P26" s="27"/>
      <c r="Q26" s="29"/>
      <c r="R26" s="29"/>
      <c r="S26" s="29">
        <v>6.4740000000000002</v>
      </c>
      <c r="T26" s="60">
        <v>8.3936000000000011</v>
      </c>
      <c r="U26" s="29">
        <v>10.461000000000002</v>
      </c>
      <c r="V26" s="29">
        <v>15.1975</v>
      </c>
      <c r="W26" s="29">
        <v>17.575000000000003</v>
      </c>
      <c r="X26" s="62">
        <v>18.649999999999999</v>
      </c>
    </row>
    <row r="27" spans="1:24">
      <c r="A27" s="28" t="s">
        <v>682</v>
      </c>
      <c r="B27" s="131">
        <v>1.325</v>
      </c>
      <c r="C27" s="27">
        <v>2.8250000000000002</v>
      </c>
      <c r="D27" s="27">
        <v>6.335</v>
      </c>
      <c r="E27" s="27">
        <v>5.923</v>
      </c>
      <c r="F27" s="27">
        <v>7.4249999999999998</v>
      </c>
      <c r="G27" s="27">
        <v>11.885375</v>
      </c>
      <c r="H27" s="27">
        <v>13.4</v>
      </c>
      <c r="I27" s="27">
        <v>12.9</v>
      </c>
      <c r="J27" s="27">
        <v>11.4</v>
      </c>
      <c r="K27" s="27">
        <v>10.199999999999999</v>
      </c>
      <c r="L27" s="27">
        <v>11.7</v>
      </c>
      <c r="M27" s="27">
        <v>11.7</v>
      </c>
      <c r="N27" s="27">
        <v>15</v>
      </c>
      <c r="O27" s="27">
        <v>15</v>
      </c>
      <c r="P27" s="565">
        <v>15</v>
      </c>
      <c r="Q27" s="5">
        <v>12.3</v>
      </c>
      <c r="R27" s="5">
        <v>13.8</v>
      </c>
      <c r="S27" s="5">
        <v>14.9</v>
      </c>
      <c r="T27" s="116"/>
      <c r="U27" s="5"/>
      <c r="V27" s="5"/>
      <c r="W27" s="5"/>
      <c r="X27" s="298"/>
    </row>
    <row r="28" spans="1:24">
      <c r="A28" s="28" t="s">
        <v>683</v>
      </c>
      <c r="B28" s="131"/>
      <c r="C28" s="27"/>
      <c r="D28" s="27"/>
      <c r="E28" s="27"/>
      <c r="F28" s="27"/>
      <c r="G28" s="27"/>
      <c r="H28" s="27">
        <v>7.396649866587607</v>
      </c>
      <c r="I28" s="27">
        <v>8.0587931034482772</v>
      </c>
      <c r="J28" s="27">
        <v>7.2356005355521935</v>
      </c>
      <c r="K28" s="27">
        <v>6.2467346654275095</v>
      </c>
      <c r="L28" s="27">
        <v>6.785569852941177</v>
      </c>
      <c r="M28" s="27">
        <v>7.4298027796161499</v>
      </c>
      <c r="N28" s="27">
        <v>8.8695000000000004</v>
      </c>
      <c r="O28" s="27">
        <v>9.2892499999999991</v>
      </c>
      <c r="P28" s="565">
        <v>10.199999999999999</v>
      </c>
      <c r="Q28" s="29">
        <v>9.1999999999999993</v>
      </c>
      <c r="R28" s="29">
        <v>11.4</v>
      </c>
      <c r="S28" s="29">
        <v>12.53</v>
      </c>
      <c r="T28" s="116"/>
      <c r="U28" s="5"/>
      <c r="V28" s="5"/>
      <c r="W28" s="5"/>
      <c r="X28" s="298"/>
    </row>
    <row r="29" spans="1:24">
      <c r="A29" s="30" t="s">
        <v>684</v>
      </c>
      <c r="B29" s="469"/>
      <c r="C29" s="468"/>
      <c r="D29" s="468"/>
      <c r="E29" s="468"/>
      <c r="F29" s="468"/>
      <c r="G29" s="468"/>
      <c r="H29" s="468">
        <v>8.110361695819746</v>
      </c>
      <c r="I29" s="468">
        <v>6.8655919540229888</v>
      </c>
      <c r="J29" s="468">
        <v>7.0129493556836033</v>
      </c>
      <c r="K29" s="468">
        <v>6.9918680297397771</v>
      </c>
      <c r="L29" s="468">
        <v>8.1139618347338924</v>
      </c>
      <c r="M29" s="468">
        <v>8.9467208471211119</v>
      </c>
      <c r="N29" s="468">
        <v>9.234</v>
      </c>
      <c r="O29" s="468">
        <v>9.6709999999999994</v>
      </c>
      <c r="P29" s="566">
        <v>9.18</v>
      </c>
      <c r="Q29" s="31">
        <v>4.5999999999999996</v>
      </c>
      <c r="R29" s="31">
        <v>3.7</v>
      </c>
      <c r="S29" s="31">
        <v>4.3</v>
      </c>
      <c r="T29" s="117"/>
      <c r="U29" s="31"/>
      <c r="V29" s="31"/>
      <c r="W29" s="31"/>
      <c r="X29" s="305"/>
    </row>
    <row r="30" spans="1:24" ht="14.15" customHeight="1">
      <c r="P30" s="29"/>
      <c r="Q30" s="29"/>
      <c r="R30" s="29"/>
      <c r="S30" s="29"/>
      <c r="T30" s="29"/>
      <c r="U30" s="29"/>
    </row>
  </sheetData>
  <pageMargins left="0.75" right="0.75" top="1" bottom="1" header="0.5" footer="0.5"/>
  <pageSetup orientation="portrait" r:id="rId1"/>
  <headerFooter alignWithMargins="0"/>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773CFD-38B1-4F87-AB6F-33D0BD64EA18}">
  <sheetPr>
    <tabColor theme="6" tint="0.39997558519241921"/>
  </sheetPr>
  <dimension ref="A1:R36"/>
  <sheetViews>
    <sheetView zoomScale="75" zoomScaleNormal="75" workbookViewId="0"/>
  </sheetViews>
  <sheetFormatPr defaultColWidth="8.453125" defaultRowHeight="12.5"/>
  <cols>
    <col min="1" max="1" width="15.26953125" style="3" customWidth="1"/>
    <col min="2" max="17" width="8.453125" style="3"/>
    <col min="18" max="18" width="9.1796875" style="3" bestFit="1" customWidth="1"/>
    <col min="19" max="16384" width="8.453125" style="3"/>
  </cols>
  <sheetData>
    <row r="1" spans="1:1" ht="14.5">
      <c r="A1" s="4" t="s">
        <v>290</v>
      </c>
    </row>
    <row r="2" spans="1:1" ht="14.5">
      <c r="A2" s="4"/>
    </row>
    <row r="3" spans="1:1" ht="14.5">
      <c r="A3" s="4"/>
    </row>
    <row r="4" spans="1:1" ht="14.5">
      <c r="A4" s="4"/>
    </row>
    <row r="5" spans="1:1" ht="14.5">
      <c r="A5" s="4"/>
    </row>
    <row r="6" spans="1:1" ht="14.5">
      <c r="A6" s="4"/>
    </row>
    <row r="7" spans="1:1" ht="14.5">
      <c r="A7" s="4"/>
    </row>
    <row r="8" spans="1:1" ht="14.5">
      <c r="A8" s="4"/>
    </row>
    <row r="9" spans="1:1" ht="14.5">
      <c r="A9" s="4"/>
    </row>
    <row r="10" spans="1:1" ht="14.5">
      <c r="A10" s="4"/>
    </row>
    <row r="11" spans="1:1" ht="14.5">
      <c r="A11" s="4"/>
    </row>
    <row r="12" spans="1:1" ht="14.5">
      <c r="A12" s="4"/>
    </row>
    <row r="13" spans="1:1" ht="14.5">
      <c r="A13" s="4"/>
    </row>
    <row r="14" spans="1:1" ht="14.5">
      <c r="A14" s="4"/>
    </row>
    <row r="15" spans="1:1" ht="14.5">
      <c r="A15" s="4"/>
    </row>
    <row r="16" spans="1:1" ht="14.5">
      <c r="A16" s="4"/>
    </row>
    <row r="17" spans="1:18" ht="14.5">
      <c r="A17" s="4"/>
    </row>
    <row r="18" spans="1:18" ht="14.5">
      <c r="A18" s="4"/>
    </row>
    <row r="19" spans="1:18" ht="14.5">
      <c r="A19" s="4"/>
    </row>
    <row r="20" spans="1:18" ht="13">
      <c r="A20" s="157"/>
      <c r="K20" s="157"/>
    </row>
    <row r="21" spans="1:18" ht="13">
      <c r="A21" s="157" t="s">
        <v>368</v>
      </c>
      <c r="K21" s="157" t="s">
        <v>368</v>
      </c>
    </row>
    <row r="22" spans="1:18" ht="13">
      <c r="A22" s="157"/>
    </row>
    <row r="24" spans="1:18" ht="13">
      <c r="A24" s="216" t="s">
        <v>291</v>
      </c>
      <c r="B24" s="505">
        <v>2008</v>
      </c>
      <c r="C24" s="505">
        <v>2009</v>
      </c>
      <c r="D24" s="505">
        <v>2010</v>
      </c>
      <c r="E24" s="505">
        <v>2011</v>
      </c>
      <c r="F24" s="505">
        <v>2012</v>
      </c>
      <c r="G24" s="505">
        <v>2013</v>
      </c>
      <c r="H24" s="505">
        <v>2014</v>
      </c>
      <c r="I24" s="505">
        <v>2015</v>
      </c>
      <c r="J24" s="505">
        <v>2016</v>
      </c>
      <c r="K24" s="505">
        <v>2017</v>
      </c>
      <c r="L24" s="505">
        <v>2018</v>
      </c>
      <c r="M24" s="505">
        <v>2019</v>
      </c>
      <c r="N24" s="505">
        <v>2020</v>
      </c>
      <c r="O24" s="505">
        <v>2021</v>
      </c>
      <c r="P24" s="505">
        <v>2022</v>
      </c>
      <c r="Q24" s="10">
        <v>2023</v>
      </c>
    </row>
    <row r="25" spans="1:18" ht="13">
      <c r="A25" s="28" t="s">
        <v>292</v>
      </c>
      <c r="B25" s="55">
        <v>0.13640098603122433</v>
      </c>
      <c r="C25" s="55">
        <v>0.13813042081593319</v>
      </c>
      <c r="D25" s="55">
        <v>0.12886008387342737</v>
      </c>
      <c r="E25" s="55">
        <v>0.11826086956521739</v>
      </c>
      <c r="F25" s="55">
        <v>6.5290806754221387E-2</v>
      </c>
      <c r="G25" s="55">
        <v>0.12328767123287671</v>
      </c>
      <c r="H25" s="55">
        <v>0.12859445209803955</v>
      </c>
      <c r="I25" s="55">
        <v>0.14841021267754284</v>
      </c>
      <c r="J25" s="55">
        <v>0.16497029488291412</v>
      </c>
      <c r="K25" s="55">
        <v>9.3305363006202111E-2</v>
      </c>
      <c r="L25" s="55">
        <v>9.3836272367234824E-2</v>
      </c>
      <c r="M25" s="55">
        <v>8.7905606392722546E-2</v>
      </c>
      <c r="N25" s="55">
        <v>-1.191606031846462E-2</v>
      </c>
      <c r="O25" s="55">
        <v>2.3044145325990327E-2</v>
      </c>
      <c r="P25" s="55">
        <v>1.29406969635215E-2</v>
      </c>
      <c r="Q25" s="217">
        <v>-0.3939727232732072</v>
      </c>
      <c r="R25" s="72" t="s">
        <v>515</v>
      </c>
    </row>
    <row r="26" spans="1:18">
      <c r="A26" s="28" t="s">
        <v>283</v>
      </c>
      <c r="B26" s="55">
        <v>0.1268631436314363</v>
      </c>
      <c r="C26" s="55">
        <v>9.2341012010238241E-2</v>
      </c>
      <c r="D26" s="55">
        <v>9.8843930635838156E-2</v>
      </c>
      <c r="E26" s="55">
        <v>5.226182316655243E-2</v>
      </c>
      <c r="F26" s="55">
        <v>4.1435698447893569E-2</v>
      </c>
      <c r="G26" s="55">
        <v>8.7113740959894811E-2</v>
      </c>
      <c r="H26" s="55">
        <v>0.14138929088277857</v>
      </c>
      <c r="I26" s="55">
        <v>0.14935296212750801</v>
      </c>
      <c r="J26" s="55">
        <v>0.17837257008889323</v>
      </c>
      <c r="K26" s="55">
        <v>0.16587963428112126</v>
      </c>
      <c r="L26" s="55">
        <v>0.1360765739096112</v>
      </c>
      <c r="M26" s="55">
        <v>0.12760352350374579</v>
      </c>
      <c r="N26" s="55">
        <v>9.3258654430123489E-2</v>
      </c>
      <c r="O26" s="55">
        <v>8.1542310900109063E-2</v>
      </c>
      <c r="P26" s="55">
        <v>-3.0167057848957613E-2</v>
      </c>
      <c r="Q26" s="217">
        <v>7.0797035496034319E-2</v>
      </c>
    </row>
    <row r="27" spans="1:18">
      <c r="A27" s="28" t="s">
        <v>293</v>
      </c>
      <c r="B27" s="55">
        <v>6.9472571982037518E-2</v>
      </c>
      <c r="C27" s="55">
        <v>4.8951640175853905E-2</v>
      </c>
      <c r="D27" s="55">
        <v>6.4403292181069965E-2</v>
      </c>
      <c r="E27" s="55">
        <v>-2.1720243266724589E-3</v>
      </c>
      <c r="F27" s="55">
        <v>7.6257788524132794E-3</v>
      </c>
      <c r="G27" s="55">
        <v>5.8490170013293222E-2</v>
      </c>
      <c r="H27" s="55">
        <v>6.9760737964831357E-2</v>
      </c>
      <c r="I27" s="55">
        <v>7.5058639562157942E-2</v>
      </c>
      <c r="J27" s="55">
        <v>8.4094256259204719E-2</v>
      </c>
      <c r="K27" s="55">
        <v>6.5208915459094144E-2</v>
      </c>
      <c r="L27" s="55">
        <v>4.1356593875808229E-2</v>
      </c>
      <c r="M27" s="55">
        <v>3.7691043049381964E-2</v>
      </c>
      <c r="N27" s="55">
        <v>2.0212011095103965E-2</v>
      </c>
      <c r="O27" s="55">
        <v>9.6803820720058782E-3</v>
      </c>
      <c r="P27" s="55">
        <v>-4.2907826331319378E-2</v>
      </c>
      <c r="Q27" s="217">
        <v>3.0820915072968512E-4</v>
      </c>
      <c r="R27" s="418"/>
    </row>
    <row r="28" spans="1:18">
      <c r="A28" s="28" t="s">
        <v>289</v>
      </c>
      <c r="B28" s="55">
        <v>0.1971326164874552</v>
      </c>
      <c r="C28" s="55">
        <v>0.19207903619789238</v>
      </c>
      <c r="D28" s="55">
        <v>0.16813082011438857</v>
      </c>
      <c r="E28" s="55">
        <v>7.8967181641223683E-2</v>
      </c>
      <c r="F28" s="55">
        <v>3.1386131186967287E-2</v>
      </c>
      <c r="G28" s="55">
        <v>5.7344640643345823E-2</v>
      </c>
      <c r="H28" s="55">
        <v>0.14113067268755491</v>
      </c>
      <c r="I28" s="55">
        <v>0.12273816409154754</v>
      </c>
      <c r="J28" s="55">
        <v>0.1680697314713456</v>
      </c>
      <c r="K28" s="55">
        <v>0.18179820578687098</v>
      </c>
      <c r="L28" s="55">
        <v>0.16931434139549462</v>
      </c>
      <c r="M28" s="55">
        <v>0.10517021595928319</v>
      </c>
      <c r="N28" s="55">
        <v>8.8357020727470981E-2</v>
      </c>
      <c r="O28" s="55">
        <v>0.12902076191887879</v>
      </c>
      <c r="P28" s="55">
        <v>0.10894748064007391</v>
      </c>
      <c r="Q28" s="217">
        <v>9.3606154925691618E-2</v>
      </c>
    </row>
    <row r="29" spans="1:18">
      <c r="A29" s="30" t="s">
        <v>789</v>
      </c>
      <c r="B29" s="218" t="e">
        <v>#N/A</v>
      </c>
      <c r="C29" s="218" t="e">
        <v>#N/A</v>
      </c>
      <c r="D29" s="218" t="e">
        <v>#N/A</v>
      </c>
      <c r="E29" s="218" t="e">
        <v>#N/A</v>
      </c>
      <c r="F29" s="218" t="e">
        <v>#N/A</v>
      </c>
      <c r="G29" s="218" t="e">
        <v>#N/A</v>
      </c>
      <c r="H29" s="218" t="e">
        <v>#N/A</v>
      </c>
      <c r="I29" s="218" t="e">
        <v>#N/A</v>
      </c>
      <c r="J29" s="218" t="e">
        <v>#N/A</v>
      </c>
      <c r="K29" s="218" t="e">
        <v>#N/A</v>
      </c>
      <c r="L29" s="218" t="e">
        <v>#N/A</v>
      </c>
      <c r="M29" s="218" t="e">
        <v>#N/A</v>
      </c>
      <c r="N29" s="218" t="e">
        <v>#N/A</v>
      </c>
      <c r="O29" s="218">
        <v>1.5252621544327931E-2</v>
      </c>
      <c r="P29" s="218">
        <v>-0.19202695115103874</v>
      </c>
      <c r="Q29" s="219">
        <v>-0.10512924893140647</v>
      </c>
    </row>
    <row r="30" spans="1:18">
      <c r="B30" s="55"/>
      <c r="C30" s="55"/>
      <c r="D30" s="55"/>
      <c r="E30" s="55"/>
      <c r="F30" s="55"/>
      <c r="G30" s="55"/>
      <c r="H30" s="5"/>
      <c r="I30" s="5"/>
      <c r="J30" s="5"/>
      <c r="K30" s="5"/>
      <c r="L30" s="5"/>
      <c r="M30" s="5"/>
      <c r="N30" s="5"/>
      <c r="O30" s="5"/>
      <c r="P30" s="5"/>
      <c r="Q30" s="5"/>
    </row>
    <row r="31" spans="1:18">
      <c r="B31" s="5"/>
      <c r="C31" s="5"/>
      <c r="D31" s="5"/>
      <c r="E31" s="5"/>
      <c r="F31" s="5"/>
      <c r="G31" s="5"/>
      <c r="H31" s="5"/>
      <c r="I31" s="5"/>
      <c r="J31" s="5"/>
      <c r="K31" s="5"/>
      <c r="L31" s="5"/>
      <c r="M31" s="5"/>
      <c r="N31" s="5"/>
      <c r="O31" s="5"/>
      <c r="P31" s="5"/>
      <c r="Q31" s="5"/>
    </row>
    <row r="32" spans="1:18" ht="13">
      <c r="A32" s="216" t="s">
        <v>294</v>
      </c>
      <c r="B32" s="505">
        <v>2008</v>
      </c>
      <c r="C32" s="505">
        <v>2009</v>
      </c>
      <c r="D32" s="505">
        <v>2010</v>
      </c>
      <c r="E32" s="505">
        <v>2011</v>
      </c>
      <c r="F32" s="505">
        <v>2012</v>
      </c>
      <c r="G32" s="505">
        <v>2013</v>
      </c>
      <c r="H32" s="505">
        <v>2014</v>
      </c>
      <c r="I32" s="505">
        <v>2015</v>
      </c>
      <c r="J32" s="505">
        <v>2016</v>
      </c>
      <c r="K32" s="505">
        <v>2017</v>
      </c>
      <c r="L32" s="505">
        <v>2018</v>
      </c>
      <c r="M32" s="505">
        <v>2019</v>
      </c>
      <c r="N32" s="505">
        <v>2020</v>
      </c>
      <c r="O32" s="505">
        <v>2021</v>
      </c>
      <c r="P32" s="505">
        <v>2022</v>
      </c>
      <c r="Q32" s="10">
        <v>2023</v>
      </c>
    </row>
    <row r="33" spans="1:18" ht="13">
      <c r="A33" s="28" t="s">
        <v>292</v>
      </c>
      <c r="B33" s="55">
        <v>5.7518488085456038E-2</v>
      </c>
      <c r="C33" s="55">
        <v>7.2277545775778995E-2</v>
      </c>
      <c r="D33" s="55">
        <v>4.8417842165459399E-2</v>
      </c>
      <c r="E33" s="55">
        <v>4.0347826086956522E-2</v>
      </c>
      <c r="F33" s="55">
        <v>8.2551594746716698E-3</v>
      </c>
      <c r="G33" s="55">
        <v>5.5222602739726026E-2</v>
      </c>
      <c r="H33" s="55">
        <v>6.7108033745151799E-2</v>
      </c>
      <c r="I33" s="55">
        <v>8.3908851013841532E-2</v>
      </c>
      <c r="J33" s="55">
        <v>0.10320901994796183</v>
      </c>
      <c r="K33" s="55">
        <v>7.0594673476833278E-2</v>
      </c>
      <c r="L33" s="55">
        <v>7.5967916764595481E-2</v>
      </c>
      <c r="M33" s="55">
        <v>7.0891618058647216E-2</v>
      </c>
      <c r="N33" s="55">
        <v>-2.4569742162173162E-2</v>
      </c>
      <c r="O33" s="55">
        <v>-9.4137785161492391E-3</v>
      </c>
      <c r="P33" s="55">
        <v>-6.2869370287344614E-2</v>
      </c>
      <c r="Q33" s="217">
        <v>-0.47811262648482183</v>
      </c>
      <c r="R33" s="72" t="s">
        <v>515</v>
      </c>
    </row>
    <row r="34" spans="1:18">
      <c r="A34" s="28" t="s">
        <v>283</v>
      </c>
      <c r="B34" s="55">
        <v>0.10399728997289973</v>
      </c>
      <c r="C34" s="55">
        <v>4.9419177003347116E-2</v>
      </c>
      <c r="D34" s="55">
        <v>4.4797687861271675E-2</v>
      </c>
      <c r="E34" s="55">
        <v>-1.028101439342015E-2</v>
      </c>
      <c r="F34" s="55">
        <v>-9.6590909090909088E-2</v>
      </c>
      <c r="G34" s="55">
        <v>1.6765285996055226E-2</v>
      </c>
      <c r="H34" s="55">
        <v>8.7843704775687412E-2</v>
      </c>
      <c r="I34" s="55">
        <v>0.1075626261427045</v>
      </c>
      <c r="J34" s="55">
        <v>0.13881019830028329</v>
      </c>
      <c r="K34" s="55">
        <v>0.1235808299005325</v>
      </c>
      <c r="L34" s="55">
        <v>9.0882178804026048E-2</v>
      </c>
      <c r="M34" s="55">
        <v>8.2654153288877916E-2</v>
      </c>
      <c r="N34" s="55">
        <v>4.7101693771509551E-2</v>
      </c>
      <c r="O34" s="55">
        <v>1.854109193558735E-2</v>
      </c>
      <c r="P34" s="55">
        <v>-0.1101753417092365</v>
      </c>
      <c r="Q34" s="217">
        <v>1.8983227148615264E-2</v>
      </c>
    </row>
    <row r="35" spans="1:18">
      <c r="A35" s="28" t="s">
        <v>293</v>
      </c>
      <c r="B35" s="55">
        <v>5.5472395879193448E-2</v>
      </c>
      <c r="C35" s="55">
        <v>3.3818058843422386E-2</v>
      </c>
      <c r="D35" s="55">
        <v>4.1255144032921812E-2</v>
      </c>
      <c r="E35" s="55">
        <v>-3.2254561251086014E-2</v>
      </c>
      <c r="F35" s="55">
        <v>-5.6821352180786759E-2</v>
      </c>
      <c r="G35" s="55">
        <v>3.0994192961589589E-2</v>
      </c>
      <c r="H35" s="55">
        <v>4.4969731911213603E-2</v>
      </c>
      <c r="I35" s="55">
        <v>5.193201925846673E-2</v>
      </c>
      <c r="J35" s="55">
        <v>4.9661266568483062E-2</v>
      </c>
      <c r="K35" s="55">
        <v>1.4100981220352199E-2</v>
      </c>
      <c r="L35" s="55">
        <v>-2.2040583953478916E-2</v>
      </c>
      <c r="M35" s="55">
        <v>-5.9672410643609574E-3</v>
      </c>
      <c r="N35" s="55">
        <v>-1.3288322188057712E-2</v>
      </c>
      <c r="O35" s="55">
        <v>-1.9709772226304188E-2</v>
      </c>
      <c r="P35" s="55">
        <v>-7.4943796543487415E-2</v>
      </c>
      <c r="Q35" s="217">
        <v>-2.874050330554314E-2</v>
      </c>
      <c r="R35" s="418"/>
    </row>
    <row r="36" spans="1:18">
      <c r="A36" s="30" t="s">
        <v>289</v>
      </c>
      <c r="B36" s="218">
        <v>0.18528907589216145</v>
      </c>
      <c r="C36" s="218">
        <v>0.18437895074347221</v>
      </c>
      <c r="D36" s="218">
        <v>0.1585624450506124</v>
      </c>
      <c r="E36" s="218">
        <v>6.3556279922263856E-2</v>
      </c>
      <c r="F36" s="218">
        <v>1.0486037948045271E-2</v>
      </c>
      <c r="G36" s="218">
        <v>3.8374531822922477E-2</v>
      </c>
      <c r="H36" s="218">
        <v>0.11642118318170429</v>
      </c>
      <c r="I36" s="218">
        <v>0.10448881622253006</v>
      </c>
      <c r="J36" s="218">
        <v>0.13274846553198891</v>
      </c>
      <c r="K36" s="218">
        <v>0.13678012769697129</v>
      </c>
      <c r="L36" s="218">
        <v>0.12102080610746851</v>
      </c>
      <c r="M36" s="218">
        <v>6.1599856698594885E-2</v>
      </c>
      <c r="N36" s="218">
        <v>5.2470097198853267E-2</v>
      </c>
      <c r="O36" s="218">
        <v>8.3121789262319126E-2</v>
      </c>
      <c r="P36" s="218">
        <v>4.9643406707042106E-2</v>
      </c>
      <c r="Q36" s="219">
        <v>3.790379718255768E-2</v>
      </c>
    </row>
  </sheetData>
  <pageMargins left="0.7" right="0.7" top="0.75" bottom="0.75" header="0.3" footer="0.3"/>
  <pageSetup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C6D837-1E46-439D-BE2B-5450820C957B}">
  <sheetPr>
    <tabColor theme="6" tint="0.39997558519241921"/>
  </sheetPr>
  <dimension ref="A1:I82"/>
  <sheetViews>
    <sheetView zoomScale="75" zoomScaleNormal="75" zoomScalePageLayoutView="75" workbookViewId="0">
      <selection activeCell="K40" sqref="K40"/>
    </sheetView>
  </sheetViews>
  <sheetFormatPr defaultColWidth="8.7265625" defaultRowHeight="12.5"/>
  <cols>
    <col min="1" max="1" width="7.7265625" customWidth="1"/>
    <col min="2" max="2" width="18.1796875" customWidth="1"/>
    <col min="3" max="3" width="23.1796875" customWidth="1"/>
    <col min="4" max="5" width="24.26953125" customWidth="1"/>
    <col min="6" max="6" width="18.7265625" customWidth="1"/>
    <col min="7" max="7" width="14.26953125" customWidth="1"/>
  </cols>
  <sheetData>
    <row r="1" spans="1:7" s="50" customFormat="1" ht="14.5">
      <c r="A1" s="94" t="s">
        <v>184</v>
      </c>
      <c r="B1" s="3"/>
      <c r="C1" s="3"/>
      <c r="D1" s="3"/>
      <c r="E1" s="3"/>
      <c r="F1" s="3"/>
      <c r="G1" s="3"/>
    </row>
    <row r="2" spans="1:7" s="50" customFormat="1" ht="14.5">
      <c r="A2" s="94"/>
      <c r="B2" s="3"/>
      <c r="C2" s="3"/>
      <c r="D2" s="3"/>
      <c r="E2" s="3"/>
      <c r="F2" s="3"/>
      <c r="G2" s="3"/>
    </row>
    <row r="3" spans="1:7" s="50" customFormat="1" ht="14.5">
      <c r="A3" s="94"/>
      <c r="B3" s="3"/>
      <c r="C3" s="3"/>
      <c r="D3" s="3"/>
      <c r="E3" s="3"/>
      <c r="F3" s="3"/>
      <c r="G3" s="3"/>
    </row>
    <row r="4" spans="1:7" s="50" customFormat="1" ht="14.5">
      <c r="A4" s="94"/>
      <c r="B4" s="3"/>
      <c r="C4" s="3"/>
      <c r="D4" s="3"/>
      <c r="E4" s="3"/>
      <c r="F4" s="3"/>
      <c r="G4" s="3"/>
    </row>
    <row r="5" spans="1:7" s="50" customFormat="1" ht="14.5">
      <c r="A5" s="94"/>
      <c r="B5" s="3"/>
      <c r="C5" s="3"/>
      <c r="D5" s="3"/>
      <c r="E5" s="3"/>
      <c r="F5" s="3"/>
      <c r="G5" s="3"/>
    </row>
    <row r="6" spans="1:7" s="50" customFormat="1" ht="14.5">
      <c r="A6" s="94"/>
      <c r="B6" s="3"/>
      <c r="C6" s="3"/>
      <c r="D6" s="3"/>
      <c r="E6" s="3"/>
      <c r="F6" s="3"/>
      <c r="G6" s="3"/>
    </row>
    <row r="7" spans="1:7" s="50" customFormat="1" ht="14.5">
      <c r="A7" s="94"/>
      <c r="B7" s="3"/>
      <c r="C7" s="3"/>
      <c r="D7" s="3"/>
      <c r="E7" s="3"/>
      <c r="F7" s="3"/>
      <c r="G7" s="3"/>
    </row>
    <row r="8" spans="1:7" s="50" customFormat="1" ht="14.5">
      <c r="A8" s="94"/>
      <c r="B8" s="3"/>
      <c r="C8" s="3"/>
      <c r="D8" s="3"/>
      <c r="E8" s="3"/>
      <c r="F8" s="3"/>
      <c r="G8" s="3"/>
    </row>
    <row r="9" spans="1:7" s="50" customFormat="1" ht="14.5">
      <c r="A9" s="94"/>
      <c r="B9" s="3"/>
      <c r="C9" s="3"/>
      <c r="D9" s="3"/>
      <c r="E9" s="3"/>
      <c r="F9" s="3"/>
      <c r="G9" s="3"/>
    </row>
    <row r="10" spans="1:7" s="50" customFormat="1" ht="14.5">
      <c r="A10" s="94"/>
      <c r="B10" s="3"/>
      <c r="C10" s="3"/>
      <c r="D10" s="3"/>
      <c r="E10" s="3"/>
      <c r="F10" s="3"/>
      <c r="G10" s="3"/>
    </row>
    <row r="11" spans="1:7" s="50" customFormat="1" ht="14.5">
      <c r="A11" s="94"/>
      <c r="B11" s="3"/>
      <c r="C11" s="3"/>
      <c r="D11" s="3"/>
      <c r="E11" s="3"/>
      <c r="F11" s="3"/>
      <c r="G11" s="3"/>
    </row>
    <row r="12" spans="1:7" s="50" customFormat="1" ht="14.5">
      <c r="A12" s="94"/>
      <c r="B12" s="3"/>
      <c r="C12" s="3"/>
      <c r="D12" s="3"/>
      <c r="E12" s="3"/>
      <c r="F12" s="3"/>
      <c r="G12" s="3"/>
    </row>
    <row r="13" spans="1:7" s="50" customFormat="1" ht="14.5">
      <c r="A13" s="94"/>
      <c r="B13" s="3"/>
      <c r="C13" s="3"/>
      <c r="D13" s="3"/>
      <c r="E13" s="3"/>
      <c r="F13" s="3"/>
      <c r="G13" s="3"/>
    </row>
    <row r="14" spans="1:7" s="50" customFormat="1" ht="14.5">
      <c r="A14" s="94"/>
      <c r="B14" s="3"/>
      <c r="C14" s="3"/>
      <c r="D14" s="3"/>
      <c r="E14" s="3"/>
      <c r="F14" s="3"/>
      <c r="G14" s="3"/>
    </row>
    <row r="15" spans="1:7" s="50" customFormat="1" ht="14.5">
      <c r="A15" s="94"/>
      <c r="B15" s="3"/>
      <c r="C15" s="3"/>
      <c r="D15" s="3"/>
      <c r="E15" s="3"/>
      <c r="F15" s="3"/>
      <c r="G15" s="3"/>
    </row>
    <row r="16" spans="1:7" s="50" customFormat="1" ht="14.5">
      <c r="A16" s="94"/>
      <c r="B16" s="3"/>
      <c r="C16" s="3"/>
      <c r="D16" s="3"/>
      <c r="E16" s="3"/>
      <c r="F16" s="3"/>
      <c r="G16" s="3"/>
    </row>
    <row r="17" spans="1:9" s="50" customFormat="1" ht="14.5">
      <c r="A17" s="94"/>
      <c r="B17" s="3"/>
      <c r="C17" s="3"/>
      <c r="D17" s="3"/>
      <c r="E17" s="3"/>
      <c r="F17" s="3"/>
      <c r="G17" s="3"/>
    </row>
    <row r="18" spans="1:9" s="50" customFormat="1" ht="14.5">
      <c r="A18" s="94"/>
      <c r="B18" s="3"/>
      <c r="C18" s="3"/>
      <c r="D18" s="3"/>
      <c r="E18" s="3"/>
      <c r="F18" s="3"/>
      <c r="G18" s="3"/>
    </row>
    <row r="19" spans="1:9" s="50" customFormat="1" ht="14.5">
      <c r="A19" s="94"/>
      <c r="B19" s="3"/>
      <c r="C19" s="3"/>
      <c r="D19" s="3"/>
      <c r="E19" s="3"/>
      <c r="F19" s="3"/>
      <c r="G19" s="3"/>
    </row>
    <row r="20" spans="1:9" s="50" customFormat="1" ht="14.5">
      <c r="A20" s="94"/>
      <c r="B20" s="3"/>
      <c r="C20" s="3"/>
      <c r="D20" s="3"/>
      <c r="E20" s="3"/>
      <c r="F20" s="3"/>
      <c r="G20" s="3"/>
    </row>
    <row r="21" spans="1:9" s="50" customFormat="1" ht="14.5">
      <c r="A21" s="712" t="s">
        <v>628</v>
      </c>
      <c r="B21" s="3"/>
      <c r="C21" s="3"/>
      <c r="D21" s="3"/>
      <c r="E21" s="3"/>
      <c r="F21" s="3"/>
      <c r="G21" s="3"/>
    </row>
    <row r="22" spans="1:9" s="50" customFormat="1" ht="13">
      <c r="A22" s="72" t="s">
        <v>543</v>
      </c>
      <c r="B22" s="3"/>
      <c r="C22" s="3"/>
      <c r="D22" s="3"/>
      <c r="E22" s="3"/>
      <c r="F22" s="3"/>
      <c r="G22" s="3"/>
    </row>
    <row r="23" spans="1:9" s="50" customFormat="1" ht="13">
      <c r="A23" s="3"/>
      <c r="B23" s="3"/>
      <c r="C23" s="76"/>
      <c r="D23" s="3"/>
      <c r="E23" s="3"/>
      <c r="F23" s="3"/>
      <c r="G23" s="3"/>
    </row>
    <row r="24" spans="1:9" s="50" customFormat="1">
      <c r="A24" s="3"/>
      <c r="B24" s="3"/>
      <c r="C24" s="1249" t="s">
        <v>810</v>
      </c>
      <c r="D24" s="1250"/>
      <c r="E24" s="1250"/>
      <c r="F24" s="1250"/>
      <c r="G24" s="1251"/>
    </row>
    <row r="25" spans="1:9" s="50" customFormat="1" ht="45.75" customHeight="1">
      <c r="A25" s="64"/>
      <c r="B25" s="1252" t="s">
        <v>121</v>
      </c>
      <c r="C25" s="1008" t="s">
        <v>613</v>
      </c>
      <c r="D25" s="719" t="s">
        <v>181</v>
      </c>
      <c r="E25" s="719" t="s">
        <v>178</v>
      </c>
      <c r="F25" s="719" t="s">
        <v>180</v>
      </c>
      <c r="G25" s="719" t="s">
        <v>172</v>
      </c>
    </row>
    <row r="26" spans="1:9" s="53" customFormat="1" ht="29.15" customHeight="1">
      <c r="A26" s="97"/>
      <c r="B26" s="1253"/>
      <c r="C26" s="1009" t="s">
        <v>182</v>
      </c>
      <c r="D26" s="98" t="s">
        <v>177</v>
      </c>
      <c r="E26" s="506" t="s">
        <v>179</v>
      </c>
      <c r="F26" s="506" t="s">
        <v>811</v>
      </c>
      <c r="G26" s="506" t="s">
        <v>812</v>
      </c>
    </row>
    <row r="27" spans="1:9" s="50" customFormat="1">
      <c r="A27" s="34">
        <v>2006</v>
      </c>
      <c r="B27" s="95">
        <v>2.4660000000000002</v>
      </c>
      <c r="C27" s="95">
        <v>1.8298911075272621</v>
      </c>
      <c r="D27" s="95">
        <v>0.31264599085536793</v>
      </c>
      <c r="E27" s="95">
        <v>0.76423163672923333</v>
      </c>
      <c r="F27" s="96" t="s">
        <v>813</v>
      </c>
      <c r="G27" s="96" t="s">
        <v>813</v>
      </c>
      <c r="H27" s="863"/>
      <c r="I27" s="1011"/>
    </row>
    <row r="28" spans="1:9" s="50" customFormat="1">
      <c r="A28" s="28">
        <v>2007</v>
      </c>
      <c r="B28" s="96">
        <v>5.2530000000000001</v>
      </c>
      <c r="C28" s="96">
        <v>3.4944377570372702</v>
      </c>
      <c r="D28" s="96">
        <v>0.73835222811643531</v>
      </c>
      <c r="E28" s="96">
        <v>1.5314165315490962</v>
      </c>
      <c r="F28" s="96" t="s">
        <v>813</v>
      </c>
      <c r="G28" s="96" t="s">
        <v>813</v>
      </c>
      <c r="H28" s="863"/>
      <c r="I28" s="1011"/>
    </row>
    <row r="29" spans="1:9" s="50" customFormat="1">
      <c r="A29" s="28">
        <v>2008</v>
      </c>
      <c r="B29" s="96">
        <v>8.3699999999999992</v>
      </c>
      <c r="C29" s="96">
        <v>3.549818302725146</v>
      </c>
      <c r="D29" s="96">
        <v>1.3678963840010607</v>
      </c>
      <c r="E29" s="96">
        <v>2.2526738759364253</v>
      </c>
      <c r="F29" s="96" t="s">
        <v>813</v>
      </c>
      <c r="G29" s="96" t="s">
        <v>813</v>
      </c>
      <c r="H29" s="863"/>
      <c r="I29" s="1011"/>
    </row>
    <row r="30" spans="1:9" s="50" customFormat="1">
      <c r="A30" s="28">
        <v>2009</v>
      </c>
      <c r="B30" s="96">
        <v>9.9969999999999999</v>
      </c>
      <c r="C30" s="96">
        <v>3.2311432831104274</v>
      </c>
      <c r="D30" s="96">
        <v>0.8535570539489038</v>
      </c>
      <c r="E30" s="96">
        <v>1.4688424293317037</v>
      </c>
      <c r="F30" s="96" t="s">
        <v>813</v>
      </c>
      <c r="G30" s="96" t="s">
        <v>813</v>
      </c>
      <c r="H30" s="863"/>
      <c r="I30" s="1011"/>
    </row>
    <row r="31" spans="1:9" s="50" customFormat="1">
      <c r="A31" s="28">
        <v>2010</v>
      </c>
      <c r="B31" s="96">
        <v>5.218</v>
      </c>
      <c r="C31" s="96">
        <v>1.7072964995579487</v>
      </c>
      <c r="D31" s="96">
        <v>0.55074436551161154</v>
      </c>
      <c r="E31" s="96">
        <v>1.0691173404087566</v>
      </c>
      <c r="F31" s="96" t="s">
        <v>813</v>
      </c>
      <c r="G31" s="96" t="s">
        <v>813</v>
      </c>
      <c r="H31" s="863"/>
      <c r="I31" s="1011"/>
    </row>
    <row r="32" spans="1:9" s="50" customFormat="1">
      <c r="A32" s="28">
        <v>2011</v>
      </c>
      <c r="B32" s="96">
        <v>6.6040000000000001</v>
      </c>
      <c r="C32" s="96">
        <v>1.6714924392605464</v>
      </c>
      <c r="D32" s="96">
        <v>0.59649038763738615</v>
      </c>
      <c r="E32" s="96">
        <v>1.3647373498762334</v>
      </c>
      <c r="F32" s="96" t="s">
        <v>813</v>
      </c>
      <c r="G32" s="96" t="s">
        <v>813</v>
      </c>
      <c r="H32" s="863"/>
      <c r="I32" s="1011"/>
    </row>
    <row r="33" spans="1:9" s="50" customFormat="1">
      <c r="A33" s="28">
        <v>2012</v>
      </c>
      <c r="B33" s="96">
        <v>13.34</v>
      </c>
      <c r="C33" s="96">
        <v>1.2946892571429307</v>
      </c>
      <c r="D33" s="96">
        <v>1.0946662135891094</v>
      </c>
      <c r="E33" s="96" t="s">
        <v>813</v>
      </c>
      <c r="F33" s="96">
        <v>0.60483667237430416</v>
      </c>
      <c r="G33" s="96">
        <v>1.1836091950711254</v>
      </c>
      <c r="H33" s="863"/>
      <c r="I33" s="1011"/>
    </row>
    <row r="34" spans="1:9" s="50" customFormat="1">
      <c r="A34" s="28">
        <v>2013</v>
      </c>
      <c r="B34" s="96">
        <v>1.087</v>
      </c>
      <c r="C34" s="96">
        <v>3.0366112634271566E-2</v>
      </c>
      <c r="D34" s="96">
        <v>0.12901148758911732</v>
      </c>
      <c r="E34" s="96" t="s">
        <v>813</v>
      </c>
      <c r="F34" s="96">
        <v>0.26124912108644094</v>
      </c>
      <c r="G34" s="96">
        <v>0.35787793690727471</v>
      </c>
      <c r="H34" s="863"/>
      <c r="I34" s="1011"/>
    </row>
    <row r="35" spans="1:9" s="50" customFormat="1">
      <c r="A35" s="28">
        <v>2014</v>
      </c>
      <c r="B35" s="96">
        <v>4.8570000000000002</v>
      </c>
      <c r="C35" s="96">
        <v>0.53561451000758731</v>
      </c>
      <c r="D35" s="96">
        <v>0.31555100830763383</v>
      </c>
      <c r="E35" s="96" t="s">
        <v>813</v>
      </c>
      <c r="F35" s="96">
        <v>0.4290219798218522</v>
      </c>
      <c r="G35" s="96">
        <v>0.62743676828389416</v>
      </c>
      <c r="H35" s="863"/>
      <c r="I35" s="1011"/>
    </row>
    <row r="36" spans="1:9" s="50" customFormat="1">
      <c r="A36" s="28">
        <v>2015</v>
      </c>
      <c r="B36" s="96">
        <v>8.5990000000000002</v>
      </c>
      <c r="C36" s="96">
        <v>0.67487366126715365</v>
      </c>
      <c r="D36" s="96">
        <v>0.37617846054276272</v>
      </c>
      <c r="E36" s="96" t="s">
        <v>813</v>
      </c>
      <c r="F36" s="96">
        <v>0.44458254449824269</v>
      </c>
      <c r="G36" s="96">
        <v>1.0479789938068322</v>
      </c>
      <c r="H36" s="863"/>
      <c r="I36" s="1011"/>
    </row>
    <row r="37" spans="1:9" s="50" customFormat="1">
      <c r="A37" s="28">
        <v>2016</v>
      </c>
      <c r="B37" s="96">
        <v>8.2329999999999988</v>
      </c>
      <c r="C37" s="96">
        <v>0.83569323438523091</v>
      </c>
      <c r="D37" s="96">
        <v>0.37952776029107482</v>
      </c>
      <c r="E37" s="96" t="s">
        <v>813</v>
      </c>
      <c r="F37" s="96">
        <v>0.43774365160353651</v>
      </c>
      <c r="G37" s="96">
        <v>1.1478158859190608</v>
      </c>
      <c r="H37" s="863"/>
      <c r="I37" s="1011"/>
    </row>
    <row r="38" spans="1:9" s="50" customFormat="1">
      <c r="A38" s="28">
        <v>2017</v>
      </c>
      <c r="B38" s="96">
        <v>7.0170000000000003</v>
      </c>
      <c r="C38" s="96">
        <v>0.93417841579404359</v>
      </c>
      <c r="D38" s="96">
        <v>0.27628872123169873</v>
      </c>
      <c r="E38" s="96" t="s">
        <v>813</v>
      </c>
      <c r="F38" s="96">
        <v>0.36605480306879079</v>
      </c>
      <c r="G38" s="96">
        <v>1.2215102264166771</v>
      </c>
      <c r="H38" s="863"/>
      <c r="I38" s="1011"/>
    </row>
    <row r="39" spans="1:9" s="50" customFormat="1">
      <c r="A39" s="28">
        <v>2018</v>
      </c>
      <c r="B39" s="96">
        <v>7.5880000000000001</v>
      </c>
      <c r="C39" s="96">
        <v>0.6542165627707841</v>
      </c>
      <c r="D39" s="96">
        <v>0.24308382258311395</v>
      </c>
      <c r="E39" s="96" t="s">
        <v>813</v>
      </c>
      <c r="F39" s="96">
        <v>0.38617112193017311</v>
      </c>
      <c r="G39" s="96">
        <v>1.1747033480572424</v>
      </c>
      <c r="H39" s="863"/>
      <c r="I39" s="1011"/>
    </row>
    <row r="40" spans="1:9" s="50" customFormat="1">
      <c r="A40" s="28">
        <v>2019</v>
      </c>
      <c r="B40" s="96">
        <v>9.1319999999999997</v>
      </c>
      <c r="C40" s="96">
        <v>0.43019844451126626</v>
      </c>
      <c r="D40" s="96">
        <v>0.54465571351602338</v>
      </c>
      <c r="E40" s="96" t="s">
        <v>813</v>
      </c>
      <c r="F40" s="96">
        <v>0.32590920413703517</v>
      </c>
      <c r="G40" s="96">
        <v>2.1572882590166902</v>
      </c>
      <c r="H40" s="863"/>
      <c r="I40" s="1011"/>
    </row>
    <row r="41" spans="1:9" s="50" customFormat="1">
      <c r="A41" s="28">
        <v>2020</v>
      </c>
      <c r="B41" s="96">
        <v>17.213000000000001</v>
      </c>
      <c r="C41" s="96">
        <v>1.3399610134729592</v>
      </c>
      <c r="D41" s="96">
        <v>0.86213635907112141</v>
      </c>
      <c r="E41" s="96" t="s">
        <v>813</v>
      </c>
      <c r="F41" s="96">
        <v>0.24990081592043617</v>
      </c>
      <c r="G41" s="96">
        <v>3.0619946968209701</v>
      </c>
      <c r="H41" s="863"/>
      <c r="I41" s="1011"/>
    </row>
    <row r="42" spans="1:9" s="50" customFormat="1">
      <c r="A42" s="28">
        <v>2021</v>
      </c>
      <c r="B42" s="96">
        <v>13.413</v>
      </c>
      <c r="C42" s="96">
        <v>0.57874623121966273</v>
      </c>
      <c r="D42" s="96">
        <v>0.5279061599551168</v>
      </c>
      <c r="E42" s="96" t="s">
        <v>813</v>
      </c>
      <c r="F42" s="96">
        <v>0.22074399463524372</v>
      </c>
      <c r="G42" s="96">
        <v>2.1770313839338229</v>
      </c>
      <c r="H42" s="863"/>
      <c r="I42" s="1011"/>
    </row>
    <row r="43" spans="1:9" s="50" customFormat="1">
      <c r="A43" s="28">
        <v>2022</v>
      </c>
      <c r="B43" s="96">
        <v>8.5110819999999983</v>
      </c>
      <c r="C43" s="96">
        <v>0.65280453971511176</v>
      </c>
      <c r="D43" s="96">
        <v>0.18230902098321231</v>
      </c>
      <c r="E43" s="96" t="s">
        <v>813</v>
      </c>
      <c r="F43" s="96">
        <v>0.151942255471569</v>
      </c>
      <c r="G43" s="96">
        <v>1.2895893182903968</v>
      </c>
      <c r="H43" s="863"/>
      <c r="I43" s="1011"/>
    </row>
    <row r="44" spans="1:9" s="50" customFormat="1">
      <c r="A44" s="30">
        <v>2023</v>
      </c>
      <c r="B44" s="1010">
        <v>6.4020000000000001</v>
      </c>
      <c r="C44" s="1010">
        <v>0.30663105600000001</v>
      </c>
      <c r="D44" s="1010">
        <v>0.27067288500000003</v>
      </c>
      <c r="E44" s="1010" t="s">
        <v>813</v>
      </c>
      <c r="F44" s="1010">
        <v>0.15186192600000001</v>
      </c>
      <c r="G44" s="1010">
        <v>0.9335081300000001</v>
      </c>
      <c r="H44" s="863"/>
      <c r="I44" s="1011"/>
    </row>
    <row r="45" spans="1:9">
      <c r="B45" s="3"/>
      <c r="C45" s="3"/>
      <c r="D45" s="3"/>
      <c r="E45" s="3"/>
      <c r="F45" s="3"/>
      <c r="G45" s="3"/>
    </row>
    <row r="46" spans="1:9">
      <c r="A46" s="3"/>
      <c r="B46" s="3"/>
      <c r="C46" s="1012"/>
      <c r="D46" s="3"/>
      <c r="E46" s="77"/>
      <c r="F46" s="3"/>
      <c r="G46" s="107"/>
    </row>
    <row r="47" spans="1:9">
      <c r="A47" s="3"/>
      <c r="B47" s="3"/>
      <c r="C47" s="507"/>
      <c r="D47" s="507"/>
      <c r="E47" s="507"/>
      <c r="F47" s="507"/>
      <c r="G47" s="507"/>
    </row>
    <row r="48" spans="1:9">
      <c r="A48" s="3"/>
      <c r="B48" s="77"/>
      <c r="C48" s="507"/>
      <c r="D48" s="507"/>
      <c r="E48" s="507"/>
      <c r="F48" s="507"/>
      <c r="G48" s="507"/>
    </row>
    <row r="49" spans="1:7">
      <c r="C49" s="507"/>
      <c r="D49" s="507"/>
      <c r="E49" s="507"/>
      <c r="F49" s="507"/>
      <c r="G49" s="507"/>
    </row>
    <row r="50" spans="1:7">
      <c r="A50" s="507"/>
      <c r="D50" s="507"/>
      <c r="E50" s="507"/>
      <c r="F50" s="507"/>
      <c r="G50" s="507"/>
    </row>
    <row r="51" spans="1:7">
      <c r="C51" s="507"/>
      <c r="D51" s="507"/>
      <c r="E51" s="507"/>
      <c r="F51" s="507"/>
      <c r="G51" s="507"/>
    </row>
    <row r="52" spans="1:7">
      <c r="C52" s="507"/>
      <c r="D52" s="507"/>
      <c r="E52" s="507"/>
      <c r="F52" s="507"/>
      <c r="G52" s="507"/>
    </row>
    <row r="53" spans="1:7">
      <c r="C53" s="507"/>
      <c r="D53" s="507"/>
      <c r="E53" s="507"/>
      <c r="F53" s="507"/>
      <c r="G53" s="507"/>
    </row>
    <row r="54" spans="1:7">
      <c r="C54" s="507"/>
      <c r="D54" s="507"/>
      <c r="E54" s="507"/>
      <c r="F54" s="507"/>
      <c r="G54" s="507"/>
    </row>
    <row r="55" spans="1:7">
      <c r="C55" s="507"/>
      <c r="D55" s="507"/>
      <c r="E55" s="507"/>
      <c r="F55" s="507"/>
      <c r="G55" s="507"/>
    </row>
    <row r="56" spans="1:7">
      <c r="C56" s="507"/>
      <c r="D56" s="507"/>
      <c r="E56" s="507"/>
      <c r="F56" s="507"/>
      <c r="G56" s="507"/>
    </row>
    <row r="57" spans="1:7">
      <c r="C57" s="507"/>
      <c r="D57" s="507"/>
      <c r="E57" s="507"/>
      <c r="F57" s="507"/>
      <c r="G57" s="507"/>
    </row>
    <row r="58" spans="1:7">
      <c r="C58" s="507"/>
      <c r="D58" s="507"/>
      <c r="E58" s="507"/>
      <c r="F58" s="507"/>
      <c r="G58" s="507"/>
    </row>
    <row r="59" spans="1:7">
      <c r="C59" s="507"/>
      <c r="D59" s="507"/>
      <c r="E59" s="507"/>
      <c r="F59" s="507"/>
      <c r="G59" s="507"/>
    </row>
    <row r="60" spans="1:7">
      <c r="C60" s="507"/>
      <c r="D60" s="507"/>
      <c r="E60" s="507"/>
      <c r="F60" s="507"/>
      <c r="G60" s="507"/>
    </row>
    <row r="61" spans="1:7">
      <c r="C61" s="507"/>
      <c r="D61" s="507"/>
      <c r="E61" s="507"/>
      <c r="F61" s="507"/>
      <c r="G61" s="507"/>
    </row>
    <row r="62" spans="1:7">
      <c r="C62" s="507"/>
    </row>
    <row r="63" spans="1:7">
      <c r="C63" s="507"/>
    </row>
    <row r="64" spans="1:7">
      <c r="C64" s="507"/>
      <c r="D64" s="508"/>
      <c r="E64" s="508"/>
      <c r="F64" s="508"/>
      <c r="G64" s="508"/>
    </row>
    <row r="65" spans="3:7">
      <c r="C65" s="507"/>
      <c r="D65" s="508"/>
      <c r="E65" s="508"/>
      <c r="F65" s="508"/>
      <c r="G65" s="508"/>
    </row>
    <row r="66" spans="3:7">
      <c r="C66" s="507"/>
      <c r="D66" s="508"/>
      <c r="E66" s="508"/>
      <c r="F66" s="508"/>
      <c r="G66" s="508"/>
    </row>
    <row r="67" spans="3:7">
      <c r="C67" s="507"/>
      <c r="D67" s="508"/>
      <c r="E67" s="508"/>
      <c r="F67" s="508"/>
      <c r="G67" s="508"/>
    </row>
    <row r="68" spans="3:7">
      <c r="C68" s="507"/>
      <c r="D68" s="508"/>
      <c r="E68" s="508"/>
      <c r="F68" s="508"/>
      <c r="G68" s="508"/>
    </row>
    <row r="69" spans="3:7">
      <c r="C69" s="507"/>
      <c r="D69" s="508"/>
      <c r="E69" s="508"/>
      <c r="F69" s="508"/>
      <c r="G69" s="508"/>
    </row>
    <row r="70" spans="3:7">
      <c r="C70" s="508"/>
      <c r="D70" s="508"/>
      <c r="E70" s="508"/>
      <c r="F70" s="508"/>
      <c r="G70" s="508"/>
    </row>
    <row r="71" spans="3:7">
      <c r="C71" s="508"/>
      <c r="D71" s="508"/>
      <c r="E71" s="508"/>
      <c r="F71" s="508"/>
      <c r="G71" s="508"/>
    </row>
    <row r="72" spans="3:7">
      <c r="C72" s="508"/>
      <c r="D72" s="508"/>
      <c r="E72" s="508"/>
      <c r="F72" s="508"/>
      <c r="G72" s="508"/>
    </row>
    <row r="73" spans="3:7">
      <c r="C73" s="508"/>
      <c r="D73" s="508"/>
      <c r="E73" s="508"/>
      <c r="F73" s="508"/>
      <c r="G73" s="508"/>
    </row>
    <row r="74" spans="3:7">
      <c r="C74" s="508"/>
      <c r="D74" s="508"/>
      <c r="E74" s="508"/>
      <c r="F74" s="508"/>
      <c r="G74" s="508"/>
    </row>
    <row r="75" spans="3:7">
      <c r="C75" s="508"/>
      <c r="D75" s="508"/>
      <c r="E75" s="508"/>
      <c r="F75" s="508"/>
      <c r="G75" s="508"/>
    </row>
    <row r="76" spans="3:7">
      <c r="C76" s="508"/>
      <c r="D76" s="508"/>
      <c r="E76" s="508"/>
      <c r="F76" s="508"/>
      <c r="G76" s="508"/>
    </row>
    <row r="77" spans="3:7">
      <c r="C77" s="508"/>
      <c r="D77" s="508"/>
      <c r="E77" s="508"/>
      <c r="F77" s="508"/>
      <c r="G77" s="508"/>
    </row>
    <row r="78" spans="3:7">
      <c r="C78" s="508"/>
    </row>
    <row r="79" spans="3:7">
      <c r="C79" s="508"/>
    </row>
    <row r="80" spans="3:7">
      <c r="C80" s="508"/>
    </row>
    <row r="81" spans="3:3">
      <c r="C81" s="508"/>
    </row>
    <row r="82" spans="3:3">
      <c r="C82" s="508"/>
    </row>
  </sheetData>
  <mergeCells count="2">
    <mergeCell ref="C24:G24"/>
    <mergeCell ref="B25:B26"/>
  </mergeCells>
  <pageMargins left="0.7" right="0.7" top="0.75" bottom="0.75" header="0.3" footer="0.3"/>
  <pageSetup orientation="portrait"/>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FF132F-9380-43EB-B8FF-7214C6B46808}">
  <sheetPr>
    <tabColor theme="6" tint="0.39997558519241921"/>
  </sheetPr>
  <dimension ref="A1:K95"/>
  <sheetViews>
    <sheetView zoomScale="75" zoomScaleNormal="75" zoomScalePageLayoutView="75" workbookViewId="0"/>
  </sheetViews>
  <sheetFormatPr defaultColWidth="8.7265625" defaultRowHeight="12.5"/>
  <cols>
    <col min="1" max="1" width="15.453125" customWidth="1"/>
    <col min="2" max="2" width="33" customWidth="1"/>
    <col min="3" max="3" width="6.26953125" customWidth="1"/>
    <col min="4" max="4" width="26" customWidth="1"/>
    <col min="5" max="5" width="28.7265625" customWidth="1"/>
    <col min="6" max="6" width="6" customWidth="1"/>
    <col min="7" max="7" width="13.26953125" customWidth="1"/>
    <col min="8" max="8" width="32" customWidth="1"/>
    <col min="9" max="9" width="15" style="79" bestFit="1" customWidth="1"/>
  </cols>
  <sheetData>
    <row r="1" spans="1:11" ht="14.5">
      <c r="A1" s="4" t="s">
        <v>814</v>
      </c>
      <c r="B1" s="3"/>
      <c r="C1" s="78"/>
      <c r="D1" s="3"/>
      <c r="E1" s="3"/>
      <c r="F1" s="3"/>
      <c r="G1" s="3"/>
      <c r="H1" s="3"/>
      <c r="I1" s="78"/>
      <c r="J1" s="3"/>
      <c r="K1" s="3"/>
    </row>
    <row r="2" spans="1:11">
      <c r="A2" s="3" t="s">
        <v>614</v>
      </c>
      <c r="B2" s="3"/>
      <c r="C2" s="78"/>
      <c r="D2" s="3"/>
      <c r="E2" s="3"/>
      <c r="F2" s="3"/>
      <c r="G2" s="3"/>
      <c r="H2" s="3"/>
      <c r="I2" s="78"/>
      <c r="J2" s="3"/>
      <c r="K2" s="3"/>
    </row>
    <row r="3" spans="1:11">
      <c r="A3" s="3"/>
      <c r="B3" s="3"/>
      <c r="C3" s="78"/>
      <c r="D3" s="3"/>
      <c r="E3" s="3"/>
      <c r="F3" s="3"/>
      <c r="G3" s="3"/>
      <c r="H3" s="3"/>
      <c r="I3" s="78"/>
      <c r="J3" s="3"/>
      <c r="K3" s="3"/>
    </row>
    <row r="4" spans="1:11">
      <c r="A4" s="3"/>
      <c r="B4" s="3"/>
      <c r="C4" s="78"/>
      <c r="D4" s="3"/>
      <c r="E4" s="3"/>
      <c r="F4" s="3"/>
      <c r="G4" s="3"/>
      <c r="H4" s="3"/>
      <c r="I4" s="78"/>
      <c r="J4" s="3"/>
      <c r="K4" s="3"/>
    </row>
    <row r="5" spans="1:11">
      <c r="A5" s="3"/>
      <c r="B5" s="3"/>
      <c r="C5" s="78"/>
      <c r="D5" s="3"/>
      <c r="E5" s="3"/>
      <c r="F5" s="3"/>
      <c r="G5" s="3"/>
      <c r="H5" s="3"/>
      <c r="I5" s="78"/>
      <c r="J5" s="3"/>
      <c r="K5" s="3"/>
    </row>
    <row r="6" spans="1:11">
      <c r="A6" s="3"/>
      <c r="B6" s="3"/>
      <c r="C6" s="78"/>
      <c r="D6" s="3"/>
      <c r="E6" s="3"/>
      <c r="F6" s="3"/>
      <c r="G6" s="3"/>
      <c r="H6" s="3"/>
      <c r="I6" s="78"/>
      <c r="J6" s="3"/>
      <c r="K6" s="3"/>
    </row>
    <row r="7" spans="1:11">
      <c r="A7" s="3"/>
      <c r="B7" s="3"/>
      <c r="C7" s="78"/>
      <c r="D7" s="3"/>
      <c r="E7" s="3"/>
      <c r="F7" s="3"/>
      <c r="G7" s="3"/>
      <c r="H7" s="3"/>
      <c r="I7" s="78"/>
      <c r="J7" s="3"/>
      <c r="K7" s="3"/>
    </row>
    <row r="8" spans="1:11">
      <c r="A8" s="3"/>
      <c r="B8" s="3"/>
      <c r="C8" s="78"/>
      <c r="D8" s="3"/>
      <c r="E8" s="3"/>
      <c r="F8" s="3"/>
      <c r="G8" s="3"/>
      <c r="H8" s="3"/>
      <c r="I8" s="78"/>
      <c r="J8" s="3"/>
      <c r="K8" s="3"/>
    </row>
    <row r="9" spans="1:11">
      <c r="A9" s="3"/>
      <c r="B9" s="3"/>
      <c r="C9" s="78"/>
      <c r="D9" s="3"/>
      <c r="E9" s="3"/>
      <c r="F9" s="3"/>
      <c r="G9" s="3"/>
      <c r="H9" s="3"/>
      <c r="I9" s="78"/>
      <c r="J9" s="3"/>
      <c r="K9" s="3"/>
    </row>
    <row r="10" spans="1:11">
      <c r="A10" s="3"/>
      <c r="B10" s="3"/>
      <c r="C10" s="78"/>
      <c r="D10" s="3"/>
      <c r="E10" s="3"/>
      <c r="F10" s="3"/>
      <c r="G10" s="3"/>
      <c r="H10" s="3"/>
      <c r="I10" s="78"/>
      <c r="J10" s="3"/>
      <c r="K10" s="3"/>
    </row>
    <row r="11" spans="1:11">
      <c r="A11" s="3"/>
      <c r="B11" s="3"/>
      <c r="C11" s="78"/>
      <c r="D11" s="3"/>
      <c r="E11" s="3"/>
      <c r="F11" s="3"/>
      <c r="G11" s="3"/>
      <c r="H11" s="3"/>
      <c r="I11" s="78"/>
      <c r="J11" s="3"/>
      <c r="K11" s="3"/>
    </row>
    <row r="12" spans="1:11">
      <c r="A12" s="3"/>
      <c r="B12" s="3"/>
      <c r="C12" s="78"/>
      <c r="D12" s="3"/>
      <c r="E12" s="3"/>
      <c r="F12" s="3"/>
      <c r="G12" s="3"/>
      <c r="H12" s="3"/>
      <c r="I12" s="78"/>
      <c r="J12" s="3"/>
      <c r="K12" s="3"/>
    </row>
    <row r="13" spans="1:11">
      <c r="A13" s="3"/>
      <c r="B13" s="3"/>
      <c r="C13" s="78"/>
      <c r="D13" s="3"/>
      <c r="E13" s="3"/>
      <c r="F13" s="3"/>
      <c r="G13" s="3"/>
      <c r="H13" s="3"/>
      <c r="I13" s="78"/>
      <c r="J13" s="3"/>
      <c r="K13" s="3"/>
    </row>
    <row r="14" spans="1:11">
      <c r="A14" s="3"/>
      <c r="B14" s="3"/>
      <c r="C14" s="78"/>
      <c r="D14" s="3"/>
      <c r="E14" s="3" t="s">
        <v>815</v>
      </c>
      <c r="F14" s="3"/>
      <c r="G14" s="3"/>
      <c r="H14" s="3"/>
      <c r="I14" s="78"/>
      <c r="J14" s="3"/>
      <c r="K14" s="3"/>
    </row>
    <row r="15" spans="1:11">
      <c r="A15" s="3"/>
      <c r="B15" s="3"/>
      <c r="C15" s="78"/>
      <c r="D15" s="3"/>
      <c r="E15" s="3"/>
      <c r="F15" s="3"/>
      <c r="G15" s="3"/>
      <c r="H15" s="3"/>
      <c r="I15" s="78"/>
      <c r="J15" s="3"/>
      <c r="K15" s="3"/>
    </row>
    <row r="16" spans="1:11">
      <c r="A16" s="3"/>
      <c r="B16" s="3"/>
      <c r="C16" s="78"/>
      <c r="D16" s="3"/>
      <c r="E16" s="3"/>
      <c r="F16" s="3"/>
      <c r="G16" s="3"/>
      <c r="H16" s="3"/>
      <c r="I16" s="78"/>
      <c r="J16" s="3"/>
      <c r="K16" s="3"/>
    </row>
    <row r="17" spans="1:11">
      <c r="A17" s="3"/>
      <c r="B17" s="3"/>
      <c r="C17" s="78"/>
      <c r="D17" s="3"/>
      <c r="E17" s="3"/>
      <c r="F17" s="3"/>
      <c r="G17" s="3"/>
      <c r="H17" s="3"/>
      <c r="I17" s="78"/>
      <c r="J17" s="3"/>
      <c r="K17" s="3"/>
    </row>
    <row r="18" spans="1:11">
      <c r="A18" s="3"/>
      <c r="B18" s="3"/>
      <c r="C18" s="78"/>
      <c r="D18" s="3"/>
      <c r="E18" s="3"/>
      <c r="F18" s="3"/>
      <c r="G18" s="3"/>
      <c r="H18" s="3"/>
      <c r="I18" s="78"/>
      <c r="J18" s="3"/>
      <c r="K18" s="3"/>
    </row>
    <row r="19" spans="1:11">
      <c r="A19" s="3"/>
      <c r="B19" s="3"/>
      <c r="C19" s="78"/>
      <c r="D19" s="3"/>
      <c r="E19" s="3"/>
      <c r="F19" s="3"/>
      <c r="G19" s="3"/>
      <c r="H19" s="3"/>
      <c r="I19" s="78"/>
      <c r="J19" s="3"/>
      <c r="K19" s="3"/>
    </row>
    <row r="20" spans="1:11">
      <c r="A20" s="3"/>
      <c r="B20" s="3"/>
      <c r="C20" s="78"/>
      <c r="D20" s="3"/>
      <c r="E20" s="3"/>
      <c r="F20" s="3"/>
      <c r="G20" s="3"/>
      <c r="H20" s="3"/>
      <c r="I20" s="78"/>
      <c r="J20" s="3"/>
      <c r="K20" s="3"/>
    </row>
    <row r="21" spans="1:11">
      <c r="A21" s="3"/>
      <c r="B21" s="3"/>
      <c r="C21" s="78"/>
      <c r="D21" s="3"/>
      <c r="E21" s="3"/>
      <c r="F21" s="3"/>
      <c r="G21" s="3"/>
      <c r="H21" s="3"/>
      <c r="I21" s="78"/>
      <c r="J21" s="3"/>
      <c r="K21" s="3"/>
    </row>
    <row r="22" spans="1:11">
      <c r="A22" s="3"/>
      <c r="B22" s="3"/>
      <c r="C22" s="78"/>
      <c r="D22" s="3"/>
      <c r="E22" s="3"/>
      <c r="F22" s="3"/>
      <c r="G22" s="3"/>
      <c r="H22" s="3"/>
      <c r="I22" s="78"/>
      <c r="J22" s="3"/>
      <c r="K22" s="3"/>
    </row>
    <row r="23" spans="1:11" ht="13">
      <c r="A23" s="72" t="s">
        <v>626</v>
      </c>
      <c r="B23" s="3"/>
      <c r="C23" s="78"/>
      <c r="D23" s="3"/>
      <c r="E23" s="3"/>
      <c r="F23" s="3"/>
      <c r="G23" s="3"/>
      <c r="H23" s="3"/>
      <c r="I23" s="78"/>
      <c r="J23" s="3"/>
      <c r="K23" s="3"/>
    </row>
    <row r="24" spans="1:11" ht="13">
      <c r="A24" s="72" t="s">
        <v>543</v>
      </c>
      <c r="B24" s="3"/>
      <c r="C24" s="78"/>
      <c r="D24" s="3"/>
      <c r="E24" s="3"/>
      <c r="F24" s="3"/>
      <c r="G24" s="3"/>
      <c r="H24" s="3"/>
      <c r="I24" s="78"/>
      <c r="J24" s="3"/>
      <c r="K24" s="3"/>
    </row>
    <row r="25" spans="1:11">
      <c r="H25" s="78"/>
      <c r="J25" s="3"/>
      <c r="K25" s="3"/>
    </row>
    <row r="26" spans="1:11" s="105" customFormat="1" ht="36" customHeight="1">
      <c r="A26" s="1254" t="s">
        <v>816</v>
      </c>
      <c r="B26" s="1251"/>
      <c r="C26" s="103"/>
      <c r="D26" s="1255" t="s">
        <v>817</v>
      </c>
      <c r="E26" s="1256"/>
      <c r="F26" s="103"/>
      <c r="G26" s="1255" t="s">
        <v>818</v>
      </c>
      <c r="H26" s="1256"/>
      <c r="I26" s="104"/>
      <c r="J26" s="103"/>
      <c r="K26" s="103"/>
    </row>
    <row r="27" spans="1:11">
      <c r="A27" t="s">
        <v>33</v>
      </c>
      <c r="B27" s="221">
        <v>570.63602200000003</v>
      </c>
      <c r="C27" s="3"/>
      <c r="D27" s="34" t="s">
        <v>125</v>
      </c>
      <c r="E27" s="221">
        <v>345.44400000000002</v>
      </c>
      <c r="F27" s="3"/>
      <c r="G27" s="34" t="s">
        <v>64</v>
      </c>
      <c r="H27" s="223">
        <v>936.09178799999995</v>
      </c>
      <c r="I27" s="220"/>
      <c r="J27" s="3"/>
      <c r="K27" s="3"/>
    </row>
    <row r="28" spans="1:11">
      <c r="A28" t="s">
        <v>19</v>
      </c>
      <c r="B28" s="222">
        <v>244.63977800000001</v>
      </c>
      <c r="C28" s="3"/>
      <c r="D28" s="28" t="s">
        <v>122</v>
      </c>
      <c r="E28" s="222">
        <v>315.92</v>
      </c>
      <c r="F28" s="3"/>
      <c r="G28" s="28" t="s">
        <v>100</v>
      </c>
      <c r="H28" s="224">
        <v>170.97953799999999</v>
      </c>
      <c r="I28" s="220"/>
      <c r="J28" s="3"/>
      <c r="K28" s="3"/>
    </row>
    <row r="29" spans="1:11">
      <c r="A29" t="s">
        <v>18</v>
      </c>
      <c r="B29" s="222">
        <v>180.73346799999999</v>
      </c>
      <c r="C29" s="3"/>
      <c r="D29" s="28" t="s">
        <v>128</v>
      </c>
      <c r="E29" s="222">
        <v>273.91300000000001</v>
      </c>
      <c r="F29" s="3"/>
      <c r="G29" s="28" t="s">
        <v>126</v>
      </c>
      <c r="H29" s="224">
        <v>101.210398</v>
      </c>
      <c r="I29" s="220"/>
      <c r="J29" s="3"/>
      <c r="K29" s="3"/>
    </row>
    <row r="30" spans="1:11">
      <c r="A30" t="s">
        <v>31</v>
      </c>
      <c r="B30" s="222">
        <v>165.373739</v>
      </c>
      <c r="C30" s="3"/>
      <c r="D30" s="28" t="s">
        <v>819</v>
      </c>
      <c r="E30" s="222">
        <v>170.98</v>
      </c>
      <c r="F30" s="3"/>
      <c r="G30" s="28" t="s">
        <v>62</v>
      </c>
      <c r="H30" s="224">
        <v>75.964462999999995</v>
      </c>
      <c r="I30" s="220"/>
      <c r="J30" s="3"/>
      <c r="K30" s="3"/>
    </row>
    <row r="31" spans="1:11">
      <c r="A31" t="s">
        <v>15</v>
      </c>
      <c r="B31" s="222">
        <v>118.224132</v>
      </c>
      <c r="C31" s="3"/>
      <c r="D31" s="28" t="s">
        <v>131</v>
      </c>
      <c r="E31" s="222">
        <v>101.21</v>
      </c>
      <c r="F31" s="3"/>
      <c r="G31" s="28" t="s">
        <v>132</v>
      </c>
      <c r="H31" s="224">
        <v>67.014660000000006</v>
      </c>
      <c r="I31" s="220"/>
      <c r="J31" s="3"/>
      <c r="K31" s="3"/>
    </row>
    <row r="32" spans="1:11">
      <c r="A32" t="s">
        <v>130</v>
      </c>
      <c r="B32" s="222">
        <v>70.727709000000004</v>
      </c>
      <c r="C32" s="3"/>
      <c r="D32" s="28" t="s">
        <v>149</v>
      </c>
      <c r="E32" s="222">
        <v>75.963999999999999</v>
      </c>
      <c r="F32" s="3"/>
      <c r="G32" s="28" t="s">
        <v>60</v>
      </c>
      <c r="H32" s="224">
        <v>65.887251000000006</v>
      </c>
      <c r="I32" s="220"/>
      <c r="J32" s="3"/>
      <c r="K32" s="3"/>
    </row>
    <row r="33" spans="1:11">
      <c r="A33" t="s">
        <v>32</v>
      </c>
      <c r="B33" s="222">
        <v>67.655254999999997</v>
      </c>
      <c r="C33" s="3"/>
      <c r="D33" s="28" t="s">
        <v>138</v>
      </c>
      <c r="E33" s="222">
        <v>65.887</v>
      </c>
      <c r="F33" s="3"/>
      <c r="G33" s="28" t="s">
        <v>147</v>
      </c>
      <c r="H33" s="224">
        <v>58.144198000000003</v>
      </c>
      <c r="I33" s="220"/>
      <c r="J33" s="3"/>
      <c r="K33" s="3"/>
    </row>
    <row r="34" spans="1:11">
      <c r="A34" t="s">
        <v>26</v>
      </c>
      <c r="B34" s="222">
        <v>55.444392000000001</v>
      </c>
      <c r="C34" s="3"/>
      <c r="D34" s="28" t="s">
        <v>152</v>
      </c>
      <c r="E34" s="222">
        <v>58.143999999999998</v>
      </c>
      <c r="F34" s="3"/>
      <c r="G34" s="28" t="s">
        <v>107</v>
      </c>
      <c r="H34" s="224">
        <v>53.231003999999999</v>
      </c>
      <c r="I34" s="220"/>
      <c r="J34" s="3"/>
      <c r="K34" s="3"/>
    </row>
    <row r="35" spans="1:11">
      <c r="A35" t="s">
        <v>28</v>
      </c>
      <c r="B35" s="222">
        <v>47.761516</v>
      </c>
      <c r="C35" s="3"/>
      <c r="D35" s="28" t="s">
        <v>820</v>
      </c>
      <c r="E35" s="222">
        <v>53.231000000000002</v>
      </c>
      <c r="F35" s="3"/>
      <c r="G35" s="28" t="s">
        <v>124</v>
      </c>
      <c r="H35" s="224">
        <v>40.387740000000001</v>
      </c>
      <c r="I35" s="220"/>
      <c r="J35" s="3"/>
      <c r="K35" s="3"/>
    </row>
    <row r="36" spans="1:11">
      <c r="A36" t="s">
        <v>38</v>
      </c>
      <c r="B36" s="222">
        <v>34.569253000000003</v>
      </c>
      <c r="C36" s="3"/>
      <c r="D36" s="28" t="s">
        <v>821</v>
      </c>
      <c r="E36" s="222">
        <v>46.676000000000002</v>
      </c>
      <c r="F36" s="3"/>
      <c r="G36" s="28" t="s">
        <v>148</v>
      </c>
      <c r="H36" s="224">
        <v>27.758443</v>
      </c>
      <c r="I36" s="220"/>
      <c r="J36" s="3"/>
      <c r="K36" s="3"/>
    </row>
    <row r="37" spans="1:11">
      <c r="A37" t="s">
        <v>16</v>
      </c>
      <c r="B37" s="222">
        <v>31.614325999999998</v>
      </c>
      <c r="C37" s="3"/>
      <c r="D37" s="28" t="s">
        <v>123</v>
      </c>
      <c r="E37" s="222">
        <v>40.143000000000001</v>
      </c>
      <c r="F37" s="3"/>
      <c r="G37" s="28" t="s">
        <v>129</v>
      </c>
      <c r="H37" s="224">
        <v>22.666415000000001</v>
      </c>
      <c r="I37" s="220"/>
      <c r="J37" s="3"/>
      <c r="K37" s="3"/>
    </row>
    <row r="38" spans="1:11">
      <c r="A38" t="s">
        <v>822</v>
      </c>
      <c r="B38" s="222">
        <v>25.29543</v>
      </c>
      <c r="C38" s="3"/>
      <c r="D38" s="28" t="s">
        <v>154</v>
      </c>
      <c r="E38" s="222">
        <v>27.757999999999999</v>
      </c>
      <c r="F38" s="3"/>
      <c r="G38" s="28" t="s">
        <v>127</v>
      </c>
      <c r="H38" s="224">
        <v>11.829331</v>
      </c>
      <c r="I38" s="220"/>
      <c r="J38" s="3"/>
      <c r="K38" s="3"/>
    </row>
    <row r="39" spans="1:11">
      <c r="A39" t="s">
        <v>24</v>
      </c>
      <c r="B39" s="222">
        <v>21.876511000000001</v>
      </c>
      <c r="C39" s="3"/>
      <c r="D39" s="28" t="s">
        <v>135</v>
      </c>
      <c r="E39" s="222">
        <v>22.666</v>
      </c>
      <c r="F39" s="3"/>
      <c r="G39" s="28" t="s">
        <v>137</v>
      </c>
      <c r="H39" s="509">
        <v>8.7545680000000008</v>
      </c>
      <c r="I39" s="220"/>
      <c r="J39" s="3"/>
      <c r="K39" s="3"/>
    </row>
    <row r="40" spans="1:11">
      <c r="A40" t="s">
        <v>143</v>
      </c>
      <c r="B40" s="512">
        <v>9.1415430000000004</v>
      </c>
      <c r="C40" s="3"/>
      <c r="D40" s="28" t="s">
        <v>136</v>
      </c>
      <c r="E40" s="222">
        <v>17.155000000000001</v>
      </c>
      <c r="F40" s="3"/>
      <c r="G40" s="28" t="s">
        <v>153</v>
      </c>
      <c r="H40" s="509">
        <v>5.6431100000000001</v>
      </c>
      <c r="I40" s="220"/>
      <c r="J40" s="3"/>
      <c r="K40" s="3"/>
    </row>
    <row r="41" spans="1:11">
      <c r="A41" t="s">
        <v>145</v>
      </c>
      <c r="B41" s="512">
        <v>5.0966379999999996</v>
      </c>
      <c r="C41" s="3"/>
      <c r="D41" s="28" t="s">
        <v>133</v>
      </c>
      <c r="E41" s="222">
        <v>11.829000000000001</v>
      </c>
      <c r="F41" s="3"/>
      <c r="G41" s="28" t="s">
        <v>155</v>
      </c>
      <c r="H41" s="509">
        <v>3.510335</v>
      </c>
      <c r="I41" s="220"/>
      <c r="J41" s="3"/>
      <c r="K41" s="3"/>
    </row>
    <row r="42" spans="1:11">
      <c r="A42" t="s">
        <v>25</v>
      </c>
      <c r="B42" s="512">
        <v>3.4393950000000002</v>
      </c>
      <c r="C42" s="3"/>
      <c r="D42" s="28" t="s">
        <v>160</v>
      </c>
      <c r="E42" s="512">
        <v>5.6429999999999998</v>
      </c>
      <c r="F42" s="3"/>
      <c r="G42" s="28" t="s">
        <v>139</v>
      </c>
      <c r="H42" s="509">
        <v>3.4911159999999999</v>
      </c>
      <c r="I42" s="220"/>
      <c r="J42" s="3"/>
      <c r="K42" s="3"/>
    </row>
    <row r="43" spans="1:11">
      <c r="A43" t="s">
        <v>21</v>
      </c>
      <c r="B43" s="512">
        <v>1.9907779999999999</v>
      </c>
      <c r="C43" s="3"/>
      <c r="D43" s="28" t="s">
        <v>142</v>
      </c>
      <c r="E43" s="512">
        <v>5.4340000000000002</v>
      </c>
      <c r="F43" s="3"/>
      <c r="G43" s="28" t="s">
        <v>106</v>
      </c>
      <c r="H43" s="509">
        <v>2.968356</v>
      </c>
      <c r="I43" s="220"/>
      <c r="J43" s="3"/>
      <c r="K43" s="3"/>
    </row>
    <row r="44" spans="1:11">
      <c r="A44" t="s">
        <v>30</v>
      </c>
      <c r="B44" s="510">
        <v>1.2870699999999999</v>
      </c>
      <c r="C44" s="3"/>
      <c r="D44" s="28" t="s">
        <v>161</v>
      </c>
      <c r="E44" s="512">
        <v>3.51</v>
      </c>
      <c r="F44" s="3"/>
      <c r="G44" s="28" t="s">
        <v>157</v>
      </c>
      <c r="H44" s="509">
        <v>2.6283210000000001</v>
      </c>
      <c r="I44" s="220"/>
      <c r="J44" s="3"/>
      <c r="K44" s="3"/>
    </row>
    <row r="45" spans="1:11">
      <c r="A45" t="s">
        <v>119</v>
      </c>
      <c r="B45" s="510">
        <v>1.2513890000000001</v>
      </c>
      <c r="C45" s="3"/>
      <c r="D45" s="28" t="s">
        <v>146</v>
      </c>
      <c r="E45" s="512">
        <v>3.1840000000000002</v>
      </c>
      <c r="F45" s="3"/>
      <c r="G45" s="28" t="s">
        <v>101</v>
      </c>
      <c r="H45" s="509">
        <v>1.049847</v>
      </c>
      <c r="I45" s="220"/>
      <c r="J45" s="3"/>
      <c r="K45" s="3"/>
    </row>
    <row r="46" spans="1:11">
      <c r="A46" t="s">
        <v>151</v>
      </c>
      <c r="B46" s="511">
        <v>1.2461869999999999</v>
      </c>
      <c r="C46" s="3"/>
      <c r="D46" s="28" t="s">
        <v>144</v>
      </c>
      <c r="E46" s="512">
        <v>3.1389999999999998</v>
      </c>
      <c r="F46" s="3"/>
      <c r="G46" s="28" t="s">
        <v>277</v>
      </c>
      <c r="H46" s="509">
        <v>1.009409</v>
      </c>
      <c r="I46" s="220"/>
      <c r="J46" s="3"/>
      <c r="K46" s="3"/>
    </row>
    <row r="47" spans="1:11">
      <c r="A47" t="s">
        <v>23</v>
      </c>
      <c r="B47" s="511">
        <v>1.1832</v>
      </c>
      <c r="C47" s="3"/>
      <c r="D47" s="28" t="s">
        <v>140</v>
      </c>
      <c r="E47" s="512">
        <v>2.968</v>
      </c>
      <c r="F47" s="3"/>
      <c r="G47" s="28" t="s">
        <v>150</v>
      </c>
      <c r="H47" s="509">
        <v>0.77529400000000004</v>
      </c>
      <c r="I47" s="220"/>
      <c r="J47" s="3"/>
      <c r="K47" s="3"/>
    </row>
    <row r="48" spans="1:11">
      <c r="A48" s="30" t="s">
        <v>171</v>
      </c>
      <c r="B48" s="513">
        <v>3.4870000000000001</v>
      </c>
      <c r="C48" s="3"/>
      <c r="D48" s="28" t="s">
        <v>823</v>
      </c>
      <c r="E48" s="512">
        <v>2.6280000000000001</v>
      </c>
      <c r="F48" s="3"/>
      <c r="G48" s="28" t="s">
        <v>134</v>
      </c>
      <c r="H48" s="509">
        <v>0.56831600000000004</v>
      </c>
      <c r="I48" s="220"/>
      <c r="J48" s="3"/>
      <c r="K48" s="3"/>
    </row>
    <row r="49" spans="1:11">
      <c r="A49" s="3"/>
      <c r="B49" s="108"/>
      <c r="C49" s="3"/>
      <c r="D49" s="28" t="s">
        <v>166</v>
      </c>
      <c r="E49" s="512">
        <v>2.2160000000000002</v>
      </c>
      <c r="F49" s="3"/>
      <c r="G49" s="30" t="s">
        <v>171</v>
      </c>
      <c r="H49" s="868">
        <v>0.87344600000000006</v>
      </c>
      <c r="I49" s="220"/>
      <c r="J49" s="3"/>
      <c r="K49" s="3"/>
    </row>
    <row r="50" spans="1:11">
      <c r="A50" s="3"/>
      <c r="B50" s="514"/>
      <c r="C50" s="3"/>
      <c r="D50" s="28" t="s">
        <v>156</v>
      </c>
      <c r="E50" s="512">
        <v>1.105</v>
      </c>
      <c r="F50" s="3"/>
      <c r="G50" s="3"/>
      <c r="H50" s="1013"/>
      <c r="I50" s="220"/>
      <c r="J50" s="3"/>
      <c r="K50" s="3"/>
    </row>
    <row r="51" spans="1:11">
      <c r="A51" s="3"/>
      <c r="B51" s="514"/>
      <c r="C51" s="3"/>
      <c r="D51" s="28" t="s">
        <v>165</v>
      </c>
      <c r="E51" s="512">
        <v>1.05</v>
      </c>
      <c r="F51" s="3"/>
      <c r="G51" s="3"/>
      <c r="H51" s="1013"/>
      <c r="I51" s="220"/>
      <c r="J51" s="3"/>
      <c r="K51" s="3"/>
    </row>
    <row r="52" spans="1:11">
      <c r="A52" s="3"/>
      <c r="B52" s="514"/>
      <c r="C52" s="3"/>
      <c r="D52" s="28" t="s">
        <v>545</v>
      </c>
      <c r="E52" s="512">
        <v>1.0089999999999999</v>
      </c>
      <c r="F52" s="3"/>
      <c r="G52" s="3"/>
      <c r="H52" s="1013"/>
      <c r="I52" s="220"/>
      <c r="J52" s="3"/>
      <c r="K52" s="3"/>
    </row>
    <row r="53" spans="1:11">
      <c r="A53" s="3"/>
      <c r="B53" s="514"/>
      <c r="C53" s="3"/>
      <c r="D53" s="30" t="s">
        <v>824</v>
      </c>
      <c r="E53" s="868">
        <v>3.8679999999999999</v>
      </c>
      <c r="F53" s="3"/>
      <c r="G53" s="3"/>
      <c r="H53" s="1013"/>
      <c r="I53" s="220"/>
      <c r="J53" s="3"/>
      <c r="K53" s="3"/>
    </row>
    <row r="54" spans="1:11">
      <c r="A54" s="3"/>
      <c r="B54" s="514"/>
      <c r="C54" s="3"/>
      <c r="D54" s="3"/>
      <c r="E54" s="3"/>
      <c r="F54" s="3"/>
      <c r="G54" s="3"/>
      <c r="H54" s="1013"/>
      <c r="I54" s="220"/>
      <c r="J54" s="3"/>
      <c r="K54" s="3"/>
    </row>
    <row r="55" spans="1:11">
      <c r="A55" s="3"/>
      <c r="B55" s="514"/>
      <c r="C55" s="3"/>
      <c r="D55" s="3"/>
      <c r="E55" s="3"/>
      <c r="F55" s="3"/>
      <c r="G55" s="3"/>
      <c r="H55" s="1013"/>
      <c r="I55" s="220"/>
      <c r="J55" s="3"/>
      <c r="K55" s="3"/>
    </row>
    <row r="56" spans="1:11">
      <c r="A56" s="3"/>
      <c r="B56" s="514"/>
      <c r="C56" s="3"/>
      <c r="D56" s="3"/>
      <c r="E56" s="3"/>
      <c r="F56" s="3"/>
      <c r="G56" s="3"/>
      <c r="H56" s="1013"/>
      <c r="I56" s="220"/>
      <c r="J56" s="3"/>
      <c r="K56" s="3"/>
    </row>
    <row r="57" spans="1:11">
      <c r="A57" s="3"/>
      <c r="B57" s="514"/>
      <c r="C57" s="3"/>
      <c r="D57" s="3"/>
      <c r="E57" s="3"/>
      <c r="F57" s="3"/>
      <c r="G57" s="3"/>
      <c r="H57" s="1013"/>
      <c r="I57" s="220"/>
      <c r="J57" s="3"/>
      <c r="K57" s="3"/>
    </row>
    <row r="58" spans="1:11">
      <c r="A58" s="3"/>
      <c r="B58" s="514"/>
      <c r="C58" s="3"/>
      <c r="D58" s="3"/>
      <c r="E58" s="3"/>
      <c r="F58" s="3"/>
      <c r="G58" s="3"/>
      <c r="H58" s="1013"/>
      <c r="I58" s="220"/>
      <c r="J58" s="3"/>
      <c r="K58" s="3"/>
    </row>
    <row r="59" spans="1:11">
      <c r="A59" s="3"/>
      <c r="B59" s="514"/>
      <c r="C59" s="3"/>
      <c r="D59" s="3"/>
      <c r="E59" s="3"/>
      <c r="F59" s="3"/>
      <c r="G59" s="3"/>
      <c r="H59" s="1013"/>
      <c r="I59" s="220"/>
      <c r="J59" s="3"/>
      <c r="K59" s="3"/>
    </row>
    <row r="60" spans="1:11">
      <c r="A60" s="3"/>
      <c r="B60" s="514"/>
      <c r="C60" s="3"/>
      <c r="D60" s="3"/>
      <c r="E60" s="3"/>
      <c r="F60" s="3"/>
      <c r="G60" s="3"/>
      <c r="H60" s="1013"/>
      <c r="I60" s="220"/>
      <c r="J60" s="3"/>
      <c r="K60" s="3"/>
    </row>
    <row r="61" spans="1:11">
      <c r="B61" s="514"/>
      <c r="C61" s="3"/>
      <c r="D61" s="3"/>
      <c r="E61" s="3"/>
      <c r="F61" s="3"/>
      <c r="G61" s="3"/>
      <c r="H61" s="1013"/>
      <c r="I61" s="220"/>
      <c r="J61" s="3"/>
      <c r="K61" s="3"/>
    </row>
    <row r="62" spans="1:11">
      <c r="A62" s="3"/>
      <c r="B62" s="514"/>
      <c r="C62" s="3"/>
      <c r="D62" s="3"/>
      <c r="E62" s="3"/>
      <c r="F62" s="3"/>
      <c r="G62" s="3"/>
      <c r="H62" s="108"/>
      <c r="I62" s="220"/>
      <c r="J62" s="3"/>
      <c r="K62" s="3"/>
    </row>
    <row r="63" spans="1:11">
      <c r="A63" s="3"/>
      <c r="B63" s="514"/>
      <c r="C63" s="3"/>
      <c r="D63" s="3"/>
      <c r="E63" s="3"/>
      <c r="F63" s="3"/>
      <c r="G63" s="3"/>
      <c r="H63" s="108"/>
      <c r="I63" s="220"/>
      <c r="J63" s="3"/>
      <c r="K63" s="3"/>
    </row>
    <row r="64" spans="1:11">
      <c r="A64" s="3"/>
      <c r="B64" s="514"/>
      <c r="C64" s="3"/>
      <c r="D64" s="3"/>
      <c r="E64" s="3"/>
      <c r="F64" s="3"/>
      <c r="G64" s="3"/>
      <c r="H64" s="108"/>
      <c r="I64" s="220"/>
      <c r="J64" s="3"/>
      <c r="K64" s="3"/>
    </row>
    <row r="65" spans="1:11">
      <c r="A65" s="3"/>
      <c r="B65" s="514"/>
      <c r="C65" s="3"/>
      <c r="D65" s="3"/>
      <c r="E65" s="3"/>
      <c r="F65" s="3"/>
      <c r="G65" s="3"/>
      <c r="H65" s="108"/>
      <c r="I65" s="220"/>
      <c r="J65" s="3"/>
      <c r="K65" s="3"/>
    </row>
    <row r="66" spans="1:11">
      <c r="A66" s="3"/>
      <c r="B66" s="514"/>
      <c r="C66" s="3"/>
      <c r="D66" s="3"/>
      <c r="E66" s="3"/>
      <c r="F66" s="3"/>
      <c r="G66" s="3"/>
      <c r="H66" s="108"/>
      <c r="I66" s="220"/>
      <c r="J66" s="3"/>
      <c r="K66" s="3"/>
    </row>
    <row r="67" spans="1:11">
      <c r="A67" s="3"/>
      <c r="B67" s="514"/>
      <c r="C67" s="108"/>
      <c r="D67" s="3"/>
      <c r="E67" s="3"/>
      <c r="F67" s="3"/>
      <c r="G67" s="3"/>
      <c r="H67" s="108"/>
      <c r="I67" s="108"/>
      <c r="J67" s="3"/>
      <c r="K67" s="3"/>
    </row>
    <row r="68" spans="1:11">
      <c r="A68" s="3"/>
      <c r="B68" s="514"/>
      <c r="C68" s="108"/>
      <c r="D68" s="3"/>
      <c r="E68" s="3"/>
      <c r="F68" s="3"/>
      <c r="G68" s="3"/>
      <c r="H68" s="108"/>
      <c r="I68" s="108"/>
      <c r="J68" s="3"/>
      <c r="K68" s="3"/>
    </row>
    <row r="69" spans="1:11">
      <c r="A69" s="3"/>
      <c r="B69" s="514"/>
      <c r="C69" s="78"/>
      <c r="D69" s="3"/>
      <c r="E69" s="3"/>
      <c r="F69" s="3"/>
      <c r="G69" s="3"/>
      <c r="H69" s="108"/>
      <c r="I69" s="78"/>
      <c r="J69" s="3"/>
      <c r="K69" s="3"/>
    </row>
    <row r="70" spans="1:11">
      <c r="A70" s="3"/>
      <c r="B70" s="514"/>
      <c r="C70" s="78"/>
      <c r="D70" s="3"/>
      <c r="E70" s="3"/>
      <c r="F70" s="3"/>
      <c r="G70" s="3"/>
      <c r="H70" s="108"/>
      <c r="I70" s="78"/>
      <c r="J70" s="3"/>
      <c r="K70" s="3"/>
    </row>
    <row r="71" spans="1:11">
      <c r="A71" s="3"/>
      <c r="B71" s="514"/>
      <c r="C71" s="78"/>
      <c r="D71" s="3"/>
      <c r="E71" s="3"/>
      <c r="F71" s="3"/>
      <c r="G71" s="3"/>
      <c r="H71" s="108"/>
      <c r="I71" s="78"/>
      <c r="J71" s="3"/>
      <c r="K71" s="3"/>
    </row>
    <row r="72" spans="1:11">
      <c r="A72" s="3"/>
      <c r="B72" s="514"/>
      <c r="C72" s="78"/>
      <c r="D72" s="3"/>
      <c r="E72" s="3"/>
      <c r="F72" s="3"/>
      <c r="G72" s="3"/>
      <c r="H72" s="108"/>
      <c r="I72" s="78"/>
      <c r="J72" s="3"/>
      <c r="K72" s="3"/>
    </row>
    <row r="73" spans="1:11">
      <c r="A73" s="3"/>
      <c r="B73" s="514"/>
      <c r="C73" s="78"/>
      <c r="D73" s="3"/>
      <c r="E73" s="3"/>
      <c r="F73" s="3"/>
      <c r="G73" s="3"/>
      <c r="H73" s="108"/>
      <c r="I73" s="78"/>
      <c r="J73" s="3"/>
      <c r="K73" s="3"/>
    </row>
    <row r="74" spans="1:11">
      <c r="A74" s="3"/>
      <c r="B74" s="514"/>
      <c r="C74" s="78"/>
      <c r="D74" s="3"/>
      <c r="E74" s="3"/>
      <c r="F74" s="3"/>
      <c r="G74" s="3"/>
      <c r="H74" s="108"/>
      <c r="I74" s="78"/>
      <c r="J74" s="3"/>
      <c r="K74" s="3"/>
    </row>
    <row r="75" spans="1:11">
      <c r="A75" s="3"/>
      <c r="B75" s="514"/>
      <c r="C75" s="78"/>
      <c r="D75" s="3"/>
      <c r="E75" s="3"/>
      <c r="F75" s="3"/>
      <c r="G75" s="3"/>
      <c r="H75" s="108"/>
      <c r="I75" s="78"/>
      <c r="J75" s="3"/>
      <c r="K75" s="3"/>
    </row>
    <row r="76" spans="1:11">
      <c r="A76" s="3"/>
      <c r="B76" s="514"/>
      <c r="C76" s="78"/>
      <c r="E76" s="3"/>
      <c r="F76" s="3"/>
      <c r="G76" s="3"/>
      <c r="H76" s="108"/>
      <c r="I76" s="78"/>
      <c r="J76" s="3"/>
      <c r="K76" s="3"/>
    </row>
    <row r="77" spans="1:11">
      <c r="A77" s="3"/>
      <c r="B77" s="514"/>
      <c r="C77" s="78"/>
      <c r="E77" s="3"/>
      <c r="F77" s="3"/>
      <c r="G77" s="3"/>
      <c r="H77" s="108"/>
      <c r="I77" s="78"/>
      <c r="J77" s="3"/>
      <c r="K77" s="3"/>
    </row>
    <row r="78" spans="1:11">
      <c r="A78" s="3"/>
      <c r="B78" s="514"/>
      <c r="C78" s="78"/>
      <c r="E78" s="3"/>
      <c r="F78" s="3"/>
      <c r="G78" s="3"/>
      <c r="H78" s="108"/>
      <c r="I78" s="78"/>
      <c r="J78" s="3"/>
      <c r="K78" s="3"/>
    </row>
    <row r="79" spans="1:11">
      <c r="A79" s="3"/>
      <c r="B79" s="514"/>
      <c r="C79" s="78"/>
      <c r="E79" s="3"/>
      <c r="F79" s="3"/>
      <c r="G79" s="3"/>
      <c r="H79" s="108"/>
      <c r="I79" s="78"/>
      <c r="J79" s="3"/>
      <c r="K79" s="3"/>
    </row>
    <row r="80" spans="1:11">
      <c r="A80" s="3"/>
      <c r="B80" s="514"/>
      <c r="C80" s="78"/>
      <c r="E80" s="3"/>
      <c r="F80" s="3"/>
      <c r="G80" s="3"/>
      <c r="H80" s="108"/>
      <c r="I80" s="78"/>
      <c r="J80" s="3"/>
      <c r="K80" s="3"/>
    </row>
    <row r="81" spans="1:11">
      <c r="A81" s="3"/>
      <c r="B81" s="514"/>
      <c r="C81" s="78"/>
      <c r="E81" s="3"/>
      <c r="F81" s="3"/>
      <c r="H81" s="108"/>
      <c r="I81" s="78"/>
      <c r="J81" s="3"/>
      <c r="K81" s="3"/>
    </row>
    <row r="82" spans="1:11">
      <c r="A82" s="3"/>
      <c r="B82" s="514"/>
      <c r="C82" s="78"/>
      <c r="E82" s="3"/>
      <c r="F82" s="3"/>
      <c r="H82" s="108"/>
      <c r="I82" s="78"/>
      <c r="J82" s="3"/>
      <c r="K82" s="3"/>
    </row>
    <row r="83" spans="1:11">
      <c r="A83" s="3"/>
      <c r="B83" s="514"/>
      <c r="C83" s="78"/>
      <c r="E83" s="3"/>
      <c r="F83" s="3"/>
      <c r="H83" s="108"/>
      <c r="I83" s="78"/>
      <c r="J83" s="3"/>
      <c r="K83" s="3"/>
    </row>
    <row r="84" spans="1:11">
      <c r="A84" s="3"/>
      <c r="B84" s="514"/>
      <c r="C84" s="78"/>
      <c r="E84" s="3"/>
      <c r="F84" s="3"/>
      <c r="H84" s="108"/>
      <c r="I84" s="78"/>
      <c r="J84" s="3"/>
      <c r="K84" s="3"/>
    </row>
    <row r="85" spans="1:11">
      <c r="B85" s="514"/>
      <c r="C85" s="78"/>
      <c r="E85" s="3"/>
      <c r="F85" s="3"/>
      <c r="H85" s="108"/>
      <c r="I85" s="78"/>
      <c r="J85" s="3"/>
      <c r="K85" s="3"/>
    </row>
    <row r="86" spans="1:11">
      <c r="B86" s="514"/>
      <c r="C86" s="78"/>
      <c r="E86" s="3"/>
      <c r="F86" s="3"/>
      <c r="H86" s="108"/>
      <c r="I86" s="78"/>
      <c r="J86" s="3"/>
      <c r="K86" s="3"/>
    </row>
    <row r="87" spans="1:11">
      <c r="B87" s="514"/>
      <c r="C87" s="78"/>
      <c r="E87" s="3"/>
      <c r="F87" s="3"/>
      <c r="H87" s="108"/>
      <c r="I87" s="78"/>
      <c r="J87" s="3"/>
      <c r="K87" s="3"/>
    </row>
    <row r="88" spans="1:11">
      <c r="B88" s="514"/>
      <c r="C88" s="78"/>
      <c r="E88" s="3"/>
      <c r="F88" s="3"/>
      <c r="H88" s="108"/>
      <c r="I88" s="78"/>
      <c r="J88" s="3"/>
      <c r="K88" s="3"/>
    </row>
    <row r="89" spans="1:11">
      <c r="C89" s="78"/>
      <c r="E89" s="3"/>
      <c r="F89" s="3"/>
      <c r="H89" s="108"/>
      <c r="I89" s="78"/>
      <c r="J89" s="3"/>
      <c r="K89" s="3"/>
    </row>
    <row r="90" spans="1:11">
      <c r="E90" s="3"/>
      <c r="H90" s="108"/>
    </row>
    <row r="91" spans="1:11">
      <c r="E91" s="3"/>
      <c r="H91" s="108"/>
    </row>
    <row r="92" spans="1:11">
      <c r="E92" s="3"/>
      <c r="H92" s="108"/>
    </row>
    <row r="93" spans="1:11">
      <c r="E93" s="3"/>
    </row>
    <row r="94" spans="1:11">
      <c r="E94" s="3"/>
    </row>
    <row r="95" spans="1:11">
      <c r="E95" s="3"/>
    </row>
  </sheetData>
  <mergeCells count="3">
    <mergeCell ref="A26:B26"/>
    <mergeCell ref="D26:E26"/>
    <mergeCell ref="G26:H26"/>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919984-F974-434E-A09D-E6A250C6020B}">
  <sheetPr>
    <tabColor theme="6" tint="0.39997558519241921"/>
  </sheetPr>
  <dimension ref="A1:L124"/>
  <sheetViews>
    <sheetView zoomScale="75" zoomScaleNormal="75" workbookViewId="0"/>
  </sheetViews>
  <sheetFormatPr defaultRowHeight="12.5"/>
  <cols>
    <col min="1" max="1" width="18.26953125" customWidth="1"/>
    <col min="2" max="11" width="9.1796875" style="1"/>
    <col min="12" max="12" width="12.1796875" style="1" customWidth="1"/>
  </cols>
  <sheetData>
    <row r="1" spans="1:1" ht="14.5">
      <c r="A1" s="4" t="s">
        <v>997</v>
      </c>
    </row>
    <row r="21" spans="1:12" ht="13">
      <c r="A21" s="72" t="s">
        <v>543</v>
      </c>
    </row>
    <row r="24" spans="1:12">
      <c r="A24" s="130" t="s">
        <v>995</v>
      </c>
      <c r="B24" s="1185">
        <v>2014</v>
      </c>
      <c r="C24" s="1185">
        <v>2015</v>
      </c>
      <c r="D24" s="1185">
        <v>2016</v>
      </c>
      <c r="E24" s="1185">
        <v>2017</v>
      </c>
      <c r="F24" s="1185">
        <v>2018</v>
      </c>
      <c r="G24" s="1185">
        <v>2019</v>
      </c>
      <c r="H24" s="1185">
        <v>2020</v>
      </c>
      <c r="I24" s="1185">
        <v>2021</v>
      </c>
      <c r="J24" s="1185">
        <v>2022</v>
      </c>
      <c r="K24" s="1185">
        <v>2023</v>
      </c>
      <c r="L24" s="478" t="s">
        <v>933</v>
      </c>
    </row>
    <row r="25" spans="1:12">
      <c r="A25" s="23" t="s">
        <v>32</v>
      </c>
      <c r="B25" s="1181">
        <v>0.22963254231600466</v>
      </c>
      <c r="C25" s="1181">
        <v>0.27547302166614163</v>
      </c>
      <c r="D25" s="1181">
        <v>0.33016273393493184</v>
      </c>
      <c r="E25" s="1181">
        <v>0.39109941373288354</v>
      </c>
      <c r="F25" s="1181">
        <v>0.27300623561494491</v>
      </c>
      <c r="G25" s="1181">
        <v>0.16996819044847694</v>
      </c>
      <c r="H25" s="1181">
        <v>0.13217727473389779</v>
      </c>
      <c r="I25" s="1181">
        <v>4.8822018448148347E-2</v>
      </c>
      <c r="J25" s="1181">
        <v>4.475049009106024E-2</v>
      </c>
      <c r="K25" s="1181">
        <v>4.0690631550184757E-2</v>
      </c>
      <c r="L25" s="1182">
        <v>0.19485950107627542</v>
      </c>
    </row>
    <row r="26" spans="1:12">
      <c r="A26" s="23" t="s">
        <v>18</v>
      </c>
      <c r="B26" s="1181">
        <v>0.15317237884592186</v>
      </c>
      <c r="C26" s="1181">
        <v>0.18127536214315834</v>
      </c>
      <c r="D26" s="1181">
        <v>0.1756752609578392</v>
      </c>
      <c r="E26" s="1181">
        <v>0.24466675207596991</v>
      </c>
      <c r="F26" s="1181">
        <v>0.20267555642298141</v>
      </c>
      <c r="G26" s="1181">
        <v>0.13483878653254183</v>
      </c>
      <c r="H26" s="1181">
        <v>0.13493880256490393</v>
      </c>
      <c r="I26" s="1181">
        <v>0.1693139703541458</v>
      </c>
      <c r="J26" s="1181">
        <v>0.11568070377235308</v>
      </c>
      <c r="K26" s="1181">
        <v>0.10870048387483142</v>
      </c>
      <c r="L26" s="1182">
        <v>0.16279864873743852</v>
      </c>
    </row>
    <row r="27" spans="1:12">
      <c r="A27" s="23" t="s">
        <v>33</v>
      </c>
      <c r="B27" s="1181">
        <v>4.1340903184203033E-2</v>
      </c>
      <c r="C27" s="1181">
        <v>6.0406261402494228E-2</v>
      </c>
      <c r="D27" s="1181">
        <v>4.8567133975359729E-2</v>
      </c>
      <c r="E27" s="1181">
        <v>7.2877560171288075E-2</v>
      </c>
      <c r="F27" s="1181">
        <v>8.5385959511235662E-2</v>
      </c>
      <c r="G27" s="1181">
        <v>8.8664792731500644E-2</v>
      </c>
      <c r="H27" s="1181">
        <v>0.11549991165954011</v>
      </c>
      <c r="I27" s="1181">
        <v>0.18845894127420576</v>
      </c>
      <c r="J27" s="1181">
        <v>0.2905937053542853</v>
      </c>
      <c r="K27" s="1181">
        <v>0.34320379282385566</v>
      </c>
      <c r="L27" s="1182">
        <v>0.12159673803060889</v>
      </c>
    </row>
    <row r="28" spans="1:12">
      <c r="A28" s="23" t="s">
        <v>31</v>
      </c>
      <c r="B28" s="1181">
        <v>1.9774230987409141E-2</v>
      </c>
      <c r="C28" s="1181">
        <v>1.0363842385055163E-2</v>
      </c>
      <c r="D28" s="1181">
        <v>1.7569243673804424E-2</v>
      </c>
      <c r="E28" s="1181">
        <v>2.5346271937760359E-2</v>
      </c>
      <c r="F28" s="1181">
        <v>5.5118949440110969E-2</v>
      </c>
      <c r="G28" s="1181">
        <v>0.11344881286044736</v>
      </c>
      <c r="H28" s="1181">
        <v>0.18569641921898508</v>
      </c>
      <c r="I28" s="1181">
        <v>0.146121398142741</v>
      </c>
      <c r="J28" s="1181">
        <v>0.21688849203448424</v>
      </c>
      <c r="K28" s="1181">
        <v>9.9462515982319769E-2</v>
      </c>
      <c r="L28" s="1182">
        <v>9.7213937006789333E-2</v>
      </c>
    </row>
    <row r="29" spans="1:12">
      <c r="A29" s="23" t="s">
        <v>15</v>
      </c>
      <c r="B29" s="1181">
        <v>0.13773648755537629</v>
      </c>
      <c r="C29" s="1181">
        <v>0.1323735782483367</v>
      </c>
      <c r="D29" s="1181">
        <v>0.10816605164215316</v>
      </c>
      <c r="E29" s="1181">
        <v>5.6403455554061011E-2</v>
      </c>
      <c r="F29" s="1181">
        <v>6.5583173923240839E-2</v>
      </c>
      <c r="G29" s="1181">
        <v>6.3956505598733643E-2</v>
      </c>
      <c r="H29" s="1181">
        <v>7.2829866134269103E-2</v>
      </c>
      <c r="I29" s="1181">
        <v>5.0647927279670914E-2</v>
      </c>
      <c r="J29" s="1181">
        <v>6.7044430242541628E-2</v>
      </c>
      <c r="K29" s="1181">
        <v>7.1104818030061481E-2</v>
      </c>
      <c r="L29" s="1182">
        <v>7.9833302340127241E-2</v>
      </c>
    </row>
    <row r="30" spans="1:12">
      <c r="A30" s="24" t="s">
        <v>171</v>
      </c>
      <c r="B30" s="1183">
        <v>0.41834345711108467</v>
      </c>
      <c r="C30" s="1183">
        <v>0.34010793415481383</v>
      </c>
      <c r="D30" s="1183">
        <v>0.31985957581591173</v>
      </c>
      <c r="E30" s="1183">
        <v>0.20960654652803704</v>
      </c>
      <c r="F30" s="1183">
        <v>0.31823012508748566</v>
      </c>
      <c r="G30" s="1183">
        <v>0.42912291182830009</v>
      </c>
      <c r="H30" s="1183">
        <v>0.35885772568840441</v>
      </c>
      <c r="I30" s="1183">
        <v>0.39663574450108841</v>
      </c>
      <c r="J30" s="1183">
        <v>0.26504217850527534</v>
      </c>
      <c r="K30" s="1183">
        <v>0.33683775773874702</v>
      </c>
      <c r="L30" s="1184">
        <v>0.34369787280876035</v>
      </c>
    </row>
    <row r="31" spans="1:12">
      <c r="B31" s="1181"/>
      <c r="C31" s="1181"/>
      <c r="D31" s="1181"/>
      <c r="E31" s="1181"/>
      <c r="F31" s="1181"/>
      <c r="G31" s="1181"/>
      <c r="H31" s="1181"/>
      <c r="I31" s="1181"/>
      <c r="J31" s="1181"/>
      <c r="K31" s="1181"/>
      <c r="L31" s="1181"/>
    </row>
    <row r="32" spans="1:12">
      <c r="A32" s="130" t="s">
        <v>996</v>
      </c>
      <c r="B32" s="1186"/>
      <c r="C32" s="1186"/>
      <c r="D32" s="1186"/>
      <c r="E32" s="1186"/>
      <c r="F32" s="1186"/>
      <c r="G32" s="1186"/>
      <c r="H32" s="1186"/>
      <c r="I32" s="1186"/>
      <c r="J32" s="1186"/>
      <c r="K32" s="1186"/>
      <c r="L32" s="1187"/>
    </row>
    <row r="33" spans="1:12">
      <c r="A33" s="129" t="s">
        <v>30</v>
      </c>
      <c r="B33" s="1179">
        <v>0.11177476362440653</v>
      </c>
      <c r="C33" s="1179">
        <v>7.6038076231977073E-2</v>
      </c>
      <c r="D33" s="1179">
        <v>6.495735397144789E-2</v>
      </c>
      <c r="E33" s="1179">
        <v>5.879829032942375E-3</v>
      </c>
      <c r="F33" s="1179">
        <v>3.2461790687875289E-2</v>
      </c>
      <c r="G33" s="1179">
        <v>0.10026501360435953</v>
      </c>
      <c r="H33" s="1179">
        <v>8.7015338823475535E-2</v>
      </c>
      <c r="I33" s="1179">
        <v>0.10735666887807324</v>
      </c>
      <c r="J33" s="1179">
        <v>3.6969885576221571E-2</v>
      </c>
      <c r="K33" s="1179">
        <v>7.7409642679339983E-4</v>
      </c>
      <c r="L33" s="1180">
        <v>6.8058054310238786E-2</v>
      </c>
    </row>
    <row r="34" spans="1:12">
      <c r="A34" s="23" t="s">
        <v>26</v>
      </c>
      <c r="B34" s="1181">
        <v>2.2355876026079843E-2</v>
      </c>
      <c r="C34" s="1181">
        <v>5.1443234896202256E-2</v>
      </c>
      <c r="D34" s="1181">
        <v>2.8932597671960478E-2</v>
      </c>
      <c r="E34" s="1181">
        <v>6.0597604855295417E-2</v>
      </c>
      <c r="F34" s="1181">
        <v>7.8855190433226738E-2</v>
      </c>
      <c r="G34" s="1181">
        <v>5.3303321177930373E-2</v>
      </c>
      <c r="H34" s="1181">
        <v>5.0804622616957971E-2</v>
      </c>
      <c r="I34" s="1181">
        <v>5.8980026698439846E-2</v>
      </c>
      <c r="J34" s="1181">
        <v>4.445243510448868E-2</v>
      </c>
      <c r="K34" s="1181">
        <v>3.3346520183775992E-2</v>
      </c>
      <c r="L34" s="1182">
        <v>5.0005840837211074E-2</v>
      </c>
    </row>
    <row r="35" spans="1:12">
      <c r="A35" s="23" t="s">
        <v>19</v>
      </c>
      <c r="B35" s="1181">
        <v>4.1394340764766689E-2</v>
      </c>
      <c r="C35" s="1181">
        <v>3.7594613183140273E-2</v>
      </c>
      <c r="D35" s="1181">
        <v>3.0254240106992032E-2</v>
      </c>
      <c r="E35" s="1181">
        <v>2.4002714506162169E-2</v>
      </c>
      <c r="F35" s="1181">
        <v>4.5972896092525237E-2</v>
      </c>
      <c r="G35" s="1181">
        <v>2.6891492124019357E-2</v>
      </c>
      <c r="H35" s="1181">
        <v>7.5314799806017685E-2</v>
      </c>
      <c r="I35" s="1181">
        <v>3.2835774047653872E-2</v>
      </c>
      <c r="J35" s="1181">
        <v>1.7368829333707456E-2</v>
      </c>
      <c r="K35" s="1181">
        <v>0.14713634689747301</v>
      </c>
      <c r="L35" s="1182">
        <v>4.5722032419454786E-2</v>
      </c>
    </row>
    <row r="36" spans="1:12">
      <c r="A36" s="23" t="s">
        <v>822</v>
      </c>
      <c r="B36" s="1181">
        <v>6.5143624215934129E-2</v>
      </c>
      <c r="C36" s="1181">
        <v>1.4730850881010553E-2</v>
      </c>
      <c r="D36" s="1181">
        <v>2.7817710191812697E-2</v>
      </c>
      <c r="E36" s="1181">
        <v>4.0659938803122811E-2</v>
      </c>
      <c r="F36" s="1181">
        <v>5.2323870360643225E-2</v>
      </c>
      <c r="G36" s="1181">
        <v>6.0414532391049595E-2</v>
      </c>
      <c r="H36" s="1181">
        <v>3.405461652577698E-2</v>
      </c>
      <c r="I36" s="1181">
        <v>4.1783494247392194E-2</v>
      </c>
      <c r="J36" s="1181">
        <v>3.410296563845009E-2</v>
      </c>
      <c r="K36" s="1181">
        <v>1.5213703976631085E-2</v>
      </c>
      <c r="L36" s="1182">
        <v>3.9375156935358903E-2</v>
      </c>
    </row>
    <row r="37" spans="1:12">
      <c r="A37" s="23" t="s">
        <v>130</v>
      </c>
      <c r="B37" s="1181">
        <v>4.9920347345767474E-2</v>
      </c>
      <c r="C37" s="1181">
        <v>2.647740589438851E-2</v>
      </c>
      <c r="D37" s="1181">
        <v>2.449980084004592E-2</v>
      </c>
      <c r="E37" s="1181">
        <v>1.1748474470215245E-2</v>
      </c>
      <c r="F37" s="1181">
        <v>3.597658383293896E-2</v>
      </c>
      <c r="G37" s="1181">
        <v>6.7222332403849408E-2</v>
      </c>
      <c r="H37" s="1181">
        <v>2.1029861283188133E-2</v>
      </c>
      <c r="I37" s="1181">
        <v>4.1263061917741664E-2</v>
      </c>
      <c r="J37" s="1181">
        <v>4.1115145976286856E-2</v>
      </c>
      <c r="K37" s="1181">
        <v>4.25385307809081E-2</v>
      </c>
      <c r="L37" s="1182">
        <v>3.5113657953289766E-2</v>
      </c>
    </row>
    <row r="38" spans="1:12">
      <c r="A38" s="23" t="s">
        <v>934</v>
      </c>
      <c r="B38" s="1181">
        <v>1.4548403566397269E-2</v>
      </c>
      <c r="C38" s="1181">
        <v>4.3299226720465205E-2</v>
      </c>
      <c r="D38" s="1181">
        <v>3.908671091857132E-2</v>
      </c>
      <c r="E38" s="1181">
        <v>2.2032291242987542E-2</v>
      </c>
      <c r="F38" s="1181">
        <v>1.6567142459441287E-2</v>
      </c>
      <c r="G38" s="1181">
        <v>3.0584314541838596E-2</v>
      </c>
      <c r="H38" s="1181">
        <v>1.6335551488440622E-2</v>
      </c>
      <c r="I38" s="1181">
        <v>1.2535638974499582E-2</v>
      </c>
      <c r="J38" s="1181">
        <v>2.9345705084749549E-3</v>
      </c>
      <c r="K38" s="1181">
        <v>5.241556682623695E-6</v>
      </c>
      <c r="L38" s="1182">
        <v>2.1072559988599075E-2</v>
      </c>
    </row>
    <row r="39" spans="1:12">
      <c r="A39" s="23" t="s">
        <v>25</v>
      </c>
      <c r="B39" s="1181">
        <v>1.6284052669636795E-3</v>
      </c>
      <c r="C39" s="1181">
        <v>2.0939724667267508E-2</v>
      </c>
      <c r="D39" s="1181">
        <v>2.7841088314405994E-2</v>
      </c>
      <c r="E39" s="1181">
        <v>1.2732238738614286E-2</v>
      </c>
      <c r="F39" s="1181">
        <v>6.2227724901406465E-3</v>
      </c>
      <c r="G39" s="1181">
        <v>1.975930547777029E-2</v>
      </c>
      <c r="H39" s="1181">
        <v>1.1601714912996115E-2</v>
      </c>
      <c r="I39" s="1181">
        <v>5.1248304855201288E-3</v>
      </c>
      <c r="J39" s="1181">
        <v>5.7626819296815301E-3</v>
      </c>
      <c r="K39" s="1181">
        <v>2.0685925239738983E-3</v>
      </c>
      <c r="L39" s="1182">
        <v>1.2388228404455382E-2</v>
      </c>
    </row>
    <row r="40" spans="1:12">
      <c r="A40" s="23" t="s">
        <v>935</v>
      </c>
      <c r="B40" s="1181">
        <v>1.5194973135263353E-4</v>
      </c>
      <c r="C40" s="1181">
        <v>1.4771653874467189E-4</v>
      </c>
      <c r="D40" s="1181">
        <v>1.6827707477960207E-4</v>
      </c>
      <c r="E40" s="1181">
        <v>3.3369331500258843E-3</v>
      </c>
      <c r="F40" s="1181">
        <v>3.5540378837018577E-3</v>
      </c>
      <c r="G40" s="1181">
        <v>8.3616455623482279E-3</v>
      </c>
      <c r="H40" s="1181">
        <v>2.4497283505155686E-2</v>
      </c>
      <c r="I40" s="1181">
        <v>4.8102895965328248E-2</v>
      </c>
      <c r="J40" s="1181">
        <v>4.601833954027368E-3</v>
      </c>
      <c r="K40" s="1181">
        <v>5.1342596416391782E-5</v>
      </c>
      <c r="L40" s="1182">
        <v>1.1948711260265355E-2</v>
      </c>
    </row>
    <row r="41" spans="1:12">
      <c r="A41" s="23" t="s">
        <v>24</v>
      </c>
      <c r="B41" s="1181">
        <v>1.2727658024580589E-4</v>
      </c>
      <c r="C41" s="1181">
        <v>1.7182304255911659E-3</v>
      </c>
      <c r="D41" s="1181">
        <v>1.1106762248281437E-4</v>
      </c>
      <c r="E41" s="1181">
        <v>1.4119511672392333E-4</v>
      </c>
      <c r="F41" s="1181">
        <v>1.6486065926985729E-2</v>
      </c>
      <c r="G41" s="1181">
        <v>2.4954923227006206E-2</v>
      </c>
      <c r="H41" s="1181">
        <v>2.1369423499032845E-2</v>
      </c>
      <c r="I41" s="1181">
        <v>1.4804337173742441E-2</v>
      </c>
      <c r="J41" s="1181">
        <v>2.5604520184786452E-3</v>
      </c>
      <c r="K41" s="1181">
        <v>1.3157426554737898E-2</v>
      </c>
      <c r="L41" s="1182">
        <v>1.1243063928054318E-2</v>
      </c>
    </row>
    <row r="42" spans="1:12">
      <c r="A42" s="23" t="s">
        <v>143</v>
      </c>
      <c r="B42" s="1181">
        <v>2.7156563638095918E-2</v>
      </c>
      <c r="C42" s="1181">
        <v>1.3505549420756361E-2</v>
      </c>
      <c r="D42" s="1181">
        <v>2.3552562809406114E-2</v>
      </c>
      <c r="E42" s="1181">
        <v>2.6309366359154145E-3</v>
      </c>
      <c r="F42" s="1181">
        <v>3.2890090424632906E-3</v>
      </c>
      <c r="G42" s="1181">
        <v>1.0961441292057467E-2</v>
      </c>
      <c r="H42" s="1181">
        <v>4.9458015391341311E-3</v>
      </c>
      <c r="I42" s="1181">
        <v>2.80285021597806E-3</v>
      </c>
      <c r="J42" s="1181">
        <v>3.5311625011379701E-3</v>
      </c>
      <c r="K42" s="1181">
        <v>5.498097051192411E-3</v>
      </c>
      <c r="L42" s="1182">
        <v>9.2150173981522462E-3</v>
      </c>
    </row>
    <row r="43" spans="1:12">
      <c r="A43" s="23" t="s">
        <v>145</v>
      </c>
      <c r="B43" s="1181">
        <v>4.0350316082174625E-2</v>
      </c>
      <c r="C43" s="1181">
        <v>1.9074787875688472E-2</v>
      </c>
      <c r="D43" s="1181">
        <v>8.5122892288814148E-3</v>
      </c>
      <c r="E43" s="1181">
        <v>2.638157260344992E-3</v>
      </c>
      <c r="F43" s="1181">
        <v>3.1627096539428431E-3</v>
      </c>
      <c r="G43" s="1181">
        <v>8.4879940056604621E-3</v>
      </c>
      <c r="H43" s="1181">
        <v>1.0413703757245348E-3</v>
      </c>
      <c r="I43" s="1181">
        <v>1.0603883480693761E-3</v>
      </c>
      <c r="J43" s="1181">
        <v>9.1132421436976123E-4</v>
      </c>
      <c r="K43" s="1181">
        <v>3.0653261007244827E-3</v>
      </c>
      <c r="L43" s="1182">
        <v>7.5797172983047192E-3</v>
      </c>
    </row>
    <row r="44" spans="1:12">
      <c r="A44" s="23" t="s">
        <v>28</v>
      </c>
      <c r="B44" s="1181">
        <v>7.3893625747101198E-3</v>
      </c>
      <c r="C44" s="1181">
        <v>9.0552588129863606E-3</v>
      </c>
      <c r="D44" s="1181">
        <v>2.3595017963515257E-2</v>
      </c>
      <c r="E44" s="1181">
        <v>3.2567812175041668E-3</v>
      </c>
      <c r="F44" s="1181">
        <v>3.4505446264098951E-3</v>
      </c>
      <c r="G44" s="1181">
        <v>2.4882675957425835E-3</v>
      </c>
      <c r="H44" s="1181">
        <v>4.2736152451287049E-4</v>
      </c>
      <c r="I44" s="1181">
        <v>1.4898498180711962E-3</v>
      </c>
      <c r="J44" s="1181">
        <v>1.5319673347097146E-3</v>
      </c>
      <c r="K44" s="1181">
        <v>2.8725724998512742E-2</v>
      </c>
      <c r="L44" s="1182">
        <v>6.5787172071380354E-3</v>
      </c>
    </row>
    <row r="45" spans="1:12">
      <c r="A45" s="23" t="s">
        <v>38</v>
      </c>
      <c r="B45" s="1181">
        <v>8.4199548142894516E-5</v>
      </c>
      <c r="C45" s="1181">
        <v>1.0309866298247437E-4</v>
      </c>
      <c r="D45" s="1181">
        <v>1.8175774692807964E-4</v>
      </c>
      <c r="E45" s="1181">
        <v>1.469099305568056E-4</v>
      </c>
      <c r="F45" s="1181">
        <v>3.5751131234077584E-5</v>
      </c>
      <c r="G45" s="1181">
        <v>2.4487463676954089E-5</v>
      </c>
      <c r="H45" s="1181">
        <v>3.6677436262689276E-6</v>
      </c>
      <c r="I45" s="1181">
        <v>1.5120905227758302E-2</v>
      </c>
      <c r="J45" s="1181">
        <v>3.2811445555146583E-2</v>
      </c>
      <c r="K45" s="1181">
        <v>2.079135961852659E-2</v>
      </c>
      <c r="L45" s="1182">
        <v>5.3139590301516599E-3</v>
      </c>
    </row>
    <row r="46" spans="1:12">
      <c r="A46" s="23" t="s">
        <v>52</v>
      </c>
      <c r="B46" s="1181">
        <v>8.6557031520918502E-3</v>
      </c>
      <c r="C46" s="1181">
        <v>8.9657811891117462E-3</v>
      </c>
      <c r="D46" s="1181">
        <v>8.3643129936456766E-3</v>
      </c>
      <c r="E46" s="1181">
        <v>7.1952302153633812E-3</v>
      </c>
      <c r="F46" s="1181">
        <v>7.2072802503229446E-3</v>
      </c>
      <c r="G46" s="1181">
        <v>6.7699144670236265E-3</v>
      </c>
      <c r="H46" s="1181">
        <v>8.7988930458502822E-4</v>
      </c>
      <c r="I46" s="1181">
        <v>8.2784451325280397E-4</v>
      </c>
      <c r="J46" s="1181">
        <v>8.1383325118620088E-4</v>
      </c>
      <c r="K46" s="1181">
        <v>5.1066053930715321E-4</v>
      </c>
      <c r="L46" s="1182">
        <v>4.8397482090099496E-3</v>
      </c>
    </row>
    <row r="47" spans="1:12">
      <c r="A47" s="23" t="s">
        <v>151</v>
      </c>
      <c r="B47" s="1181">
        <v>1.4015298704100874E-2</v>
      </c>
      <c r="C47" s="1181">
        <v>7.6412487286745224E-3</v>
      </c>
      <c r="D47" s="1181">
        <v>5.0635398126816404E-3</v>
      </c>
      <c r="E47" s="1181">
        <v>3.2409727731858556E-3</v>
      </c>
      <c r="F47" s="1181">
        <v>2.4578703821184936E-3</v>
      </c>
      <c r="G47" s="1181">
        <v>1.6232846459434032E-3</v>
      </c>
      <c r="H47" s="1181">
        <v>5.1096015859125306E-4</v>
      </c>
      <c r="I47" s="1181">
        <v>7.3670487292708991E-4</v>
      </c>
      <c r="J47" s="1181">
        <v>8.4840466068094569E-4</v>
      </c>
      <c r="K47" s="1181">
        <v>7.4950772204805227E-4</v>
      </c>
      <c r="L47" s="1182">
        <v>3.2168113755405331E-3</v>
      </c>
    </row>
    <row r="48" spans="1:12">
      <c r="A48" s="23" t="s">
        <v>20</v>
      </c>
      <c r="B48" s="1181">
        <v>4.0528632360697177E-4</v>
      </c>
      <c r="C48" s="1181">
        <v>7.6460714889328067E-4</v>
      </c>
      <c r="D48" s="1181">
        <v>1.7941752543706321E-4</v>
      </c>
      <c r="E48" s="1181">
        <v>1.0300092006528136E-4</v>
      </c>
      <c r="F48" s="1181">
        <v>8.8177519347010127E-4</v>
      </c>
      <c r="G48" s="1181">
        <v>1.0038617472775985E-3</v>
      </c>
      <c r="H48" s="1181">
        <v>2.0945809572385163E-4</v>
      </c>
      <c r="I48" s="1181">
        <v>1.4035364708306025E-4</v>
      </c>
      <c r="J48" s="1181">
        <v>2.0608594571396101E-2</v>
      </c>
      <c r="K48" s="1181">
        <v>3.2271509686694159E-5</v>
      </c>
      <c r="L48" s="1182">
        <v>1.9086080067550843E-3</v>
      </c>
    </row>
    <row r="49" spans="1:12">
      <c r="A49" s="23" t="s">
        <v>544</v>
      </c>
      <c r="B49" s="1181">
        <v>6.5955207284017067E-6</v>
      </c>
      <c r="C49" s="1181">
        <v>9.7047264618800289E-6</v>
      </c>
      <c r="D49" s="1181">
        <v>0</v>
      </c>
      <c r="E49" s="1181">
        <v>1.2858429852715537E-5</v>
      </c>
      <c r="F49" s="1181">
        <v>0</v>
      </c>
      <c r="G49" s="1181">
        <v>1.347245877920133E-6</v>
      </c>
      <c r="H49" s="1181">
        <v>3.3478319586195873E-3</v>
      </c>
      <c r="I49" s="1181">
        <v>5.3425758487727964E-3</v>
      </c>
      <c r="J49" s="1181">
        <v>9.0736543469980523E-3</v>
      </c>
      <c r="K49" s="1181">
        <v>0</v>
      </c>
      <c r="L49" s="1182">
        <v>1.8772909594275895E-3</v>
      </c>
    </row>
    <row r="50" spans="1:12">
      <c r="A50" s="23" t="s">
        <v>16</v>
      </c>
      <c r="B50" s="1181">
        <v>1.6709887404398783E-5</v>
      </c>
      <c r="C50" s="1181">
        <v>3.155585092866216E-5</v>
      </c>
      <c r="D50" s="1181">
        <v>3.38615471856648E-5</v>
      </c>
      <c r="E50" s="1181">
        <v>7.9105407979037143E-6</v>
      </c>
      <c r="F50" s="1181">
        <v>3.2447585973661483E-5</v>
      </c>
      <c r="G50" s="1181">
        <v>1.4473520516587677E-5</v>
      </c>
      <c r="H50" s="1181">
        <v>1.0524105445266938E-5</v>
      </c>
      <c r="I50" s="1181">
        <v>2.196709069116344E-3</v>
      </c>
      <c r="J50" s="1181">
        <v>3.260948943743354E-5</v>
      </c>
      <c r="K50" s="1181">
        <v>1.9014145922196676E-2</v>
      </c>
      <c r="L50" s="1182">
        <v>1.291302082285893E-3</v>
      </c>
    </row>
    <row r="51" spans="1:12">
      <c r="A51" s="23" t="s">
        <v>21</v>
      </c>
      <c r="B51" s="1181">
        <v>1.0800263784977418E-3</v>
      </c>
      <c r="C51" s="1181">
        <v>8.3463217752739846E-4</v>
      </c>
      <c r="D51" s="1181">
        <v>9.9405226072462423E-4</v>
      </c>
      <c r="E51" s="1181">
        <v>2.5972112965114815E-3</v>
      </c>
      <c r="F51" s="1181">
        <v>9.6324422635264283E-4</v>
      </c>
      <c r="G51" s="1181">
        <v>1.180363353398465E-3</v>
      </c>
      <c r="H51" s="1181">
        <v>3.4730060402999658E-4</v>
      </c>
      <c r="I51" s="1181">
        <v>6.6552916298346038E-4</v>
      </c>
      <c r="J51" s="1181">
        <v>3.3285217693629723E-3</v>
      </c>
      <c r="K51" s="1181">
        <v>1.1973351382123046E-3</v>
      </c>
      <c r="L51" s="1182">
        <v>1.200491130299448E-3</v>
      </c>
    </row>
    <row r="52" spans="1:12">
      <c r="A52" s="23" t="s">
        <v>23</v>
      </c>
      <c r="B52" s="1181">
        <v>3.1402064120734708E-3</v>
      </c>
      <c r="C52" s="1181">
        <v>1.1888053550982612E-3</v>
      </c>
      <c r="D52" s="1181">
        <v>2.4752773025569407E-4</v>
      </c>
      <c r="E52" s="1181">
        <v>1.088742132562685E-3</v>
      </c>
      <c r="F52" s="1181">
        <v>3.2738442934213295E-3</v>
      </c>
      <c r="G52" s="1181">
        <v>2.8421415593596322E-4</v>
      </c>
      <c r="H52" s="1181">
        <v>3.246503975388167E-4</v>
      </c>
      <c r="I52" s="1181">
        <v>2.5328171765669162E-4</v>
      </c>
      <c r="J52" s="1181">
        <v>4.2868090449461053E-4</v>
      </c>
      <c r="K52" s="1181">
        <v>7.1162476957892782E-4</v>
      </c>
      <c r="L52" s="1182">
        <v>9.474572937687441E-4</v>
      </c>
    </row>
    <row r="53" spans="1:12">
      <c r="A53" s="23" t="s">
        <v>936</v>
      </c>
      <c r="B53" s="1181">
        <v>2.5584561486156408E-3</v>
      </c>
      <c r="C53" s="1181">
        <v>1.7545406516164758E-3</v>
      </c>
      <c r="D53" s="1181">
        <v>1.4497028994489608E-3</v>
      </c>
      <c r="E53" s="1181">
        <v>1.2339815730004185E-3</v>
      </c>
      <c r="F53" s="1181">
        <v>8.8168193041819501E-4</v>
      </c>
      <c r="G53" s="1181">
        <v>3.2821098558341832E-4</v>
      </c>
      <c r="H53" s="1181">
        <v>1.1373250654352484E-5</v>
      </c>
      <c r="I53" s="1181">
        <v>6.441071729126061E-4</v>
      </c>
      <c r="J53" s="1181">
        <v>2.0633087931402974E-5</v>
      </c>
      <c r="K53" s="1181">
        <v>7.8128965891321387E-5</v>
      </c>
      <c r="L53" s="1182">
        <v>8.1110122410198973E-4</v>
      </c>
    </row>
    <row r="54" spans="1:12">
      <c r="A54" s="23" t="s">
        <v>937</v>
      </c>
      <c r="B54" s="1181">
        <v>0</v>
      </c>
      <c r="C54" s="1181">
        <v>7.6562007541498177E-5</v>
      </c>
      <c r="D54" s="1181">
        <v>2.6008758588659319E-4</v>
      </c>
      <c r="E54" s="1181">
        <v>6.0667462145636518E-4</v>
      </c>
      <c r="F54" s="1181">
        <v>5.32385722734911E-4</v>
      </c>
      <c r="G54" s="1181">
        <v>3.9322708827371127E-4</v>
      </c>
      <c r="H54" s="1181">
        <v>1.4067840135796141E-3</v>
      </c>
      <c r="I54" s="1181">
        <v>1.0497798728558154E-3</v>
      </c>
      <c r="J54" s="1181">
        <v>0</v>
      </c>
      <c r="K54" s="1181">
        <v>0</v>
      </c>
      <c r="L54" s="1182">
        <v>5.6325386990339519E-4</v>
      </c>
    </row>
    <row r="55" spans="1:12">
      <c r="A55" s="23" t="s">
        <v>22</v>
      </c>
      <c r="B55" s="1181">
        <v>1.6219836270589746E-3</v>
      </c>
      <c r="C55" s="1181">
        <v>5.6896821650863707E-4</v>
      </c>
      <c r="D55" s="1181">
        <v>8.2384902562865076E-4</v>
      </c>
      <c r="E55" s="1181">
        <v>5.0080306482476358E-4</v>
      </c>
      <c r="F55" s="1181">
        <v>6.9170199965013423E-4</v>
      </c>
      <c r="G55" s="1181">
        <v>6.5779884677905575E-4</v>
      </c>
      <c r="H55" s="1181">
        <v>9.2776106676351991E-6</v>
      </c>
      <c r="I55" s="1181">
        <v>8.2075861270106479E-5</v>
      </c>
      <c r="J55" s="1181">
        <v>6.7335474451845451E-5</v>
      </c>
      <c r="K55" s="1181">
        <v>1.8188712913395013E-4</v>
      </c>
      <c r="L55" s="1182">
        <v>4.7029219851083936E-4</v>
      </c>
    </row>
    <row r="56" spans="1:12">
      <c r="A56" s="23" t="s">
        <v>119</v>
      </c>
      <c r="B56" s="1181">
        <v>8.2981366578390738E-4</v>
      </c>
      <c r="C56" s="1181">
        <v>5.8117336149803294E-4</v>
      </c>
      <c r="D56" s="1181">
        <v>1.6904394547583812E-4</v>
      </c>
      <c r="E56" s="1181">
        <v>1.2275610462023395E-3</v>
      </c>
      <c r="F56" s="1181">
        <v>5.31696636962769E-4</v>
      </c>
      <c r="G56" s="1181">
        <v>7.5770365926214843E-4</v>
      </c>
      <c r="H56" s="1181">
        <v>4.0445958500647515E-5</v>
      </c>
      <c r="I56" s="1181">
        <v>9.806478209574708E-5</v>
      </c>
      <c r="J56" s="1181">
        <v>1.8470082501317718E-4</v>
      </c>
      <c r="K56" s="1181">
        <v>7.5263641715568369E-4</v>
      </c>
      <c r="L56" s="1182">
        <v>4.695876054486001E-4</v>
      </c>
    </row>
    <row r="57" spans="1:12">
      <c r="A57" s="23" t="s">
        <v>938</v>
      </c>
      <c r="B57" s="1181">
        <v>8.5856793725447712E-4</v>
      </c>
      <c r="C57" s="1181">
        <v>8.3251590920317383E-4</v>
      </c>
      <c r="D57" s="1181">
        <v>3.841397421281477E-4</v>
      </c>
      <c r="E57" s="1181">
        <v>2.7453498073899023E-4</v>
      </c>
      <c r="F57" s="1181">
        <v>2.7363467830309845E-4</v>
      </c>
      <c r="G57" s="1181">
        <v>3.2899375478852045E-4</v>
      </c>
      <c r="H57" s="1181">
        <v>5.8713661872992443E-4</v>
      </c>
      <c r="I57" s="1181">
        <v>1.2267403160510269E-5</v>
      </c>
      <c r="J57" s="1181">
        <v>1.4983672814391491E-4</v>
      </c>
      <c r="K57" s="1181">
        <v>3.7933714073715678E-4</v>
      </c>
      <c r="L57" s="1182">
        <v>4.0639777967322232E-4</v>
      </c>
    </row>
    <row r="58" spans="1:12">
      <c r="A58" s="23" t="s">
        <v>939</v>
      </c>
      <c r="B58" s="1181">
        <v>0</v>
      </c>
      <c r="C58" s="1181">
        <v>0</v>
      </c>
      <c r="D58" s="1181">
        <v>0</v>
      </c>
      <c r="E58" s="1181">
        <v>0</v>
      </c>
      <c r="F58" s="1181">
        <v>0</v>
      </c>
      <c r="G58" s="1181">
        <v>0</v>
      </c>
      <c r="H58" s="1181">
        <v>2.1351400781633063E-3</v>
      </c>
      <c r="I58" s="1181">
        <v>0</v>
      </c>
      <c r="J58" s="1181">
        <v>0</v>
      </c>
      <c r="K58" s="1181">
        <v>0</v>
      </c>
      <c r="L58" s="1182">
        <v>3.8154097091539245E-4</v>
      </c>
    </row>
    <row r="59" spans="1:12">
      <c r="A59" s="23" t="s">
        <v>117</v>
      </c>
      <c r="B59" s="1181">
        <v>5.1678038084142838E-4</v>
      </c>
      <c r="C59" s="1181">
        <v>3.3819445674937516E-5</v>
      </c>
      <c r="D59" s="1181">
        <v>5.0227172192985651E-5</v>
      </c>
      <c r="E59" s="1181">
        <v>3.580547477135327E-4</v>
      </c>
      <c r="F59" s="1181">
        <v>3.7341553572320721E-4</v>
      </c>
      <c r="G59" s="1181">
        <v>1.5769851626590002E-4</v>
      </c>
      <c r="H59" s="1181">
        <v>1.8208303775370425E-4</v>
      </c>
      <c r="I59" s="1181">
        <v>2.5996620256788286E-4</v>
      </c>
      <c r="J59" s="1181">
        <v>1.3328937303116461E-4</v>
      </c>
      <c r="K59" s="1181">
        <v>1.981374584521153E-4</v>
      </c>
      <c r="L59" s="1182">
        <v>2.1667187605634559E-4</v>
      </c>
    </row>
    <row r="60" spans="1:12">
      <c r="A60" s="23" t="s">
        <v>940</v>
      </c>
      <c r="B60" s="1181">
        <v>4.4995935461054996E-4</v>
      </c>
      <c r="C60" s="1181">
        <v>5.2220515789078441E-4</v>
      </c>
      <c r="D60" s="1181">
        <v>5.2180528243313013E-4</v>
      </c>
      <c r="E60" s="1181">
        <v>2.4293744293353499E-4</v>
      </c>
      <c r="F60" s="1181">
        <v>1.7724886117537073E-4</v>
      </c>
      <c r="G60" s="1181">
        <v>1.2420905555815732E-4</v>
      </c>
      <c r="H60" s="1181">
        <v>0</v>
      </c>
      <c r="I60" s="1181">
        <v>9.2861459931774525E-7</v>
      </c>
      <c r="J60" s="1181">
        <v>1.6419761710421622E-5</v>
      </c>
      <c r="K60" s="1181">
        <v>0</v>
      </c>
      <c r="L60" s="1182">
        <v>1.8912560026846753E-4</v>
      </c>
    </row>
    <row r="61" spans="1:12">
      <c r="A61" s="23" t="s">
        <v>941</v>
      </c>
      <c r="B61" s="1181">
        <v>1.3761322756240501E-4</v>
      </c>
      <c r="C61" s="1181">
        <v>8.5226269832695684E-5</v>
      </c>
      <c r="D61" s="1181">
        <v>6.9336871257125597E-5</v>
      </c>
      <c r="E61" s="1181">
        <v>7.6807003134356407E-5</v>
      </c>
      <c r="F61" s="1181">
        <v>1.434695141808859E-4</v>
      </c>
      <c r="G61" s="1181">
        <v>2.734597717623503E-4</v>
      </c>
      <c r="H61" s="1181">
        <v>2.2465324711811648E-4</v>
      </c>
      <c r="I61" s="1181">
        <v>5.0614180449669245E-4</v>
      </c>
      <c r="J61" s="1181">
        <v>5.6612140767967149E-6</v>
      </c>
      <c r="K61" s="1181">
        <v>9.04747414534805E-6</v>
      </c>
      <c r="L61" s="1182">
        <v>1.7839580737933375E-4</v>
      </c>
    </row>
    <row r="62" spans="1:12">
      <c r="A62" s="23" t="s">
        <v>942</v>
      </c>
      <c r="B62" s="1181">
        <v>2.9458399177250902E-4</v>
      </c>
      <c r="C62" s="1181">
        <v>1.048945766568814E-4</v>
      </c>
      <c r="D62" s="1181">
        <v>8.0755404419451888E-5</v>
      </c>
      <c r="E62" s="1181">
        <v>1.724194599283093E-4</v>
      </c>
      <c r="F62" s="1181">
        <v>3.8718266500152945E-4</v>
      </c>
      <c r="G62" s="1181">
        <v>3.4877069540039475E-4</v>
      </c>
      <c r="H62" s="1181">
        <v>8.0281266938940335E-7</v>
      </c>
      <c r="I62" s="1181">
        <v>1.1813748937802797E-4</v>
      </c>
      <c r="J62" s="1181">
        <v>1.8136098767552092E-4</v>
      </c>
      <c r="K62" s="1181">
        <v>1.4069324499094816E-4</v>
      </c>
      <c r="L62" s="1182">
        <v>1.6933651948032287E-4</v>
      </c>
    </row>
    <row r="63" spans="1:12">
      <c r="A63" s="23" t="s">
        <v>943</v>
      </c>
      <c r="B63" s="1181">
        <v>2.1014005443067307E-4</v>
      </c>
      <c r="C63" s="1181">
        <v>2.5002991977035854E-4</v>
      </c>
      <c r="D63" s="1181">
        <v>4.6910476848982405E-4</v>
      </c>
      <c r="E63" s="1181">
        <v>5.3408294019694382E-5</v>
      </c>
      <c r="F63" s="1181">
        <v>5.719014104291121E-5</v>
      </c>
      <c r="G63" s="1181">
        <v>4.9210513976007673E-4</v>
      </c>
      <c r="H63" s="1181">
        <v>0</v>
      </c>
      <c r="I63" s="1181">
        <v>0</v>
      </c>
      <c r="J63" s="1181">
        <v>1.2798487169206089E-4</v>
      </c>
      <c r="K63" s="1181">
        <v>0</v>
      </c>
      <c r="L63" s="1182">
        <v>1.6747740943234222E-4</v>
      </c>
    </row>
    <row r="64" spans="1:12">
      <c r="A64" s="23" t="s">
        <v>639</v>
      </c>
      <c r="B64" s="1181">
        <v>8.8603931481275473E-5</v>
      </c>
      <c r="C64" s="1181">
        <v>3.7077011861198376E-4</v>
      </c>
      <c r="D64" s="1181">
        <v>6.7888473834575402E-5</v>
      </c>
      <c r="E64" s="1181">
        <v>1.524185988005258E-4</v>
      </c>
      <c r="F64" s="1181">
        <v>1.687146289184649E-4</v>
      </c>
      <c r="G64" s="1181">
        <v>1.2920529391826285E-4</v>
      </c>
      <c r="H64" s="1181">
        <v>1.064153814956592E-5</v>
      </c>
      <c r="I64" s="1181">
        <v>5.5983844634473266E-5</v>
      </c>
      <c r="J64" s="1181">
        <v>5.2664519804164809E-5</v>
      </c>
      <c r="K64" s="1181">
        <v>4.6912383390091593E-5</v>
      </c>
      <c r="L64" s="1182">
        <v>1.0842006262117032E-4</v>
      </c>
    </row>
    <row r="65" spans="1:12">
      <c r="A65" s="23" t="s">
        <v>944</v>
      </c>
      <c r="B65" s="1181">
        <v>4.1221108259605013E-5</v>
      </c>
      <c r="C65" s="1181">
        <v>3.5867328837524824E-5</v>
      </c>
      <c r="D65" s="1181">
        <v>1.7214940428567581E-4</v>
      </c>
      <c r="E65" s="1181">
        <v>1.0156500940973855E-4</v>
      </c>
      <c r="F65" s="1181">
        <v>4.8890171428234531E-5</v>
      </c>
      <c r="G65" s="1181">
        <v>6.3452076001226337E-5</v>
      </c>
      <c r="H65" s="1181">
        <v>0</v>
      </c>
      <c r="I65" s="1181">
        <v>1.5902894020499944E-4</v>
      </c>
      <c r="J65" s="1181">
        <v>5.5741853152800814E-5</v>
      </c>
      <c r="K65" s="1181">
        <v>1.9822767457401932E-4</v>
      </c>
      <c r="L65" s="1182">
        <v>7.9149875709795555E-5</v>
      </c>
    </row>
    <row r="66" spans="1:12">
      <c r="A66" s="23" t="s">
        <v>17</v>
      </c>
      <c r="B66" s="1181">
        <v>5.7241925678137428E-4</v>
      </c>
      <c r="C66" s="1181">
        <v>1.240754670940954E-5</v>
      </c>
      <c r="D66" s="1181">
        <v>1.2192590719187342E-4</v>
      </c>
      <c r="E66" s="1181">
        <v>7.3719558275986329E-5</v>
      </c>
      <c r="F66" s="1181">
        <v>1.3290647904127875E-5</v>
      </c>
      <c r="G66" s="1181">
        <v>1.229845614366186E-5</v>
      </c>
      <c r="H66" s="1181">
        <v>3.9425361543285459E-6</v>
      </c>
      <c r="I66" s="1181">
        <v>8.8561724053800166E-7</v>
      </c>
      <c r="J66" s="1181">
        <v>1.1648042857743949E-5</v>
      </c>
      <c r="K66" s="1181">
        <v>3.7605086813659963E-5</v>
      </c>
      <c r="L66" s="1182">
        <v>6.7334687597418025E-5</v>
      </c>
    </row>
    <row r="67" spans="1:12">
      <c r="A67" s="23" t="s">
        <v>29</v>
      </c>
      <c r="B67" s="1181">
        <v>5.2484522440649784E-5</v>
      </c>
      <c r="C67" s="1181">
        <v>2.3231265537650869E-4</v>
      </c>
      <c r="D67" s="1181">
        <v>4.1425309649126155E-5</v>
      </c>
      <c r="E67" s="1181">
        <v>2.8551953928792398E-5</v>
      </c>
      <c r="F67" s="1181">
        <v>2.4215685126726854E-5</v>
      </c>
      <c r="G67" s="1181">
        <v>2.9182869530656885E-5</v>
      </c>
      <c r="H67" s="1181">
        <v>3.3306050079269422E-5</v>
      </c>
      <c r="I67" s="1181">
        <v>2.1436750358196479E-5</v>
      </c>
      <c r="J67" s="1181">
        <v>1.2681595149008234E-5</v>
      </c>
      <c r="K67" s="1181">
        <v>9.5178008608743522E-6</v>
      </c>
      <c r="L67" s="1182">
        <v>4.7555895490015691E-5</v>
      </c>
    </row>
    <row r="68" spans="1:12">
      <c r="A68" s="23" t="s">
        <v>945</v>
      </c>
      <c r="B68" s="1181">
        <v>6.6341210762051807E-5</v>
      </c>
      <c r="C68" s="1181">
        <v>2.9148601446866905E-5</v>
      </c>
      <c r="D68" s="1181">
        <v>1.6069575350893191E-5</v>
      </c>
      <c r="E68" s="1181">
        <v>4.8847421588213682E-5</v>
      </c>
      <c r="F68" s="1181">
        <v>2.1507962586546353E-5</v>
      </c>
      <c r="G68" s="1181">
        <v>1.0300384081538208E-4</v>
      </c>
      <c r="H68" s="1181">
        <v>3.1585340690277608E-5</v>
      </c>
      <c r="I68" s="1181">
        <v>2.4238317070927382E-5</v>
      </c>
      <c r="J68" s="1181">
        <v>8.9964781742261088E-5</v>
      </c>
      <c r="K68" s="1181">
        <v>9.9604612990167544E-6</v>
      </c>
      <c r="L68" s="1182">
        <v>4.4522818262362658E-5</v>
      </c>
    </row>
    <row r="69" spans="1:12">
      <c r="A69" s="23" t="s">
        <v>946</v>
      </c>
      <c r="B69" s="1181">
        <v>3.5591193754893936E-5</v>
      </c>
      <c r="C69" s="1181">
        <v>9.2464540867470333E-5</v>
      </c>
      <c r="D69" s="1181">
        <v>3.0231774225684888E-5</v>
      </c>
      <c r="E69" s="1181">
        <v>1.6028293455258282E-4</v>
      </c>
      <c r="F69" s="1181">
        <v>7.1856750466396232E-5</v>
      </c>
      <c r="G69" s="1181">
        <v>1.5825301557920916E-5</v>
      </c>
      <c r="H69" s="1181">
        <v>0</v>
      </c>
      <c r="I69" s="1181">
        <v>0</v>
      </c>
      <c r="J69" s="1181">
        <v>7.7659564263921201E-5</v>
      </c>
      <c r="K69" s="1181">
        <v>0</v>
      </c>
      <c r="L69" s="1182">
        <v>4.4419016923494672E-5</v>
      </c>
    </row>
    <row r="70" spans="1:12">
      <c r="A70" s="23" t="s">
        <v>947</v>
      </c>
      <c r="B70" s="1181">
        <v>1.0315435051165325E-4</v>
      </c>
      <c r="C70" s="1181">
        <v>6.1680662031921531E-5</v>
      </c>
      <c r="D70" s="1181">
        <v>3.0610717785912291E-5</v>
      </c>
      <c r="E70" s="1181">
        <v>1.847530478499972E-5</v>
      </c>
      <c r="F70" s="1181">
        <v>3.0445303390080407E-5</v>
      </c>
      <c r="G70" s="1181">
        <v>3.6306704219964373E-5</v>
      </c>
      <c r="H70" s="1181">
        <v>3.6233327126431311E-6</v>
      </c>
      <c r="I70" s="1181">
        <v>6.6820462550215809E-5</v>
      </c>
      <c r="J70" s="1181">
        <v>0</v>
      </c>
      <c r="K70" s="1181">
        <v>2.9332268435061117E-6</v>
      </c>
      <c r="L70" s="1182">
        <v>3.3510182720425449E-5</v>
      </c>
    </row>
    <row r="71" spans="1:12">
      <c r="A71" s="23" t="s">
        <v>116</v>
      </c>
      <c r="B71" s="1181">
        <v>2.6446616002813876E-6</v>
      </c>
      <c r="C71" s="1181">
        <v>0</v>
      </c>
      <c r="D71" s="1181">
        <v>1.5420716172874508E-5</v>
      </c>
      <c r="E71" s="1181">
        <v>1.6332891334416742E-5</v>
      </c>
      <c r="F71" s="1181">
        <v>1.2628347634097435E-4</v>
      </c>
      <c r="G71" s="1181">
        <v>4.8219973817739738E-5</v>
      </c>
      <c r="H71" s="1181">
        <v>1.002875294713305E-6</v>
      </c>
      <c r="I71" s="1181">
        <v>9.1539772463015095E-5</v>
      </c>
      <c r="J71" s="1181">
        <v>0</v>
      </c>
      <c r="K71" s="1181">
        <v>2.6043590071253155E-5</v>
      </c>
      <c r="L71" s="1182">
        <v>3.2778668222385977E-5</v>
      </c>
    </row>
    <row r="72" spans="1:12">
      <c r="A72" s="23" t="s">
        <v>773</v>
      </c>
      <c r="B72" s="1181">
        <v>1.5360070288484714E-5</v>
      </c>
      <c r="C72" s="1181">
        <v>6.7673313411101841E-5</v>
      </c>
      <c r="D72" s="1181">
        <v>9.163002290265868E-5</v>
      </c>
      <c r="E72" s="1181">
        <v>6.8043841020358931E-5</v>
      </c>
      <c r="F72" s="1181">
        <v>6.2659510731483429E-5</v>
      </c>
      <c r="G72" s="1181">
        <v>2.8557319323875743E-5</v>
      </c>
      <c r="H72" s="1181">
        <v>0</v>
      </c>
      <c r="I72" s="1181">
        <v>0</v>
      </c>
      <c r="J72" s="1181">
        <v>0</v>
      </c>
      <c r="K72" s="1181">
        <v>0</v>
      </c>
      <c r="L72" s="1182">
        <v>3.2611760820724093E-5</v>
      </c>
    </row>
    <row r="73" spans="1:12">
      <c r="A73" s="23" t="s">
        <v>948</v>
      </c>
      <c r="B73" s="1181">
        <v>1.0140120158819514E-4</v>
      </c>
      <c r="C73" s="1181">
        <v>8.0781234326272983E-5</v>
      </c>
      <c r="D73" s="1181">
        <v>1.5563228352313475E-5</v>
      </c>
      <c r="E73" s="1181">
        <v>3.5566037854286279E-5</v>
      </c>
      <c r="F73" s="1181">
        <v>6.7427860513309624E-6</v>
      </c>
      <c r="G73" s="1181">
        <v>2.322396715006265E-5</v>
      </c>
      <c r="H73" s="1181">
        <v>4.2916315571082463E-5</v>
      </c>
      <c r="I73" s="1181">
        <v>0</v>
      </c>
      <c r="J73" s="1181">
        <v>0</v>
      </c>
      <c r="K73" s="1181">
        <v>0</v>
      </c>
      <c r="L73" s="1182">
        <v>3.0843442581653051E-5</v>
      </c>
    </row>
    <row r="74" spans="1:12">
      <c r="A74" s="23" t="s">
        <v>118</v>
      </c>
      <c r="B74" s="1181">
        <v>0</v>
      </c>
      <c r="C74" s="1181">
        <v>2.4358840471278053E-4</v>
      </c>
      <c r="D74" s="1181">
        <v>1.4765323485196729E-5</v>
      </c>
      <c r="E74" s="1181">
        <v>4.6639452260617469E-6</v>
      </c>
      <c r="F74" s="1181">
        <v>3.7802918376016512E-5</v>
      </c>
      <c r="G74" s="1181">
        <v>1.5458558009914382E-5</v>
      </c>
      <c r="H74" s="1181">
        <v>0</v>
      </c>
      <c r="I74" s="1181">
        <v>1.9910344121515583E-6</v>
      </c>
      <c r="J74" s="1181">
        <v>0</v>
      </c>
      <c r="K74" s="1181">
        <v>0</v>
      </c>
      <c r="L74" s="1182">
        <v>2.9639590500965201E-5</v>
      </c>
    </row>
    <row r="75" spans="1:12">
      <c r="A75" s="23" t="s">
        <v>949</v>
      </c>
      <c r="B75" s="1181">
        <v>0</v>
      </c>
      <c r="C75" s="1181">
        <v>9.8577439980536313E-5</v>
      </c>
      <c r="D75" s="1181">
        <v>5.3681357080877436E-5</v>
      </c>
      <c r="E75" s="1181">
        <v>2.4595301327614364E-6</v>
      </c>
      <c r="F75" s="1181">
        <v>5.3737198097450875E-5</v>
      </c>
      <c r="G75" s="1181">
        <v>0</v>
      </c>
      <c r="H75" s="1181">
        <v>0</v>
      </c>
      <c r="I75" s="1181">
        <v>0</v>
      </c>
      <c r="J75" s="1181">
        <v>0</v>
      </c>
      <c r="K75" s="1181">
        <v>1.1237861441096441E-4</v>
      </c>
      <c r="L75" s="1182">
        <v>2.5444353950317544E-5</v>
      </c>
    </row>
    <row r="76" spans="1:12">
      <c r="A76" s="23" t="s">
        <v>950</v>
      </c>
      <c r="B76" s="1181">
        <v>3.1965987715827696E-5</v>
      </c>
      <c r="C76" s="1181">
        <v>9.3333812653651507E-5</v>
      </c>
      <c r="D76" s="1181">
        <v>6.4388554379069961E-5</v>
      </c>
      <c r="E76" s="1181">
        <v>1.8296013410517755E-5</v>
      </c>
      <c r="F76" s="1181">
        <v>4.3173720952858368E-5</v>
      </c>
      <c r="G76" s="1181">
        <v>4.9215593359030354E-6</v>
      </c>
      <c r="H76" s="1181">
        <v>1.8859692310416487E-6</v>
      </c>
      <c r="I76" s="1181">
        <v>0</v>
      </c>
      <c r="J76" s="1181">
        <v>0</v>
      </c>
      <c r="K76" s="1181">
        <v>0</v>
      </c>
      <c r="L76" s="1182">
        <v>2.3864694076242658E-5</v>
      </c>
    </row>
    <row r="77" spans="1:12">
      <c r="A77" s="23" t="s">
        <v>951</v>
      </c>
      <c r="B77" s="1181">
        <v>0</v>
      </c>
      <c r="C77" s="1181">
        <v>0</v>
      </c>
      <c r="D77" s="1181">
        <v>2.2482541756776032E-4</v>
      </c>
      <c r="E77" s="1181">
        <v>0</v>
      </c>
      <c r="F77" s="1181">
        <v>0</v>
      </c>
      <c r="G77" s="1181">
        <v>0</v>
      </c>
      <c r="H77" s="1181">
        <v>0</v>
      </c>
      <c r="I77" s="1181">
        <v>0</v>
      </c>
      <c r="J77" s="1181">
        <v>0</v>
      </c>
      <c r="K77" s="1181">
        <v>0</v>
      </c>
      <c r="L77" s="1182">
        <v>2.2652641751740669E-5</v>
      </c>
    </row>
    <row r="78" spans="1:12">
      <c r="A78" s="23" t="s">
        <v>952</v>
      </c>
      <c r="B78" s="1181">
        <v>2.6028345980175606E-5</v>
      </c>
      <c r="C78" s="1181">
        <v>1.8759472615634523E-4</v>
      </c>
      <c r="D78" s="1181">
        <v>0</v>
      </c>
      <c r="E78" s="1181">
        <v>0</v>
      </c>
      <c r="F78" s="1181">
        <v>0</v>
      </c>
      <c r="G78" s="1181">
        <v>2.1363038429551339E-5</v>
      </c>
      <c r="H78" s="1181">
        <v>0</v>
      </c>
      <c r="I78" s="1181">
        <v>0</v>
      </c>
      <c r="J78" s="1181">
        <v>0</v>
      </c>
      <c r="K78" s="1181">
        <v>0</v>
      </c>
      <c r="L78" s="1182">
        <v>2.1575130976741862E-5</v>
      </c>
    </row>
    <row r="79" spans="1:12">
      <c r="A79" s="23" t="s">
        <v>953</v>
      </c>
      <c r="B79" s="1181">
        <v>0</v>
      </c>
      <c r="C79" s="1181">
        <v>2.6638085781391199E-6</v>
      </c>
      <c r="D79" s="1181">
        <v>0</v>
      </c>
      <c r="E79" s="1181">
        <v>1.5018614474778005E-6</v>
      </c>
      <c r="F79" s="1181">
        <v>1.731581050360677E-4</v>
      </c>
      <c r="G79" s="1181">
        <v>3.3248794702620521E-5</v>
      </c>
      <c r="H79" s="1181">
        <v>0</v>
      </c>
      <c r="I79" s="1181">
        <v>0</v>
      </c>
      <c r="J79" s="1181">
        <v>0</v>
      </c>
      <c r="K79" s="1181">
        <v>0</v>
      </c>
      <c r="L79" s="1182">
        <v>2.0048257780067181E-5</v>
      </c>
    </row>
    <row r="80" spans="1:12">
      <c r="A80" s="23" t="s">
        <v>954</v>
      </c>
      <c r="B80" s="1181">
        <v>1.4929610682329561E-4</v>
      </c>
      <c r="C80" s="1181">
        <v>2.2537270887236644E-5</v>
      </c>
      <c r="D80" s="1181">
        <v>4.2768354228423477E-5</v>
      </c>
      <c r="E80" s="1181">
        <v>6.4331640755754326E-6</v>
      </c>
      <c r="F80" s="1181">
        <v>1.3167328513218576E-6</v>
      </c>
      <c r="G80" s="1181">
        <v>7.5389533137204927E-6</v>
      </c>
      <c r="H80" s="1181">
        <v>4.5008752847682503E-7</v>
      </c>
      <c r="I80" s="1181">
        <v>0</v>
      </c>
      <c r="J80" s="1181">
        <v>0</v>
      </c>
      <c r="K80" s="1181">
        <v>0</v>
      </c>
      <c r="L80" s="1182">
        <v>1.8593917593810135E-5</v>
      </c>
    </row>
    <row r="81" spans="1:12">
      <c r="A81" s="23" t="s">
        <v>955</v>
      </c>
      <c r="B81" s="1181">
        <v>0</v>
      </c>
      <c r="C81" s="1181">
        <v>3.4422061226814949E-5</v>
      </c>
      <c r="D81" s="1181">
        <v>5.0275356826721466E-5</v>
      </c>
      <c r="E81" s="1181">
        <v>7.6771460791397423E-6</v>
      </c>
      <c r="F81" s="1181">
        <v>0</v>
      </c>
      <c r="G81" s="1181">
        <v>0</v>
      </c>
      <c r="H81" s="1181">
        <v>0</v>
      </c>
      <c r="I81" s="1181">
        <v>0</v>
      </c>
      <c r="J81" s="1181">
        <v>0</v>
      </c>
      <c r="K81" s="1181">
        <v>0</v>
      </c>
      <c r="L81" s="1182">
        <v>8.9733979402582384E-6</v>
      </c>
    </row>
    <row r="82" spans="1:12">
      <c r="A82" s="23" t="s">
        <v>956</v>
      </c>
      <c r="B82" s="1181">
        <v>0</v>
      </c>
      <c r="C82" s="1181">
        <v>0</v>
      </c>
      <c r="D82" s="1181">
        <v>0</v>
      </c>
      <c r="E82" s="1181">
        <v>0</v>
      </c>
      <c r="F82" s="1181">
        <v>0</v>
      </c>
      <c r="G82" s="1181">
        <v>0</v>
      </c>
      <c r="H82" s="1181">
        <v>4.8435652673134613E-5</v>
      </c>
      <c r="I82" s="1181">
        <v>0</v>
      </c>
      <c r="J82" s="1181">
        <v>0</v>
      </c>
      <c r="K82" s="1181">
        <v>0</v>
      </c>
      <c r="L82" s="1182">
        <v>8.6552569252156786E-6</v>
      </c>
    </row>
    <row r="83" spans="1:12">
      <c r="A83" s="23" t="s">
        <v>957</v>
      </c>
      <c r="B83" s="1181">
        <v>0</v>
      </c>
      <c r="C83" s="1181">
        <v>0</v>
      </c>
      <c r="D83" s="1181">
        <v>1.1045714767404284E-6</v>
      </c>
      <c r="E83" s="1181">
        <v>0</v>
      </c>
      <c r="F83" s="1181">
        <v>2.6362945345498784E-5</v>
      </c>
      <c r="G83" s="1181">
        <v>0</v>
      </c>
      <c r="H83" s="1181">
        <v>0</v>
      </c>
      <c r="I83" s="1181">
        <v>8.2407325983684632E-6</v>
      </c>
      <c r="J83" s="1181">
        <v>5.7679535036910001E-5</v>
      </c>
      <c r="K83" s="1181">
        <v>4.3021061331964769E-6</v>
      </c>
      <c r="L83" s="1182">
        <v>7.8801385000796648E-6</v>
      </c>
    </row>
    <row r="84" spans="1:12">
      <c r="A84" s="23" t="s">
        <v>958</v>
      </c>
      <c r="B84" s="1181">
        <v>9.9221417241645996E-5</v>
      </c>
      <c r="C84" s="1181">
        <v>1.1685142384462783E-6</v>
      </c>
      <c r="D84" s="1181">
        <v>0</v>
      </c>
      <c r="E84" s="1181">
        <v>0</v>
      </c>
      <c r="F84" s="1181">
        <v>1.2398239838730481E-6</v>
      </c>
      <c r="G84" s="1181">
        <v>0</v>
      </c>
      <c r="H84" s="1181">
        <v>0</v>
      </c>
      <c r="I84" s="1181">
        <v>0</v>
      </c>
      <c r="J84" s="1181">
        <v>0</v>
      </c>
      <c r="K84" s="1181">
        <v>0</v>
      </c>
      <c r="L84" s="1182">
        <v>7.1427584863972745E-6</v>
      </c>
    </row>
    <row r="85" spans="1:12">
      <c r="A85" s="23" t="s">
        <v>959</v>
      </c>
      <c r="B85" s="1181">
        <v>0</v>
      </c>
      <c r="C85" s="1181">
        <v>0</v>
      </c>
      <c r="D85" s="1181">
        <v>6.830416838663519E-5</v>
      </c>
      <c r="E85" s="1181">
        <v>0</v>
      </c>
      <c r="F85" s="1181">
        <v>0</v>
      </c>
      <c r="G85" s="1181">
        <v>0</v>
      </c>
      <c r="H85" s="1181">
        <v>0</v>
      </c>
      <c r="I85" s="1181">
        <v>0</v>
      </c>
      <c r="J85" s="1181">
        <v>0</v>
      </c>
      <c r="K85" s="1181">
        <v>0</v>
      </c>
      <c r="L85" s="1182">
        <v>6.8820948865654148E-6</v>
      </c>
    </row>
    <row r="86" spans="1:12">
      <c r="A86" s="23" t="s">
        <v>775</v>
      </c>
      <c r="B86" s="1181">
        <v>1.2894667269334012E-5</v>
      </c>
      <c r="C86" s="1181">
        <v>0</v>
      </c>
      <c r="D86" s="1181">
        <v>2.4565996318190084E-6</v>
      </c>
      <c r="E86" s="1181">
        <v>4.8831230076421255E-6</v>
      </c>
      <c r="F86" s="1181">
        <v>9.4235462874058412E-7</v>
      </c>
      <c r="G86" s="1181">
        <v>2.9331320546379232E-5</v>
      </c>
      <c r="H86" s="1181">
        <v>5.6026075651005159E-7</v>
      </c>
      <c r="I86" s="1181">
        <v>0</v>
      </c>
      <c r="J86" s="1181">
        <v>0</v>
      </c>
      <c r="K86" s="1181">
        <v>0</v>
      </c>
      <c r="L86" s="1182">
        <v>5.5768508127336337E-6</v>
      </c>
    </row>
    <row r="87" spans="1:12">
      <c r="A87" s="23" t="s">
        <v>960</v>
      </c>
      <c r="B87" s="1181">
        <v>2.2572240535975981E-5</v>
      </c>
      <c r="C87" s="1181">
        <v>1.6605202335815532E-6</v>
      </c>
      <c r="D87" s="1181">
        <v>1.405929609766098E-6</v>
      </c>
      <c r="E87" s="1181">
        <v>8.7264350262731942E-6</v>
      </c>
      <c r="F87" s="1181">
        <v>2.1561003184786914E-6</v>
      </c>
      <c r="G87" s="1181">
        <v>7.2230035959407492E-6</v>
      </c>
      <c r="H87" s="1181">
        <v>0</v>
      </c>
      <c r="I87" s="1181">
        <v>1.4760287342300027E-6</v>
      </c>
      <c r="J87" s="1181">
        <v>0</v>
      </c>
      <c r="K87" s="1181">
        <v>0</v>
      </c>
      <c r="L87" s="1182">
        <v>4.0404855686926568E-6</v>
      </c>
    </row>
    <row r="88" spans="1:12">
      <c r="A88" s="23" t="s">
        <v>961</v>
      </c>
      <c r="B88" s="1181">
        <v>0</v>
      </c>
      <c r="C88" s="1181">
        <v>0</v>
      </c>
      <c r="D88" s="1181">
        <v>0</v>
      </c>
      <c r="E88" s="1181">
        <v>2.1325405775388176E-6</v>
      </c>
      <c r="F88" s="1181">
        <v>2.2051628718512073E-6</v>
      </c>
      <c r="G88" s="1181">
        <v>0</v>
      </c>
      <c r="H88" s="1181">
        <v>0</v>
      </c>
      <c r="I88" s="1181">
        <v>0</v>
      </c>
      <c r="J88" s="1181">
        <v>0</v>
      </c>
      <c r="K88" s="1181">
        <v>6.2154096465369819E-5</v>
      </c>
      <c r="L88" s="1182">
        <v>3.7628102717561043E-6</v>
      </c>
    </row>
    <row r="89" spans="1:12">
      <c r="A89" s="23" t="s">
        <v>962</v>
      </c>
      <c r="B89" s="1181">
        <v>0</v>
      </c>
      <c r="C89" s="1181">
        <v>0</v>
      </c>
      <c r="D89" s="1181">
        <v>0</v>
      </c>
      <c r="E89" s="1181">
        <v>6.3770861566845971E-6</v>
      </c>
      <c r="F89" s="1181">
        <v>3.3808961328502478E-5</v>
      </c>
      <c r="G89" s="1181">
        <v>0</v>
      </c>
      <c r="H89" s="1181">
        <v>0</v>
      </c>
      <c r="I89" s="1181">
        <v>0</v>
      </c>
      <c r="J89" s="1181">
        <v>0</v>
      </c>
      <c r="K89" s="1181">
        <v>0</v>
      </c>
      <c r="L89" s="1182">
        <v>3.6584689119128091E-6</v>
      </c>
    </row>
    <row r="90" spans="1:12">
      <c r="A90" s="23" t="s">
        <v>774</v>
      </c>
      <c r="B90" s="1181">
        <v>0</v>
      </c>
      <c r="C90" s="1181">
        <v>0</v>
      </c>
      <c r="D90" s="1181">
        <v>0</v>
      </c>
      <c r="E90" s="1181">
        <v>0</v>
      </c>
      <c r="F90" s="1181">
        <v>1.1075318917613892E-5</v>
      </c>
      <c r="G90" s="1181">
        <v>1.9593417665757232E-5</v>
      </c>
      <c r="H90" s="1181">
        <v>0</v>
      </c>
      <c r="I90" s="1181">
        <v>0</v>
      </c>
      <c r="J90" s="1181">
        <v>0</v>
      </c>
      <c r="K90" s="1181">
        <v>0</v>
      </c>
      <c r="L90" s="1182">
        <v>3.4884383119804505E-6</v>
      </c>
    </row>
    <row r="91" spans="1:12">
      <c r="A91" s="23" t="s">
        <v>963</v>
      </c>
      <c r="B91" s="1181">
        <v>8.9629290565343005E-6</v>
      </c>
      <c r="C91" s="1181">
        <v>0</v>
      </c>
      <c r="D91" s="1181">
        <v>2.2867283806825879E-6</v>
      </c>
      <c r="E91" s="1181">
        <v>8.0207220610765523E-7</v>
      </c>
      <c r="F91" s="1181">
        <v>1.1602630865122108E-6</v>
      </c>
      <c r="G91" s="1181">
        <v>1.9145343520542324E-5</v>
      </c>
      <c r="H91" s="1181">
        <v>0</v>
      </c>
      <c r="I91" s="1181">
        <v>0</v>
      </c>
      <c r="J91" s="1181">
        <v>0</v>
      </c>
      <c r="K91" s="1181">
        <v>0</v>
      </c>
      <c r="L91" s="1182">
        <v>3.4869654457670423E-6</v>
      </c>
    </row>
    <row r="92" spans="1:12">
      <c r="A92" s="23" t="s">
        <v>964</v>
      </c>
      <c r="B92" s="1181">
        <v>4.8960298735620495E-5</v>
      </c>
      <c r="C92" s="1181">
        <v>0</v>
      </c>
      <c r="D92" s="1181">
        <v>0</v>
      </c>
      <c r="E92" s="1181">
        <v>0</v>
      </c>
      <c r="F92" s="1181">
        <v>0</v>
      </c>
      <c r="G92" s="1181">
        <v>0</v>
      </c>
      <c r="H92" s="1181">
        <v>0</v>
      </c>
      <c r="I92" s="1181">
        <v>0</v>
      </c>
      <c r="J92" s="1181">
        <v>0</v>
      </c>
      <c r="K92" s="1181">
        <v>0</v>
      </c>
      <c r="L92" s="1182">
        <v>3.4177867769667454E-6</v>
      </c>
    </row>
    <row r="93" spans="1:12">
      <c r="A93" s="23" t="s">
        <v>965</v>
      </c>
      <c r="B93" s="1181">
        <v>0</v>
      </c>
      <c r="C93" s="1181">
        <v>3.6719619073500761E-5</v>
      </c>
      <c r="D93" s="1181">
        <v>0</v>
      </c>
      <c r="E93" s="1181">
        <v>0</v>
      </c>
      <c r="F93" s="1181">
        <v>0</v>
      </c>
      <c r="G93" s="1181">
        <v>0</v>
      </c>
      <c r="H93" s="1181">
        <v>0</v>
      </c>
      <c r="I93" s="1181">
        <v>0</v>
      </c>
      <c r="J93" s="1181">
        <v>0</v>
      </c>
      <c r="K93" s="1181">
        <v>0</v>
      </c>
      <c r="L93" s="1182">
        <v>3.3332429740854164E-6</v>
      </c>
    </row>
    <row r="94" spans="1:12">
      <c r="A94" s="23" t="s">
        <v>115</v>
      </c>
      <c r="B94" s="1181">
        <v>0</v>
      </c>
      <c r="C94" s="1181">
        <v>0</v>
      </c>
      <c r="D94" s="1181">
        <v>4.4730040503566189E-6</v>
      </c>
      <c r="E94" s="1181">
        <v>2.6559608148480672E-5</v>
      </c>
      <c r="F94" s="1181">
        <v>0</v>
      </c>
      <c r="G94" s="1181">
        <v>0</v>
      </c>
      <c r="H94" s="1181">
        <v>0</v>
      </c>
      <c r="I94" s="1181">
        <v>0</v>
      </c>
      <c r="J94" s="1181">
        <v>0</v>
      </c>
      <c r="K94" s="1181">
        <v>0</v>
      </c>
      <c r="L94" s="1182">
        <v>3.1600232123870112E-6</v>
      </c>
    </row>
    <row r="95" spans="1:12">
      <c r="A95" s="23" t="s">
        <v>966</v>
      </c>
      <c r="B95" s="1181">
        <v>0</v>
      </c>
      <c r="C95" s="1181">
        <v>0</v>
      </c>
      <c r="D95" s="1181">
        <v>2.5056826231329453E-5</v>
      </c>
      <c r="E95" s="1181">
        <v>0</v>
      </c>
      <c r="F95" s="1181">
        <v>0</v>
      </c>
      <c r="G95" s="1181">
        <v>0</v>
      </c>
      <c r="H95" s="1181">
        <v>0</v>
      </c>
      <c r="I95" s="1181">
        <v>0</v>
      </c>
      <c r="J95" s="1181">
        <v>0</v>
      </c>
      <c r="K95" s="1181">
        <v>0</v>
      </c>
      <c r="L95" s="1182">
        <v>2.5246402928745988E-6</v>
      </c>
    </row>
    <row r="96" spans="1:12">
      <c r="A96" s="23" t="s">
        <v>967</v>
      </c>
      <c r="B96" s="1181">
        <v>0</v>
      </c>
      <c r="C96" s="1181">
        <v>0</v>
      </c>
      <c r="D96" s="1181">
        <v>1.4920902683953884E-5</v>
      </c>
      <c r="E96" s="1181">
        <v>0</v>
      </c>
      <c r="F96" s="1181">
        <v>0</v>
      </c>
      <c r="G96" s="1181">
        <v>2.0559407472748886E-6</v>
      </c>
      <c r="H96" s="1181">
        <v>0</v>
      </c>
      <c r="I96" s="1181">
        <v>0</v>
      </c>
      <c r="J96" s="1181">
        <v>0</v>
      </c>
      <c r="K96" s="1181">
        <v>0</v>
      </c>
      <c r="L96" s="1182">
        <v>1.7660278573090404E-6</v>
      </c>
    </row>
    <row r="97" spans="1:12">
      <c r="A97" s="23" t="s">
        <v>968</v>
      </c>
      <c r="B97" s="1181">
        <v>6.0063575250855187E-6</v>
      </c>
      <c r="C97" s="1181">
        <v>0</v>
      </c>
      <c r="D97" s="1181">
        <v>0</v>
      </c>
      <c r="E97" s="1181">
        <v>8.0562644040355323E-7</v>
      </c>
      <c r="F97" s="1181">
        <v>1.2252378193568948E-5</v>
      </c>
      <c r="G97" s="1181">
        <v>0</v>
      </c>
      <c r="H97" s="1181">
        <v>0</v>
      </c>
      <c r="I97" s="1181">
        <v>0</v>
      </c>
      <c r="J97" s="1181">
        <v>0</v>
      </c>
      <c r="K97" s="1181">
        <v>0</v>
      </c>
      <c r="L97" s="1182">
        <v>1.5915492694248078E-6</v>
      </c>
    </row>
    <row r="98" spans="1:12">
      <c r="A98" s="23" t="s">
        <v>969</v>
      </c>
      <c r="B98" s="1181">
        <v>3.9239703409507162E-6</v>
      </c>
      <c r="C98" s="1181">
        <v>1.3773414098889558E-5</v>
      </c>
      <c r="D98" s="1181">
        <v>0</v>
      </c>
      <c r="E98" s="1181">
        <v>0</v>
      </c>
      <c r="F98" s="1181">
        <v>0</v>
      </c>
      <c r="G98" s="1181">
        <v>0</v>
      </c>
      <c r="H98" s="1181">
        <v>0</v>
      </c>
      <c r="I98" s="1181">
        <v>0</v>
      </c>
      <c r="J98" s="1181">
        <v>0</v>
      </c>
      <c r="K98" s="1181">
        <v>0</v>
      </c>
      <c r="L98" s="1182">
        <v>1.524210815039068E-6</v>
      </c>
    </row>
    <row r="99" spans="1:12">
      <c r="A99" s="23" t="s">
        <v>970</v>
      </c>
      <c r="B99" s="1181">
        <v>0</v>
      </c>
      <c r="C99" s="1181">
        <v>0</v>
      </c>
      <c r="D99" s="1181">
        <v>0</v>
      </c>
      <c r="E99" s="1181">
        <v>0</v>
      </c>
      <c r="F99" s="1181">
        <v>0</v>
      </c>
      <c r="G99" s="1181">
        <v>3.023442275404248E-6</v>
      </c>
      <c r="H99" s="1181">
        <v>0</v>
      </c>
      <c r="I99" s="1181">
        <v>8.9129674240666933E-6</v>
      </c>
      <c r="J99" s="1181">
        <v>0</v>
      </c>
      <c r="K99" s="1181">
        <v>0</v>
      </c>
      <c r="L99" s="1182">
        <v>1.3984985721163736E-6</v>
      </c>
    </row>
    <row r="100" spans="1:12">
      <c r="A100" s="23" t="s">
        <v>971</v>
      </c>
      <c r="B100" s="1181">
        <v>8.3654004527653459E-6</v>
      </c>
      <c r="C100" s="1181">
        <v>5.0894164925886803E-6</v>
      </c>
      <c r="D100" s="1181">
        <v>0</v>
      </c>
      <c r="E100" s="1181">
        <v>0</v>
      </c>
      <c r="F100" s="1181">
        <v>3.4109524718532312E-6</v>
      </c>
      <c r="G100" s="1181">
        <v>0</v>
      </c>
      <c r="H100" s="1181">
        <v>0</v>
      </c>
      <c r="I100" s="1181">
        <v>0</v>
      </c>
      <c r="J100" s="1181">
        <v>0</v>
      </c>
      <c r="K100" s="1181">
        <v>0</v>
      </c>
      <c r="L100" s="1182">
        <v>1.3494290810374824E-6</v>
      </c>
    </row>
    <row r="101" spans="1:12">
      <c r="A101" s="23" t="s">
        <v>972</v>
      </c>
      <c r="B101" s="1181">
        <v>0</v>
      </c>
      <c r="C101" s="1181">
        <v>0</v>
      </c>
      <c r="D101" s="1181">
        <v>0</v>
      </c>
      <c r="E101" s="1181">
        <v>0</v>
      </c>
      <c r="F101" s="1181">
        <v>0</v>
      </c>
      <c r="G101" s="1181">
        <v>9.0068345384292549E-7</v>
      </c>
      <c r="H101" s="1181">
        <v>6.4054202344899197E-6</v>
      </c>
      <c r="I101" s="1181">
        <v>0</v>
      </c>
      <c r="J101" s="1181">
        <v>0</v>
      </c>
      <c r="K101" s="1181">
        <v>0</v>
      </c>
      <c r="L101" s="1182">
        <v>1.2596861864551138E-6</v>
      </c>
    </row>
    <row r="102" spans="1:12">
      <c r="A102" s="23" t="s">
        <v>973</v>
      </c>
      <c r="B102" s="1181">
        <v>0</v>
      </c>
      <c r="C102" s="1181">
        <v>0</v>
      </c>
      <c r="D102" s="1181">
        <v>8.0603091975524281E-6</v>
      </c>
      <c r="E102" s="1181">
        <v>0</v>
      </c>
      <c r="F102" s="1181">
        <v>2.2100249266899253E-6</v>
      </c>
      <c r="G102" s="1181">
        <v>0</v>
      </c>
      <c r="H102" s="1181">
        <v>0</v>
      </c>
      <c r="I102" s="1181">
        <v>0</v>
      </c>
      <c r="J102" s="1181">
        <v>1.4273082747946158E-6</v>
      </c>
      <c r="K102" s="1181">
        <v>0</v>
      </c>
      <c r="L102" s="1182">
        <v>1.1140606863395683E-6</v>
      </c>
    </row>
    <row r="103" spans="1:12">
      <c r="A103" s="23" t="s">
        <v>974</v>
      </c>
      <c r="B103" s="1181">
        <v>0</v>
      </c>
      <c r="C103" s="1181">
        <v>0</v>
      </c>
      <c r="D103" s="1181">
        <v>0</v>
      </c>
      <c r="E103" s="1181">
        <v>1.0520533515858165E-5</v>
      </c>
      <c r="F103" s="1181">
        <v>0</v>
      </c>
      <c r="G103" s="1181">
        <v>0</v>
      </c>
      <c r="H103" s="1181">
        <v>0</v>
      </c>
      <c r="I103" s="1181">
        <v>0</v>
      </c>
      <c r="J103" s="1181">
        <v>0</v>
      </c>
      <c r="K103" s="1181">
        <v>0</v>
      </c>
      <c r="L103" s="1182">
        <v>1.0731968366335947E-6</v>
      </c>
    </row>
    <row r="104" spans="1:12">
      <c r="A104" s="23" t="s">
        <v>975</v>
      </c>
      <c r="B104" s="1181">
        <v>1.2361074226168337E-5</v>
      </c>
      <c r="C104" s="1181">
        <v>0</v>
      </c>
      <c r="D104" s="1181">
        <v>0</v>
      </c>
      <c r="E104" s="1181">
        <v>0</v>
      </c>
      <c r="F104" s="1181">
        <v>0</v>
      </c>
      <c r="G104" s="1181">
        <v>0</v>
      </c>
      <c r="H104" s="1181">
        <v>0</v>
      </c>
      <c r="I104" s="1181">
        <v>0</v>
      </c>
      <c r="J104" s="1181">
        <v>0</v>
      </c>
      <c r="K104" s="1181">
        <v>0</v>
      </c>
      <c r="L104" s="1182">
        <v>8.6289334686117631E-7</v>
      </c>
    </row>
    <row r="105" spans="1:12">
      <c r="A105" s="23" t="s">
        <v>976</v>
      </c>
      <c r="B105" s="1181">
        <v>8.7884507042337655E-6</v>
      </c>
      <c r="C105" s="1181">
        <v>0</v>
      </c>
      <c r="D105" s="1181">
        <v>0</v>
      </c>
      <c r="E105" s="1181">
        <v>0</v>
      </c>
      <c r="F105" s="1181">
        <v>0</v>
      </c>
      <c r="G105" s="1181">
        <v>0</v>
      </c>
      <c r="H105" s="1181">
        <v>0</v>
      </c>
      <c r="I105" s="1181">
        <v>0</v>
      </c>
      <c r="J105" s="1181">
        <v>0</v>
      </c>
      <c r="K105" s="1181">
        <v>0</v>
      </c>
      <c r="L105" s="1182">
        <v>6.1349810729608836E-7</v>
      </c>
    </row>
    <row r="106" spans="1:12">
      <c r="A106" s="23" t="s">
        <v>977</v>
      </c>
      <c r="B106" s="1181">
        <v>0</v>
      </c>
      <c r="C106" s="1181">
        <v>0</v>
      </c>
      <c r="D106" s="1181">
        <v>0</v>
      </c>
      <c r="E106" s="1181">
        <v>0</v>
      </c>
      <c r="F106" s="1181">
        <v>0</v>
      </c>
      <c r="G106" s="1181">
        <v>0</v>
      </c>
      <c r="H106" s="1181">
        <v>3.2454129188082261E-6</v>
      </c>
      <c r="I106" s="1181">
        <v>0</v>
      </c>
      <c r="J106" s="1181">
        <v>0</v>
      </c>
      <c r="K106" s="1181">
        <v>0</v>
      </c>
      <c r="L106" s="1182">
        <v>5.7994227579139653E-7</v>
      </c>
    </row>
    <row r="107" spans="1:12">
      <c r="A107" s="23" t="s">
        <v>772</v>
      </c>
      <c r="B107" s="1181">
        <v>0</v>
      </c>
      <c r="C107" s="1181">
        <v>0</v>
      </c>
      <c r="D107" s="1181">
        <v>0</v>
      </c>
      <c r="E107" s="1181">
        <v>0</v>
      </c>
      <c r="F107" s="1181">
        <v>1.8148724697977665E-6</v>
      </c>
      <c r="G107" s="1181">
        <v>0</v>
      </c>
      <c r="H107" s="1181">
        <v>0</v>
      </c>
      <c r="I107" s="1181">
        <v>0</v>
      </c>
      <c r="J107" s="1181">
        <v>5.4124298084569944E-6</v>
      </c>
      <c r="K107" s="1181">
        <v>0</v>
      </c>
      <c r="L107" s="1182">
        <v>5.6080103875501812E-7</v>
      </c>
    </row>
    <row r="108" spans="1:12">
      <c r="A108" s="23" t="s">
        <v>978</v>
      </c>
      <c r="B108" s="1181">
        <v>0</v>
      </c>
      <c r="C108" s="1181">
        <v>0</v>
      </c>
      <c r="D108" s="1181">
        <v>5.2921428238654175E-6</v>
      </c>
      <c r="E108" s="1181">
        <v>0</v>
      </c>
      <c r="F108" s="1181">
        <v>0</v>
      </c>
      <c r="G108" s="1181">
        <v>0</v>
      </c>
      <c r="H108" s="1181">
        <v>0</v>
      </c>
      <c r="I108" s="1181">
        <v>0</v>
      </c>
      <c r="J108" s="1181">
        <v>0</v>
      </c>
      <c r="K108" s="1181">
        <v>0</v>
      </c>
      <c r="L108" s="1182">
        <v>5.3321824900842221E-7</v>
      </c>
    </row>
    <row r="109" spans="1:12">
      <c r="A109" s="23" t="s">
        <v>979</v>
      </c>
      <c r="B109" s="1181">
        <v>0</v>
      </c>
      <c r="C109" s="1181">
        <v>0</v>
      </c>
      <c r="D109" s="1181">
        <v>0</v>
      </c>
      <c r="E109" s="1181">
        <v>0</v>
      </c>
      <c r="F109" s="1181">
        <v>5.7460648093938056E-6</v>
      </c>
      <c r="G109" s="1181">
        <v>0</v>
      </c>
      <c r="H109" s="1181">
        <v>0</v>
      </c>
      <c r="I109" s="1181">
        <v>0</v>
      </c>
      <c r="J109" s="1181">
        <v>0</v>
      </c>
      <c r="K109" s="1181">
        <v>0</v>
      </c>
      <c r="L109" s="1182">
        <v>5.1122071583292661E-7</v>
      </c>
    </row>
    <row r="110" spans="1:12">
      <c r="A110" s="23" t="s">
        <v>980</v>
      </c>
      <c r="B110" s="1181">
        <v>0</v>
      </c>
      <c r="C110" s="1181">
        <v>0</v>
      </c>
      <c r="D110" s="1181">
        <v>0</v>
      </c>
      <c r="E110" s="1181">
        <v>0</v>
      </c>
      <c r="F110" s="1181">
        <v>1.1470029369520712E-6</v>
      </c>
      <c r="G110" s="1181">
        <v>3.1981972389226138E-6</v>
      </c>
      <c r="H110" s="1181">
        <v>0</v>
      </c>
      <c r="I110" s="1181">
        <v>0</v>
      </c>
      <c r="J110" s="1181">
        <v>0</v>
      </c>
      <c r="K110" s="1181">
        <v>0</v>
      </c>
      <c r="L110" s="1182">
        <v>5.1062063471636586E-7</v>
      </c>
    </row>
    <row r="111" spans="1:12">
      <c r="A111" s="23" t="s">
        <v>981</v>
      </c>
      <c r="B111" s="1181">
        <v>0</v>
      </c>
      <c r="C111" s="1181">
        <v>0</v>
      </c>
      <c r="D111" s="1181">
        <v>0</v>
      </c>
      <c r="E111" s="1181">
        <v>0</v>
      </c>
      <c r="F111" s="1181">
        <v>5.525946326695489E-6</v>
      </c>
      <c r="G111" s="1181">
        <v>0</v>
      </c>
      <c r="H111" s="1181">
        <v>0</v>
      </c>
      <c r="I111" s="1181">
        <v>0</v>
      </c>
      <c r="J111" s="1181">
        <v>0</v>
      </c>
      <c r="K111" s="1181">
        <v>0</v>
      </c>
      <c r="L111" s="1182">
        <v>4.9163702994948068E-7</v>
      </c>
    </row>
    <row r="112" spans="1:12">
      <c r="A112" s="23" t="s">
        <v>982</v>
      </c>
      <c r="B112" s="1181">
        <v>0</v>
      </c>
      <c r="C112" s="1181">
        <v>0</v>
      </c>
      <c r="D112" s="1181">
        <v>0</v>
      </c>
      <c r="E112" s="1181">
        <v>0</v>
      </c>
      <c r="F112" s="1181">
        <v>0</v>
      </c>
      <c r="G112" s="1181">
        <v>3.7871637941713612E-6</v>
      </c>
      <c r="H112" s="1181">
        <v>0</v>
      </c>
      <c r="I112" s="1181">
        <v>0</v>
      </c>
      <c r="J112" s="1181">
        <v>0</v>
      </c>
      <c r="K112" s="1181">
        <v>0</v>
      </c>
      <c r="L112" s="1182">
        <v>4.8381422171135865E-7</v>
      </c>
    </row>
    <row r="113" spans="1:12">
      <c r="A113" s="23" t="s">
        <v>983</v>
      </c>
      <c r="B113" s="1181">
        <v>1.7346255367412713E-6</v>
      </c>
      <c r="C113" s="1181">
        <v>0</v>
      </c>
      <c r="D113" s="1181">
        <v>0</v>
      </c>
      <c r="E113" s="1181">
        <v>0</v>
      </c>
      <c r="F113" s="1181">
        <v>3.9930730375433567E-6</v>
      </c>
      <c r="G113" s="1181">
        <v>0</v>
      </c>
      <c r="H113" s="1181">
        <v>0</v>
      </c>
      <c r="I113" s="1181">
        <v>0</v>
      </c>
      <c r="J113" s="1181">
        <v>0</v>
      </c>
      <c r="K113" s="1181">
        <v>0</v>
      </c>
      <c r="L113" s="1182">
        <v>4.7634861631185144E-7</v>
      </c>
    </row>
    <row r="114" spans="1:12">
      <c r="A114" s="23" t="s">
        <v>984</v>
      </c>
      <c r="B114" s="1181">
        <v>0</v>
      </c>
      <c r="C114" s="1181">
        <v>0</v>
      </c>
      <c r="D114" s="1181">
        <v>1.3561115986155132E-6</v>
      </c>
      <c r="E114" s="1181">
        <v>0</v>
      </c>
      <c r="F114" s="1181">
        <v>3.528967802938473E-6</v>
      </c>
      <c r="G114" s="1181">
        <v>0</v>
      </c>
      <c r="H114" s="1181">
        <v>0</v>
      </c>
      <c r="I114" s="1181">
        <v>0</v>
      </c>
      <c r="J114" s="1181">
        <v>0</v>
      </c>
      <c r="K114" s="1181">
        <v>0</v>
      </c>
      <c r="L114" s="1182">
        <v>4.5060534517072249E-7</v>
      </c>
    </row>
    <row r="115" spans="1:12">
      <c r="A115" s="23" t="s">
        <v>985</v>
      </c>
      <c r="B115" s="1181">
        <v>0</v>
      </c>
      <c r="C115" s="1181">
        <v>4.6905795431739844E-6</v>
      </c>
      <c r="D115" s="1181">
        <v>0</v>
      </c>
      <c r="E115" s="1181">
        <v>0</v>
      </c>
      <c r="F115" s="1181">
        <v>0</v>
      </c>
      <c r="G115" s="1181">
        <v>0</v>
      </c>
      <c r="H115" s="1181">
        <v>0</v>
      </c>
      <c r="I115" s="1181">
        <v>0</v>
      </c>
      <c r="J115" s="1181">
        <v>0</v>
      </c>
      <c r="K115" s="1181">
        <v>0</v>
      </c>
      <c r="L115" s="1182">
        <v>4.2578985570023447E-7</v>
      </c>
    </row>
    <row r="116" spans="1:12">
      <c r="A116" s="23" t="s">
        <v>986</v>
      </c>
      <c r="B116" s="1181">
        <v>0</v>
      </c>
      <c r="C116" s="1181">
        <v>0</v>
      </c>
      <c r="D116" s="1181">
        <v>0</v>
      </c>
      <c r="E116" s="1181">
        <v>0</v>
      </c>
      <c r="F116" s="1181">
        <v>0</v>
      </c>
      <c r="G116" s="1181">
        <v>2.574158753279177E-6</v>
      </c>
      <c r="H116" s="1181">
        <v>0</v>
      </c>
      <c r="I116" s="1181">
        <v>0</v>
      </c>
      <c r="J116" s="1181">
        <v>0</v>
      </c>
      <c r="K116" s="1181">
        <v>0</v>
      </c>
      <c r="L116" s="1182">
        <v>3.288515315065071E-7</v>
      </c>
    </row>
    <row r="117" spans="1:12">
      <c r="A117" s="23" t="s">
        <v>987</v>
      </c>
      <c r="B117" s="1181">
        <v>0</v>
      </c>
      <c r="C117" s="1181">
        <v>2.5564117471114574E-6</v>
      </c>
      <c r="D117" s="1181">
        <v>0</v>
      </c>
      <c r="E117" s="1181">
        <v>0</v>
      </c>
      <c r="F117" s="1181">
        <v>0</v>
      </c>
      <c r="G117" s="1181">
        <v>0</v>
      </c>
      <c r="H117" s="1181">
        <v>0</v>
      </c>
      <c r="I117" s="1181">
        <v>0</v>
      </c>
      <c r="J117" s="1181">
        <v>0</v>
      </c>
      <c r="K117" s="1181">
        <v>0</v>
      </c>
      <c r="L117" s="1182">
        <v>2.3205963759787729E-7</v>
      </c>
    </row>
    <row r="118" spans="1:12">
      <c r="A118" s="23" t="s">
        <v>988</v>
      </c>
      <c r="B118" s="1181">
        <v>0</v>
      </c>
      <c r="C118" s="1181">
        <v>2.4072494817952592E-6</v>
      </c>
      <c r="D118" s="1181">
        <v>0</v>
      </c>
      <c r="E118" s="1181">
        <v>0</v>
      </c>
      <c r="F118" s="1181">
        <v>0</v>
      </c>
      <c r="G118" s="1181">
        <v>0</v>
      </c>
      <c r="H118" s="1181">
        <v>0</v>
      </c>
      <c r="I118" s="1181">
        <v>0</v>
      </c>
      <c r="J118" s="1181">
        <v>0</v>
      </c>
      <c r="K118" s="1181">
        <v>0</v>
      </c>
      <c r="L118" s="1182">
        <v>2.1851935353695984E-7</v>
      </c>
    </row>
    <row r="119" spans="1:12">
      <c r="A119" s="23" t="s">
        <v>989</v>
      </c>
      <c r="B119" s="1181">
        <v>0</v>
      </c>
      <c r="C119" s="1181">
        <v>0</v>
      </c>
      <c r="D119" s="1181">
        <v>0</v>
      </c>
      <c r="E119" s="1181">
        <v>2.07330333927385E-6</v>
      </c>
      <c r="F119" s="1181">
        <v>0</v>
      </c>
      <c r="G119" s="1181">
        <v>0</v>
      </c>
      <c r="H119" s="1181">
        <v>0</v>
      </c>
      <c r="I119" s="1181">
        <v>0</v>
      </c>
      <c r="J119" s="1181">
        <v>0</v>
      </c>
      <c r="K119" s="1181">
        <v>0</v>
      </c>
      <c r="L119" s="1182">
        <v>2.1149712433657553E-7</v>
      </c>
    </row>
    <row r="120" spans="1:12">
      <c r="A120" s="23" t="s">
        <v>990</v>
      </c>
      <c r="B120" s="1181">
        <v>0</v>
      </c>
      <c r="C120" s="1181">
        <v>0</v>
      </c>
      <c r="D120" s="1181">
        <v>0</v>
      </c>
      <c r="E120" s="1181">
        <v>0</v>
      </c>
      <c r="F120" s="1181">
        <v>2.2100249266899253E-6</v>
      </c>
      <c r="G120" s="1181">
        <v>0</v>
      </c>
      <c r="H120" s="1181">
        <v>0</v>
      </c>
      <c r="I120" s="1181">
        <v>0</v>
      </c>
      <c r="J120" s="1181">
        <v>0</v>
      </c>
      <c r="K120" s="1181">
        <v>0</v>
      </c>
      <c r="L120" s="1182">
        <v>1.966233522434333E-7</v>
      </c>
    </row>
    <row r="121" spans="1:12">
      <c r="A121" s="23" t="s">
        <v>991</v>
      </c>
      <c r="B121" s="1181">
        <v>0</v>
      </c>
      <c r="C121" s="1181">
        <v>0</v>
      </c>
      <c r="D121" s="1181">
        <v>0</v>
      </c>
      <c r="E121" s="1181">
        <v>0</v>
      </c>
      <c r="F121" s="1181">
        <v>0</v>
      </c>
      <c r="G121" s="1181">
        <v>8.4656383711318952E-7</v>
      </c>
      <c r="H121" s="1181">
        <v>0</v>
      </c>
      <c r="I121" s="1181">
        <v>0</v>
      </c>
      <c r="J121" s="1181">
        <v>1.0779127214645656E-6</v>
      </c>
      <c r="K121" s="1181">
        <v>0</v>
      </c>
      <c r="L121" s="1182">
        <v>1.8767880543804457E-7</v>
      </c>
    </row>
    <row r="122" spans="1:12">
      <c r="A122" s="23" t="s">
        <v>992</v>
      </c>
      <c r="B122" s="1181">
        <v>0</v>
      </c>
      <c r="C122" s="1181">
        <v>0</v>
      </c>
      <c r="D122" s="1181">
        <v>0</v>
      </c>
      <c r="E122" s="1181">
        <v>1.7174849947622808E-6</v>
      </c>
      <c r="F122" s="1181">
        <v>0</v>
      </c>
      <c r="G122" s="1181">
        <v>0</v>
      </c>
      <c r="H122" s="1181">
        <v>0</v>
      </c>
      <c r="I122" s="1181">
        <v>0</v>
      </c>
      <c r="J122" s="1181">
        <v>0</v>
      </c>
      <c r="K122" s="1181">
        <v>0</v>
      </c>
      <c r="L122" s="1182">
        <v>1.7520018928376515E-7</v>
      </c>
    </row>
    <row r="123" spans="1:12">
      <c r="A123" s="23" t="s">
        <v>993</v>
      </c>
      <c r="B123" s="1181">
        <v>0</v>
      </c>
      <c r="C123" s="1181">
        <v>0</v>
      </c>
      <c r="D123" s="1181">
        <v>0</v>
      </c>
      <c r="E123" s="1181">
        <v>0</v>
      </c>
      <c r="F123" s="1181">
        <v>1.1050124633449626E-6</v>
      </c>
      <c r="G123" s="1181">
        <v>0</v>
      </c>
      <c r="H123" s="1181">
        <v>0</v>
      </c>
      <c r="I123" s="1181">
        <v>0</v>
      </c>
      <c r="J123" s="1181">
        <v>0</v>
      </c>
      <c r="K123" s="1181">
        <v>0</v>
      </c>
      <c r="L123" s="1182">
        <v>9.8311676121716652E-8</v>
      </c>
    </row>
    <row r="124" spans="1:12">
      <c r="A124" s="24" t="s">
        <v>994</v>
      </c>
      <c r="B124" s="1183">
        <v>0</v>
      </c>
      <c r="C124" s="1183">
        <v>0</v>
      </c>
      <c r="D124" s="1183">
        <v>0</v>
      </c>
      <c r="E124" s="1183">
        <v>0</v>
      </c>
      <c r="F124" s="1183">
        <v>0</v>
      </c>
      <c r="G124" s="1183">
        <v>7.1836988463604942E-7</v>
      </c>
      <c r="H124" s="1183">
        <v>0</v>
      </c>
      <c r="I124" s="1183">
        <v>0</v>
      </c>
      <c r="J124" s="1183">
        <v>0</v>
      </c>
      <c r="K124" s="1183">
        <v>0</v>
      </c>
      <c r="L124" s="1184">
        <v>9.1772520420420598E-8</v>
      </c>
    </row>
  </sheetData>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967EFA-D797-4754-96C2-D38EAB6B5F87}">
  <sheetPr>
    <tabColor theme="6" tint="0.39997558519241921"/>
  </sheetPr>
  <dimension ref="A1:AB125"/>
  <sheetViews>
    <sheetView zoomScale="70" zoomScaleNormal="70" zoomScalePageLayoutView="75" workbookViewId="0">
      <selection activeCell="P29" sqref="P29"/>
    </sheetView>
  </sheetViews>
  <sheetFormatPr defaultColWidth="9.1796875" defaultRowHeight="12.5"/>
  <cols>
    <col min="1" max="1" width="10" style="50" customWidth="1"/>
    <col min="2" max="2" width="29.7265625" style="50" customWidth="1"/>
    <col min="3" max="20" width="11.453125" style="50" customWidth="1"/>
    <col min="21" max="21" width="13.453125" style="50" bestFit="1" customWidth="1"/>
    <col min="22" max="23" width="9.1796875" style="50"/>
    <col min="24" max="24" width="9.1796875" style="50" customWidth="1"/>
    <col min="25" max="27" width="9.1796875" style="50"/>
    <col min="28" max="29" width="9.1796875" style="50" customWidth="1"/>
    <col min="30" max="16384" width="9.1796875" style="50"/>
  </cols>
  <sheetData>
    <row r="1" spans="1:14" ht="14.5">
      <c r="A1" s="54" t="s">
        <v>176</v>
      </c>
    </row>
    <row r="2" spans="1:14" ht="14.5">
      <c r="A2" s="54"/>
    </row>
    <row r="3" spans="1:14" ht="14.5">
      <c r="A3" s="54"/>
    </row>
    <row r="4" spans="1:14" ht="14.5">
      <c r="A4" s="54"/>
    </row>
    <row r="5" spans="1:14" ht="14.5">
      <c r="A5" s="54"/>
    </row>
    <row r="6" spans="1:14" ht="14.5">
      <c r="A6" s="54"/>
      <c r="J6" s="515"/>
      <c r="K6" s="515"/>
    </row>
    <row r="7" spans="1:14" ht="14.5">
      <c r="A7" s="54"/>
      <c r="J7" s="515"/>
      <c r="K7" s="515"/>
    </row>
    <row r="8" spans="1:14" ht="14.5">
      <c r="A8" s="54"/>
      <c r="J8" s="515"/>
      <c r="K8" s="515"/>
    </row>
    <row r="9" spans="1:14" ht="14.5">
      <c r="A9" s="54"/>
      <c r="J9" s="515"/>
      <c r="K9" s="515"/>
    </row>
    <row r="10" spans="1:14" ht="14.5">
      <c r="A10" s="54"/>
      <c r="J10" s="515"/>
      <c r="K10" s="515"/>
    </row>
    <row r="11" spans="1:14" ht="14.5">
      <c r="A11" s="54"/>
    </row>
    <row r="12" spans="1:14" ht="14.5">
      <c r="A12" s="54"/>
    </row>
    <row r="13" spans="1:14" ht="14.5">
      <c r="A13" s="54"/>
    </row>
    <row r="14" spans="1:14" ht="14.5">
      <c r="A14" s="54"/>
    </row>
    <row r="15" spans="1:14" ht="14.5">
      <c r="A15" s="54"/>
    </row>
    <row r="16" spans="1:14" ht="14.5">
      <c r="A16" s="54"/>
      <c r="J16" s="728"/>
      <c r="K16" s="728"/>
      <c r="L16" s="728"/>
      <c r="M16" s="728"/>
      <c r="N16" s="728"/>
    </row>
    <row r="17" spans="1:15" ht="14.5">
      <c r="A17" s="54"/>
      <c r="J17" s="727"/>
      <c r="K17" s="727"/>
      <c r="L17" s="727"/>
      <c r="M17" s="727"/>
      <c r="N17" s="727"/>
    </row>
    <row r="18" spans="1:15" ht="14.5">
      <c r="A18" s="54"/>
    </row>
    <row r="19" spans="1:15" ht="14.5">
      <c r="A19" s="54"/>
    </row>
    <row r="20" spans="1:15" ht="14.5">
      <c r="A20" s="54"/>
    </row>
    <row r="21" spans="1:15" ht="14.5">
      <c r="A21" s="54"/>
      <c r="O21" s="515"/>
    </row>
    <row r="22" spans="1:15" ht="14.5">
      <c r="A22" s="54"/>
      <c r="O22" s="515"/>
    </row>
    <row r="23" spans="1:15" ht="14.5">
      <c r="A23" s="54"/>
      <c r="O23" s="515"/>
    </row>
    <row r="24" spans="1:15" ht="14.5">
      <c r="A24" s="54"/>
      <c r="O24" s="515"/>
    </row>
    <row r="25" spans="1:15" ht="14.5">
      <c r="A25" s="54"/>
      <c r="O25" s="515"/>
    </row>
    <row r="26" spans="1:15" ht="14.5">
      <c r="A26" s="54"/>
    </row>
    <row r="27" spans="1:15" ht="14.5">
      <c r="A27" s="54"/>
    </row>
    <row r="28" spans="1:15" ht="14.5">
      <c r="A28" s="54"/>
    </row>
    <row r="29" spans="1:15" ht="14.5">
      <c r="A29" s="54"/>
    </row>
    <row r="30" spans="1:15" ht="14.5">
      <c r="A30" s="54"/>
    </row>
    <row r="31" spans="1:15" ht="14.5">
      <c r="A31" s="54"/>
    </row>
    <row r="32" spans="1:15" ht="14.5">
      <c r="A32" s="54"/>
    </row>
    <row r="33" spans="1:28" ht="13">
      <c r="A33" s="72" t="s">
        <v>543</v>
      </c>
    </row>
    <row r="34" spans="1:28" ht="14.5">
      <c r="A34" s="106"/>
    </row>
    <row r="35" spans="1:28">
      <c r="A35" s="50" t="s">
        <v>637</v>
      </c>
    </row>
    <row r="36" spans="1:28">
      <c r="C36" s="723">
        <v>2005</v>
      </c>
      <c r="D36" s="721">
        <v>2006</v>
      </c>
      <c r="E36" s="721">
        <v>2007</v>
      </c>
      <c r="F36" s="721">
        <v>2008</v>
      </c>
      <c r="G36" s="721">
        <v>2009</v>
      </c>
      <c r="H36" s="721">
        <v>2010</v>
      </c>
      <c r="I36" s="721">
        <v>2011</v>
      </c>
      <c r="J36" s="721">
        <v>2012</v>
      </c>
      <c r="K36" s="721">
        <v>2013</v>
      </c>
      <c r="L36" s="721">
        <v>2014</v>
      </c>
      <c r="M36" s="721">
        <v>2015</v>
      </c>
      <c r="N36" s="721">
        <v>2016</v>
      </c>
      <c r="O36" s="721">
        <v>2017</v>
      </c>
      <c r="P36" s="721">
        <v>2018</v>
      </c>
      <c r="Q36" s="721">
        <v>2019</v>
      </c>
      <c r="R36" s="721">
        <v>2020</v>
      </c>
      <c r="S36" s="721">
        <v>2021</v>
      </c>
      <c r="T36" s="721">
        <v>2022</v>
      </c>
      <c r="U36" s="722">
        <v>2023</v>
      </c>
    </row>
    <row r="37" spans="1:28">
      <c r="B37" s="82" t="s">
        <v>170</v>
      </c>
      <c r="C37" s="516">
        <v>0.84404924869476461</v>
      </c>
      <c r="D37" s="517">
        <v>0.73291908317657328</v>
      </c>
      <c r="E37" s="517">
        <v>0.72744797064543543</v>
      </c>
      <c r="F37" s="517">
        <v>0.76926359914295328</v>
      </c>
      <c r="G37" s="517">
        <v>0.62804235584685808</v>
      </c>
      <c r="H37" s="517">
        <v>0.75601836593150795</v>
      </c>
      <c r="I37" s="517">
        <v>0.95694338952824853</v>
      </c>
      <c r="J37" s="517">
        <v>0.67216293340362321</v>
      </c>
      <c r="K37" s="517">
        <v>0.54018132486473514</v>
      </c>
      <c r="L37" s="517">
        <v>0.71779257002231822</v>
      </c>
      <c r="M37" s="517">
        <v>0.87295136255445704</v>
      </c>
      <c r="N37" s="517">
        <v>0.67293131653442062</v>
      </c>
      <c r="O37" s="517">
        <v>0.72421692784962621</v>
      </c>
      <c r="P37" s="517">
        <v>0.98187951061998258</v>
      </c>
      <c r="Q37" s="517">
        <v>0.74714532140399437</v>
      </c>
      <c r="R37" s="517">
        <v>0.39771858499610629</v>
      </c>
      <c r="S37" s="517">
        <v>0.62547788396259929</v>
      </c>
      <c r="T37" s="517">
        <v>0.53725052498975789</v>
      </c>
      <c r="U37" s="518">
        <v>0.81069210419442972</v>
      </c>
      <c r="AB37" s="519"/>
    </row>
    <row r="38" spans="1:28">
      <c r="B38" s="52" t="s">
        <v>168</v>
      </c>
      <c r="C38" s="516">
        <v>0.15562378015496148</v>
      </c>
      <c r="D38" s="517">
        <v>0.2662000624776707</v>
      </c>
      <c r="E38" s="517">
        <v>0.27195955408383177</v>
      </c>
      <c r="F38" s="517">
        <v>0.22959268535123281</v>
      </c>
      <c r="G38" s="517">
        <v>0.363759310363795</v>
      </c>
      <c r="H38" s="517">
        <v>0.23677578674041183</v>
      </c>
      <c r="I38" s="517">
        <v>3.3951925134638322E-2</v>
      </c>
      <c r="J38" s="517">
        <v>0.31503582491431087</v>
      </c>
      <c r="K38" s="517">
        <v>0.4336691301703674</v>
      </c>
      <c r="L38" s="517">
        <v>0.2755825733429057</v>
      </c>
      <c r="M38" s="517">
        <v>0.12202259288670995</v>
      </c>
      <c r="N38" s="517">
        <v>0.30124185625331357</v>
      </c>
      <c r="O38" s="517">
        <v>0.25633386224591953</v>
      </c>
      <c r="P38" s="517">
        <v>5.048046542517115E-3</v>
      </c>
      <c r="Q38" s="517">
        <v>0.20548476390037967</v>
      </c>
      <c r="R38" s="517">
        <v>0.45013322384573623</v>
      </c>
      <c r="S38" s="517">
        <v>0.10024723000789411</v>
      </c>
      <c r="T38" s="517">
        <v>0.3801642742343625</v>
      </c>
      <c r="U38" s="520">
        <v>0.17973922706641951</v>
      </c>
      <c r="AB38" s="519"/>
    </row>
    <row r="39" spans="1:28">
      <c r="B39" s="52" t="s">
        <v>173</v>
      </c>
      <c r="C39" s="516">
        <v>0</v>
      </c>
      <c r="D39" s="517">
        <v>0</v>
      </c>
      <c r="E39" s="517">
        <v>0</v>
      </c>
      <c r="F39" s="517">
        <v>1.9136404248017661E-6</v>
      </c>
      <c r="G39" s="517">
        <v>0</v>
      </c>
      <c r="H39" s="517">
        <v>1.2790025923003628E-3</v>
      </c>
      <c r="I39" s="517">
        <v>1.8878234901877042E-4</v>
      </c>
      <c r="J39" s="517">
        <v>6.4001734024055432E-3</v>
      </c>
      <c r="K39" s="517">
        <v>0</v>
      </c>
      <c r="L39" s="517">
        <v>0</v>
      </c>
      <c r="M39" s="517">
        <v>0</v>
      </c>
      <c r="N39" s="517">
        <v>2.2235066144820253E-3</v>
      </c>
      <c r="O39" s="517">
        <v>1.3849476640588415E-2</v>
      </c>
      <c r="P39" s="517">
        <v>1.4212537763802224E-3</v>
      </c>
      <c r="Q39" s="517">
        <v>2.6965934308093189E-3</v>
      </c>
      <c r="R39" s="517">
        <v>0.14688120893707154</v>
      </c>
      <c r="S39" s="517">
        <v>0.26732185803285136</v>
      </c>
      <c r="T39" s="517">
        <v>7.8648249885362259E-2</v>
      </c>
      <c r="U39" s="520">
        <v>3.6036793350768752E-5</v>
      </c>
      <c r="AB39" s="519"/>
    </row>
    <row r="40" spans="1:28">
      <c r="B40" s="52" t="s">
        <v>169</v>
      </c>
      <c r="C40" s="516">
        <v>3.1647350273239679E-4</v>
      </c>
      <c r="D40" s="517">
        <v>8.7917351516342268E-4</v>
      </c>
      <c r="E40" s="517">
        <v>5.9247527073274641E-4</v>
      </c>
      <c r="F40" s="517">
        <v>1.0250666100756417E-3</v>
      </c>
      <c r="G40" s="517">
        <v>8.0883693882877021E-3</v>
      </c>
      <c r="H40" s="517">
        <v>5.8621862685641459E-3</v>
      </c>
      <c r="I40" s="517">
        <v>8.8578993346022285E-3</v>
      </c>
      <c r="J40" s="517">
        <v>6.3909529889949468E-3</v>
      </c>
      <c r="K40" s="517">
        <v>2.614954496489745E-2</v>
      </c>
      <c r="L40" s="517">
        <v>6.6248566347759125E-3</v>
      </c>
      <c r="M40" s="517">
        <v>5.0260445588329603E-3</v>
      </c>
      <c r="N40" s="517">
        <v>2.3603320597783892E-2</v>
      </c>
      <c r="O40" s="517">
        <v>5.5997332638658944E-3</v>
      </c>
      <c r="P40" s="517">
        <v>1.1651189061120129E-2</v>
      </c>
      <c r="Q40" s="517">
        <v>4.4673321264816636E-2</v>
      </c>
      <c r="R40" s="517">
        <v>5.261173673273228E-3</v>
      </c>
      <c r="S40" s="517">
        <v>6.944090338306611E-3</v>
      </c>
      <c r="T40" s="517">
        <v>3.9369508905174599E-3</v>
      </c>
      <c r="U40" s="520">
        <v>9.4892182088692281E-3</v>
      </c>
      <c r="AB40" s="519"/>
    </row>
    <row r="41" spans="1:28">
      <c r="B41" s="52" t="s">
        <v>171</v>
      </c>
      <c r="C41" s="1014">
        <v>1.0497647541463095E-5</v>
      </c>
      <c r="D41" s="517">
        <v>1.6808305925986033E-6</v>
      </c>
      <c r="E41" s="517">
        <v>0</v>
      </c>
      <c r="F41" s="517">
        <v>1.1673525531352702E-4</v>
      </c>
      <c r="G41" s="517">
        <v>1.0996440105925931E-4</v>
      </c>
      <c r="H41" s="517">
        <v>6.4658467215705784E-5</v>
      </c>
      <c r="I41" s="517">
        <v>5.8003653492177953E-5</v>
      </c>
      <c r="J41" s="517">
        <v>1.0115290665524412E-5</v>
      </c>
      <c r="K41" s="517">
        <v>0</v>
      </c>
      <c r="L41" s="517">
        <v>0</v>
      </c>
      <c r="M41" s="517">
        <v>0</v>
      </c>
      <c r="N41" s="517">
        <v>0</v>
      </c>
      <c r="O41" s="517">
        <v>0</v>
      </c>
      <c r="P41" s="517">
        <v>0</v>
      </c>
      <c r="Q41" s="517">
        <v>0</v>
      </c>
      <c r="R41" s="517">
        <v>5.8085478126246315E-6</v>
      </c>
      <c r="S41" s="517">
        <v>8.9376583486400207E-6</v>
      </c>
      <c r="T41" s="517">
        <v>0</v>
      </c>
      <c r="U41" s="520">
        <v>4.3413736930730806E-5</v>
      </c>
      <c r="AB41" s="519"/>
    </row>
    <row r="42" spans="1:28">
      <c r="B42" s="477" t="s">
        <v>825</v>
      </c>
      <c r="C42" s="869">
        <v>0.75276691662981043</v>
      </c>
      <c r="D42" s="870">
        <v>1.8298911075272624</v>
      </c>
      <c r="E42" s="870">
        <v>3.4944377570372716</v>
      </c>
      <c r="F42" s="870">
        <v>3.5498183027251455</v>
      </c>
      <c r="G42" s="870">
        <v>3.2311432831104283</v>
      </c>
      <c r="H42" s="870">
        <v>1.7072964995579483</v>
      </c>
      <c r="I42" s="870">
        <v>1.6714924392605466</v>
      </c>
      <c r="J42" s="870">
        <v>1.2946892571429305</v>
      </c>
      <c r="K42" s="870">
        <v>3.0366112634271566E-2</v>
      </c>
      <c r="L42" s="870">
        <v>0.32598859117465873</v>
      </c>
      <c r="M42" s="870">
        <v>0.2909396646861786</v>
      </c>
      <c r="N42" s="870">
        <v>0.16188357922436428</v>
      </c>
      <c r="O42" s="870">
        <v>0.25977307477897355</v>
      </c>
      <c r="P42" s="870">
        <v>0.24206649452904139</v>
      </c>
      <c r="Q42" s="870">
        <v>9.865071244550315E-2</v>
      </c>
      <c r="R42" s="870">
        <v>1.3399610134729594</v>
      </c>
      <c r="S42" s="870">
        <v>0.57874623121966262</v>
      </c>
      <c r="T42" s="870">
        <v>0.65280453971511165</v>
      </c>
      <c r="U42" s="871">
        <v>0.30663105600000001</v>
      </c>
    </row>
    <row r="43" spans="1:28">
      <c r="C43" s="521"/>
      <c r="D43" s="521"/>
      <c r="E43" s="521"/>
      <c r="F43" s="521"/>
      <c r="G43" s="521"/>
      <c r="H43" s="521"/>
      <c r="I43" s="521"/>
      <c r="J43" s="521"/>
      <c r="K43" s="521"/>
      <c r="L43" s="521"/>
      <c r="M43" s="521"/>
      <c r="N43" s="521"/>
      <c r="O43" s="521"/>
      <c r="P43" s="521"/>
      <c r="Q43" s="521"/>
      <c r="R43" s="521"/>
      <c r="S43" s="521"/>
      <c r="T43" s="521"/>
      <c r="U43" s="521"/>
    </row>
    <row r="44" spans="1:28">
      <c r="A44" s="50" t="s">
        <v>185</v>
      </c>
    </row>
    <row r="45" spans="1:28">
      <c r="C45" s="723">
        <v>2011</v>
      </c>
      <c r="D45" s="721">
        <v>2012</v>
      </c>
      <c r="E45" s="721">
        <v>2013</v>
      </c>
      <c r="F45" s="721">
        <v>2014</v>
      </c>
      <c r="G45" s="721">
        <v>2015</v>
      </c>
      <c r="H45" s="721">
        <v>2016</v>
      </c>
      <c r="I45" s="721">
        <v>2017</v>
      </c>
      <c r="J45" s="721">
        <v>2018</v>
      </c>
      <c r="K45" s="721">
        <v>2019</v>
      </c>
      <c r="L45" s="721">
        <v>2020</v>
      </c>
      <c r="M45" s="721">
        <v>2021</v>
      </c>
      <c r="N45" s="721">
        <v>2022</v>
      </c>
      <c r="O45" s="722">
        <v>2023</v>
      </c>
    </row>
    <row r="46" spans="1:28">
      <c r="B46" s="82" t="s">
        <v>168</v>
      </c>
      <c r="C46" s="522">
        <v>0.80485811672962215</v>
      </c>
      <c r="D46" s="523">
        <v>0.81169505034632172</v>
      </c>
      <c r="E46" s="523">
        <v>0.60956102184895777</v>
      </c>
      <c r="F46" s="523">
        <v>0.5630347861398749</v>
      </c>
      <c r="G46" s="523">
        <v>0.3924022454108051</v>
      </c>
      <c r="H46" s="523">
        <v>0.51531002012774296</v>
      </c>
      <c r="I46" s="523">
        <v>0.30090768668627793</v>
      </c>
      <c r="J46" s="523">
        <v>0.5632078703065142</v>
      </c>
      <c r="K46" s="523">
        <v>0.77203769538332356</v>
      </c>
      <c r="L46" s="523">
        <v>0.4838955628206324</v>
      </c>
      <c r="M46" s="523">
        <v>0.6269273121343103</v>
      </c>
      <c r="N46" s="523">
        <v>0.46360290394797182</v>
      </c>
      <c r="O46" s="524">
        <v>6.7535468135273322E-2</v>
      </c>
    </row>
    <row r="47" spans="1:28">
      <c r="B47" s="52" t="s">
        <v>169</v>
      </c>
      <c r="C47" s="522">
        <v>0.16815894601402079</v>
      </c>
      <c r="D47" s="523">
        <v>0.13062344116425484</v>
      </c>
      <c r="E47" s="523">
        <v>0.36295645400905818</v>
      </c>
      <c r="F47" s="523">
        <v>0.17052781232797051</v>
      </c>
      <c r="G47" s="523">
        <v>0.36799833305100654</v>
      </c>
      <c r="H47" s="523">
        <v>0.16879075553514603</v>
      </c>
      <c r="I47" s="523">
        <v>0.35076885840322281</v>
      </c>
      <c r="J47" s="523">
        <v>0.31123592856578891</v>
      </c>
      <c r="K47" s="523">
        <v>0.16499797271319153</v>
      </c>
      <c r="L47" s="523">
        <v>0.28475443046795967</v>
      </c>
      <c r="M47" s="523">
        <v>0.28971371201123036</v>
      </c>
      <c r="N47" s="523">
        <v>0.35826567845493074</v>
      </c>
      <c r="O47" s="524">
        <v>5.2475178664460609E-2</v>
      </c>
    </row>
    <row r="48" spans="1:28">
      <c r="B48" s="52" t="s">
        <v>170</v>
      </c>
      <c r="C48" s="522">
        <v>2.6982937256357E-2</v>
      </c>
      <c r="D48" s="523">
        <v>5.0860040219523291E-2</v>
      </c>
      <c r="E48" s="523">
        <v>2.5756414091990264E-2</v>
      </c>
      <c r="F48" s="523">
        <v>0.25033064051076975</v>
      </c>
      <c r="G48" s="523">
        <v>0.23959942153818831</v>
      </c>
      <c r="H48" s="523">
        <v>0.31589922433711093</v>
      </c>
      <c r="I48" s="523">
        <v>0.34832345491049921</v>
      </c>
      <c r="J48" s="523">
        <v>0.125556201127697</v>
      </c>
      <c r="K48" s="523">
        <v>6.1093751742730421E-2</v>
      </c>
      <c r="L48" s="523">
        <v>0.19595836121195609</v>
      </c>
      <c r="M48" s="523">
        <v>4.7642269524399199E-2</v>
      </c>
      <c r="N48" s="523">
        <v>6.1645471031984714E-2</v>
      </c>
      <c r="O48" s="524">
        <v>0.87998935320026606</v>
      </c>
    </row>
    <row r="49" spans="1:21">
      <c r="B49" s="52" t="s">
        <v>173</v>
      </c>
      <c r="C49" s="522">
        <v>0</v>
      </c>
      <c r="D49" s="523">
        <v>4.5664711025222718E-3</v>
      </c>
      <c r="E49" s="523">
        <v>1.6900172017906229E-3</v>
      </c>
      <c r="F49" s="523">
        <v>1.610676102138503E-2</v>
      </c>
      <c r="G49" s="523">
        <v>0</v>
      </c>
      <c r="H49" s="523">
        <v>0</v>
      </c>
      <c r="I49" s="523">
        <v>0</v>
      </c>
      <c r="J49" s="523">
        <v>0</v>
      </c>
      <c r="K49" s="523">
        <v>1.8705801607545908E-3</v>
      </c>
      <c r="L49" s="523">
        <v>2.1735862309000278E-2</v>
      </c>
      <c r="M49" s="523">
        <v>3.5716706330060168E-2</v>
      </c>
      <c r="N49" s="523">
        <v>0.11648594656511267</v>
      </c>
      <c r="O49" s="525">
        <v>0</v>
      </c>
    </row>
    <row r="50" spans="1:21">
      <c r="B50" s="111" t="s">
        <v>171</v>
      </c>
      <c r="C50" s="522">
        <v>0</v>
      </c>
      <c r="D50" s="523">
        <v>2.2549971673778701E-3</v>
      </c>
      <c r="E50" s="523">
        <v>3.6092848203161942E-5</v>
      </c>
      <c r="F50" s="523">
        <v>0</v>
      </c>
      <c r="G50" s="523">
        <v>0</v>
      </c>
      <c r="H50" s="523">
        <v>0</v>
      </c>
      <c r="I50" s="523">
        <v>0</v>
      </c>
      <c r="J50" s="523">
        <v>0</v>
      </c>
      <c r="K50" s="523">
        <v>0</v>
      </c>
      <c r="L50" s="523">
        <v>1.3655783190451576E-2</v>
      </c>
      <c r="M50" s="523">
        <v>0</v>
      </c>
      <c r="N50" s="523">
        <v>0</v>
      </c>
      <c r="O50" s="524">
        <v>0</v>
      </c>
    </row>
    <row r="51" spans="1:21">
      <c r="B51" s="111" t="s">
        <v>825</v>
      </c>
      <c r="C51" s="869">
        <v>0.59599999999999997</v>
      </c>
      <c r="D51" s="870">
        <v>1.095</v>
      </c>
      <c r="E51" s="870">
        <v>0.129</v>
      </c>
      <c r="F51" s="870">
        <v>0.316</v>
      </c>
      <c r="G51" s="870">
        <v>0.376</v>
      </c>
      <c r="H51" s="870">
        <v>0.38</v>
      </c>
      <c r="I51" s="870">
        <v>0.27600000000000002</v>
      </c>
      <c r="J51" s="870">
        <v>0.24299999999999999</v>
      </c>
      <c r="K51" s="870">
        <v>0.54500000000000004</v>
      </c>
      <c r="L51" s="870">
        <v>0.86199999999999999</v>
      </c>
      <c r="M51" s="870">
        <v>0.52800000000000002</v>
      </c>
      <c r="N51" s="870">
        <v>0.182</v>
      </c>
      <c r="O51" s="871">
        <v>0.27100000000000002</v>
      </c>
    </row>
    <row r="52" spans="1:21">
      <c r="C52" s="521"/>
      <c r="D52" s="521"/>
      <c r="E52" s="521"/>
      <c r="F52" s="521"/>
      <c r="G52" s="521"/>
      <c r="H52" s="521"/>
      <c r="I52" s="521"/>
      <c r="J52" s="521"/>
      <c r="K52" s="521"/>
      <c r="L52" s="521"/>
      <c r="M52" s="521"/>
      <c r="N52" s="521"/>
      <c r="O52" s="521"/>
      <c r="P52" s="521"/>
      <c r="Q52" s="521"/>
      <c r="R52" s="521"/>
      <c r="S52" s="521"/>
      <c r="T52" s="521"/>
      <c r="U52" s="521"/>
    </row>
    <row r="53" spans="1:21">
      <c r="A53" s="50" t="s">
        <v>172</v>
      </c>
    </row>
    <row r="54" spans="1:21">
      <c r="C54" s="87">
        <v>2012</v>
      </c>
      <c r="D54" s="133">
        <v>2013</v>
      </c>
      <c r="E54" s="133">
        <v>2014</v>
      </c>
      <c r="F54" s="133">
        <v>2015</v>
      </c>
      <c r="G54" s="133">
        <v>2016</v>
      </c>
      <c r="H54" s="133">
        <v>2017</v>
      </c>
      <c r="I54" s="133">
        <v>2018</v>
      </c>
      <c r="J54" s="133">
        <v>2019</v>
      </c>
      <c r="K54" s="133">
        <v>2020</v>
      </c>
      <c r="L54" s="721">
        <v>2021</v>
      </c>
      <c r="M54" s="721">
        <v>2022</v>
      </c>
      <c r="N54" s="722">
        <v>2023</v>
      </c>
    </row>
    <row r="55" spans="1:21">
      <c r="B55" s="82" t="s">
        <v>168</v>
      </c>
      <c r="C55" s="113">
        <v>0.23177699752015352</v>
      </c>
      <c r="D55" s="83">
        <v>0.25764934769674008</v>
      </c>
      <c r="E55" s="83">
        <v>0.38530746794425985</v>
      </c>
      <c r="F55" s="83">
        <v>0.44567381715694521</v>
      </c>
      <c r="G55" s="83">
        <v>0.59648375639378604</v>
      </c>
      <c r="H55" s="83">
        <v>0.68173017487090082</v>
      </c>
      <c r="I55" s="83">
        <v>0.60918653655504085</v>
      </c>
      <c r="J55" s="83">
        <v>0.46505321967728108</v>
      </c>
      <c r="K55" s="83">
        <v>0.42619787152926203</v>
      </c>
      <c r="L55" s="83">
        <v>0.35042659665740178</v>
      </c>
      <c r="M55" s="83">
        <v>0.29996692369923339</v>
      </c>
      <c r="N55" s="84">
        <v>0.23558878378488252</v>
      </c>
    </row>
    <row r="56" spans="1:21">
      <c r="B56" s="52" t="s">
        <v>170</v>
      </c>
      <c r="C56" s="114">
        <v>0.26357193856866057</v>
      </c>
      <c r="D56" s="85">
        <v>7.5028819808932917E-2</v>
      </c>
      <c r="E56" s="85">
        <v>0.24485096312025426</v>
      </c>
      <c r="F56" s="85">
        <v>0.35550445169694239</v>
      </c>
      <c r="G56" s="85">
        <v>0.22647837270716603</v>
      </c>
      <c r="H56" s="85">
        <v>0.21433841399537093</v>
      </c>
      <c r="I56" s="85">
        <v>0.22568184851009196</v>
      </c>
      <c r="J56" s="85">
        <v>0.20194752303426053</v>
      </c>
      <c r="K56" s="85">
        <v>0.26314025516120693</v>
      </c>
      <c r="L56" s="85">
        <v>0.22160483223587363</v>
      </c>
      <c r="M56" s="85">
        <v>0.13910776861953225</v>
      </c>
      <c r="N56" s="86">
        <v>0.11381538798167724</v>
      </c>
    </row>
    <row r="57" spans="1:21">
      <c r="B57" s="52" t="s">
        <v>169</v>
      </c>
      <c r="C57" s="114">
        <v>2.0617907930582057E-2</v>
      </c>
      <c r="D57" s="85">
        <v>6.0598916230892282E-3</v>
      </c>
      <c r="E57" s="85">
        <v>1.2001519775806156E-3</v>
      </c>
      <c r="F57" s="85">
        <v>9.6226370060057938E-4</v>
      </c>
      <c r="G57" s="85">
        <v>5.6224454188873287E-3</v>
      </c>
      <c r="H57" s="85">
        <v>9.5364672003292725E-2</v>
      </c>
      <c r="I57" s="85">
        <v>9.5379924566337079E-2</v>
      </c>
      <c r="J57" s="85">
        <v>0.18998100640829549</v>
      </c>
      <c r="K57" s="85">
        <v>0.21580725453866628</v>
      </c>
      <c r="L57" s="85">
        <v>0.32461880648761221</v>
      </c>
      <c r="M57" s="85">
        <v>0.53620176268318864</v>
      </c>
      <c r="N57" s="86">
        <v>0.64929067516530359</v>
      </c>
    </row>
    <row r="58" spans="1:21">
      <c r="B58" s="52" t="s">
        <v>173</v>
      </c>
      <c r="C58" s="114">
        <v>0.4840143210503231</v>
      </c>
      <c r="D58" s="85">
        <v>0.66123673731248078</v>
      </c>
      <c r="E58" s="85">
        <v>0.3686285364936272</v>
      </c>
      <c r="F58" s="85">
        <v>0.19785946744551178</v>
      </c>
      <c r="G58" s="85">
        <v>0.17141542548016064</v>
      </c>
      <c r="H58" s="85">
        <v>8.5583434983575943E-3</v>
      </c>
      <c r="I58" s="85">
        <v>6.9749488073599375E-2</v>
      </c>
      <c r="J58" s="85">
        <v>0.14301825088016287</v>
      </c>
      <c r="K58" s="85">
        <v>9.2320210675443437E-2</v>
      </c>
      <c r="L58" s="85">
        <v>0.10165990485608672</v>
      </c>
      <c r="M58" s="85">
        <v>2.4723544998045612E-2</v>
      </c>
      <c r="N58" s="86">
        <v>1.3051530681366429E-3</v>
      </c>
    </row>
    <row r="59" spans="1:21">
      <c r="B59" s="111" t="s">
        <v>171</v>
      </c>
      <c r="C59" s="1015">
        <v>1.8834930280764439E-5</v>
      </c>
      <c r="D59" s="495">
        <v>2.5203558756903277E-5</v>
      </c>
      <c r="E59" s="495">
        <v>1.2880464278053338E-5</v>
      </c>
      <c r="F59" s="495">
        <v>0</v>
      </c>
      <c r="G59" s="495">
        <v>0</v>
      </c>
      <c r="H59" s="495">
        <v>8.3956320779954297E-6</v>
      </c>
      <c r="I59" s="495">
        <v>2.2022949307531903E-6</v>
      </c>
      <c r="J59" s="495">
        <v>0</v>
      </c>
      <c r="K59" s="495">
        <v>2.53440809542127E-3</v>
      </c>
      <c r="L59" s="495">
        <v>1.6898597630257139E-3</v>
      </c>
      <c r="M59" s="495">
        <v>0</v>
      </c>
      <c r="N59" s="526">
        <v>0</v>
      </c>
    </row>
    <row r="60" spans="1:21">
      <c r="B60" s="111" t="s">
        <v>825</v>
      </c>
      <c r="C60" s="869">
        <v>1.1839999999999999</v>
      </c>
      <c r="D60" s="870">
        <v>0.35799999999999998</v>
      </c>
      <c r="E60" s="870">
        <v>0.627</v>
      </c>
      <c r="F60" s="870">
        <v>1.048</v>
      </c>
      <c r="G60" s="870">
        <v>1.1479999999999999</v>
      </c>
      <c r="H60" s="870">
        <v>1.222</v>
      </c>
      <c r="I60" s="870">
        <v>1.175</v>
      </c>
      <c r="J60" s="870">
        <v>2.157</v>
      </c>
      <c r="K60" s="870">
        <v>3.0619999999999998</v>
      </c>
      <c r="L60" s="870">
        <v>2.177</v>
      </c>
      <c r="M60" s="870">
        <v>1.29</v>
      </c>
      <c r="N60" s="871">
        <v>0.93400000000000005</v>
      </c>
    </row>
    <row r="61" spans="1:21">
      <c r="C61" s="521"/>
      <c r="D61" s="521"/>
      <c r="E61" s="521"/>
      <c r="F61" s="521"/>
      <c r="G61" s="521"/>
      <c r="H61" s="521"/>
      <c r="I61" s="521"/>
      <c r="J61" s="521"/>
      <c r="K61" s="521"/>
      <c r="L61" s="521"/>
      <c r="M61" s="521"/>
    </row>
    <row r="62" spans="1:21">
      <c r="A62" s="50" t="s">
        <v>180</v>
      </c>
    </row>
    <row r="63" spans="1:21">
      <c r="C63" s="87">
        <v>2012</v>
      </c>
      <c r="D63" s="133">
        <v>2013</v>
      </c>
      <c r="E63" s="133">
        <v>2014</v>
      </c>
      <c r="F63" s="133">
        <v>2015</v>
      </c>
      <c r="G63" s="133">
        <v>2016</v>
      </c>
      <c r="H63" s="133">
        <v>2017</v>
      </c>
      <c r="I63" s="133">
        <v>2018</v>
      </c>
      <c r="J63" s="133">
        <v>2019</v>
      </c>
      <c r="K63" s="133">
        <v>2020</v>
      </c>
      <c r="L63" s="721">
        <v>2021</v>
      </c>
      <c r="M63" s="721">
        <v>2022</v>
      </c>
      <c r="N63" s="722">
        <v>2023</v>
      </c>
    </row>
    <row r="64" spans="1:21">
      <c r="B64" s="80" t="s">
        <v>168</v>
      </c>
      <c r="C64" s="113">
        <v>0.46525018536455987</v>
      </c>
      <c r="D64" s="83">
        <v>0.64737767695066473</v>
      </c>
      <c r="E64" s="83">
        <v>0.46081485700180574</v>
      </c>
      <c r="F64" s="83">
        <v>0.41472828018851265</v>
      </c>
      <c r="G64" s="83">
        <v>0.28478229417897055</v>
      </c>
      <c r="H64" s="83">
        <v>0.26621186318964968</v>
      </c>
      <c r="I64" s="83">
        <v>0.2968170969236214</v>
      </c>
      <c r="J64" s="83">
        <v>0.43998501141052204</v>
      </c>
      <c r="K64" s="83">
        <v>0.33212097637636911</v>
      </c>
      <c r="L64" s="83">
        <v>0.42681542434069297</v>
      </c>
      <c r="M64" s="83">
        <v>0.49422400736503669</v>
      </c>
      <c r="N64" s="84">
        <v>0.42672379250609532</v>
      </c>
    </row>
    <row r="65" spans="1:14">
      <c r="B65" s="47" t="s">
        <v>170</v>
      </c>
      <c r="C65" s="114">
        <v>0.29747099781915382</v>
      </c>
      <c r="D65" s="85">
        <v>0.30237376360059198</v>
      </c>
      <c r="E65" s="85">
        <v>0.44845256259914801</v>
      </c>
      <c r="F65" s="85">
        <v>0.28271428016647837</v>
      </c>
      <c r="G65" s="85">
        <v>0.40236740063553483</v>
      </c>
      <c r="H65" s="85">
        <v>0.26693586844996731</v>
      </c>
      <c r="I65" s="85">
        <v>0.14814282499345005</v>
      </c>
      <c r="J65" s="85">
        <v>0.54146215492511418</v>
      </c>
      <c r="K65" s="85">
        <v>0.65237713717493018</v>
      </c>
      <c r="L65" s="85">
        <v>0.5565845696972036</v>
      </c>
      <c r="M65" s="85">
        <v>0.4798492295017322</v>
      </c>
      <c r="N65" s="86">
        <v>0.55407252638162907</v>
      </c>
    </row>
    <row r="66" spans="1:14">
      <c r="B66" s="47" t="s">
        <v>169</v>
      </c>
      <c r="C66" s="114">
        <v>0.23374027293414026</v>
      </c>
      <c r="D66" s="85">
        <v>4.8674257568322228E-2</v>
      </c>
      <c r="E66" s="85">
        <v>9.0048726334630319E-2</v>
      </c>
      <c r="F66" s="85">
        <v>0.30063250746034481</v>
      </c>
      <c r="G66" s="85">
        <v>0.31120344489765117</v>
      </c>
      <c r="H66" s="85">
        <v>0.46679838956252839</v>
      </c>
      <c r="I66" s="85">
        <v>0.55330344494857542</v>
      </c>
      <c r="J66" s="85">
        <v>1.8392003931414602E-2</v>
      </c>
      <c r="K66" s="85">
        <v>1.4633470099262332E-2</v>
      </c>
      <c r="L66" s="85">
        <v>1.5843587006844542E-2</v>
      </c>
      <c r="M66" s="85">
        <v>2.2482063168488071E-2</v>
      </c>
      <c r="N66" s="86">
        <v>1.8760416616868142E-2</v>
      </c>
    </row>
    <row r="67" spans="1:14">
      <c r="B67" s="48" t="s">
        <v>171</v>
      </c>
      <c r="C67" s="1015">
        <v>3.538543882146028E-3</v>
      </c>
      <c r="D67" s="1016">
        <v>1.5743018804210696E-3</v>
      </c>
      <c r="E67" s="1016">
        <v>6.8385406441584529E-4</v>
      </c>
      <c r="F67" s="1016">
        <v>1.9249321846641632E-3</v>
      </c>
      <c r="G67" s="1016">
        <v>1.6468602878434435E-3</v>
      </c>
      <c r="H67" s="1016">
        <v>5.3878797854678417E-5</v>
      </c>
      <c r="I67" s="1016">
        <v>1.7366331343531272E-3</v>
      </c>
      <c r="J67" s="1016">
        <v>1.608297329491748E-4</v>
      </c>
      <c r="K67" s="1016">
        <v>8.6841634943835011E-4</v>
      </c>
      <c r="L67" s="1016">
        <v>7.5641895525890845E-4</v>
      </c>
      <c r="M67" s="1016">
        <v>3.4446999647430587E-3</v>
      </c>
      <c r="N67" s="1017">
        <v>4.4326449540743607E-4</v>
      </c>
    </row>
    <row r="68" spans="1:14">
      <c r="B68" s="48" t="s">
        <v>825</v>
      </c>
      <c r="C68" s="869">
        <v>0.60499999999999998</v>
      </c>
      <c r="D68" s="870">
        <v>0.26100000000000001</v>
      </c>
      <c r="E68" s="870">
        <v>0.42899999999999999</v>
      </c>
      <c r="F68" s="870">
        <v>0.44500000000000001</v>
      </c>
      <c r="G68" s="870">
        <v>0.438</v>
      </c>
      <c r="H68" s="870">
        <v>0.36599999999999999</v>
      </c>
      <c r="I68" s="870">
        <v>0.38600000000000001</v>
      </c>
      <c r="J68" s="870">
        <v>0.32600000000000001</v>
      </c>
      <c r="K68" s="870">
        <v>0.25</v>
      </c>
      <c r="L68" s="870">
        <v>0.221</v>
      </c>
      <c r="M68" s="870">
        <v>0.152</v>
      </c>
      <c r="N68" s="871">
        <v>0.152</v>
      </c>
    </row>
    <row r="69" spans="1:14">
      <c r="C69" s="521"/>
      <c r="D69" s="521"/>
      <c r="E69" s="521"/>
      <c r="F69" s="521"/>
      <c r="G69" s="521"/>
      <c r="H69" s="521"/>
      <c r="I69" s="521"/>
      <c r="J69" s="521"/>
      <c r="K69" s="521"/>
    </row>
    <row r="71" spans="1:14">
      <c r="A71" s="50" t="s">
        <v>826</v>
      </c>
    </row>
    <row r="72" spans="1:14" ht="40.5" customHeight="1">
      <c r="C72" s="1257" t="s">
        <v>546</v>
      </c>
      <c r="D72" s="1258"/>
      <c r="E72" s="1257" t="s">
        <v>167</v>
      </c>
      <c r="F72" s="1259"/>
      <c r="G72" s="1257" t="s">
        <v>172</v>
      </c>
      <c r="H72" s="1258"/>
      <c r="I72" s="1257" t="s">
        <v>180</v>
      </c>
      <c r="J72" s="1258"/>
    </row>
    <row r="73" spans="1:14" ht="25">
      <c r="C73" s="726" t="s">
        <v>174</v>
      </c>
      <c r="D73" s="49" t="s">
        <v>175</v>
      </c>
      <c r="E73" s="725" t="s">
        <v>174</v>
      </c>
      <c r="F73" s="720" t="s">
        <v>175</v>
      </c>
      <c r="G73" s="725" t="s">
        <v>174</v>
      </c>
      <c r="H73" s="720" t="s">
        <v>175</v>
      </c>
      <c r="I73" s="725" t="s">
        <v>174</v>
      </c>
      <c r="J73" s="720" t="s">
        <v>175</v>
      </c>
      <c r="K73" s="112"/>
    </row>
    <row r="74" spans="1:14" ht="13">
      <c r="B74" s="725">
        <v>1</v>
      </c>
      <c r="C74" s="88" t="s">
        <v>15</v>
      </c>
      <c r="D74" s="89">
        <v>0.26697132726177614</v>
      </c>
      <c r="E74" s="725" t="s">
        <v>19</v>
      </c>
      <c r="F74" s="89">
        <v>0.65347862235997523</v>
      </c>
      <c r="G74" s="88" t="s">
        <v>33</v>
      </c>
      <c r="H74" s="89">
        <v>0.60417273709228436</v>
      </c>
      <c r="I74" s="88" t="s">
        <v>130</v>
      </c>
      <c r="J74" s="89">
        <v>0.36959397578034142</v>
      </c>
      <c r="K74" s="112"/>
    </row>
    <row r="75" spans="1:14">
      <c r="B75" s="724">
        <v>2</v>
      </c>
      <c r="C75" s="90" t="s">
        <v>18</v>
      </c>
      <c r="D75" s="91">
        <v>0.18067979389537112</v>
      </c>
      <c r="E75" s="724" t="s">
        <v>16</v>
      </c>
      <c r="F75" s="91">
        <v>0.11677403150300777</v>
      </c>
      <c r="G75" s="90" t="s">
        <v>31</v>
      </c>
      <c r="H75" s="91">
        <v>0.12377633176049575</v>
      </c>
      <c r="I75" s="90" t="s">
        <v>19</v>
      </c>
      <c r="J75" s="91">
        <v>0.23965221539466053</v>
      </c>
    </row>
    <row r="76" spans="1:14">
      <c r="B76" s="724">
        <v>3</v>
      </c>
      <c r="C76" s="90" t="s">
        <v>28</v>
      </c>
      <c r="D76" s="91">
        <v>0.14721575038374457</v>
      </c>
      <c r="E76" s="724" t="s">
        <v>15</v>
      </c>
      <c r="F76" s="91">
        <v>9.0649837348872234E-2</v>
      </c>
      <c r="G76" s="90" t="s">
        <v>18</v>
      </c>
      <c r="H76" s="91">
        <v>9.9363558836921967E-2</v>
      </c>
      <c r="I76" s="90" t="s">
        <v>18</v>
      </c>
      <c r="J76" s="91">
        <v>0.19811069036487788</v>
      </c>
    </row>
    <row r="77" spans="1:14">
      <c r="B77" s="724">
        <v>4</v>
      </c>
      <c r="C77" s="90" t="s">
        <v>31</v>
      </c>
      <c r="D77" s="91">
        <v>0.13743821173808304</v>
      </c>
      <c r="E77" s="724" t="s">
        <v>26</v>
      </c>
      <c r="F77" s="91">
        <v>3.998832391356822E-2</v>
      </c>
      <c r="G77" s="90" t="s">
        <v>32</v>
      </c>
      <c r="H77" s="91">
        <v>5.5596933044386017E-2</v>
      </c>
      <c r="I77" s="90" t="s">
        <v>143</v>
      </c>
      <c r="J77" s="91">
        <v>5.8084117805802096E-2</v>
      </c>
    </row>
    <row r="78" spans="1:14">
      <c r="B78" s="726">
        <v>5</v>
      </c>
      <c r="C78" s="92" t="s">
        <v>38</v>
      </c>
      <c r="D78" s="93">
        <v>0.11268854645956018</v>
      </c>
      <c r="E78" s="726" t="s">
        <v>827</v>
      </c>
      <c r="F78" s="93">
        <v>3.3994151279689501E-2</v>
      </c>
      <c r="G78" s="92" t="s">
        <v>26</v>
      </c>
      <c r="H78" s="93">
        <v>4.5117938073019247E-2</v>
      </c>
      <c r="I78" s="92" t="s">
        <v>32</v>
      </c>
      <c r="J78" s="93">
        <v>2.8386450202139542E-2</v>
      </c>
    </row>
    <row r="83" spans="3:21">
      <c r="C83" s="527"/>
      <c r="D83" s="527"/>
      <c r="E83" s="527"/>
      <c r="F83" s="527"/>
      <c r="G83" s="527"/>
      <c r="H83" s="527"/>
      <c r="I83" s="527"/>
      <c r="J83" s="527"/>
      <c r="K83" s="527"/>
      <c r="L83" s="527"/>
      <c r="M83" s="527"/>
      <c r="N83" s="527"/>
      <c r="O83" s="527"/>
      <c r="P83" s="527"/>
      <c r="Q83" s="527"/>
      <c r="R83" s="527"/>
      <c r="S83" s="527"/>
      <c r="T83" s="527"/>
      <c r="U83" s="527"/>
    </row>
    <row r="84" spans="3:21">
      <c r="C84" s="527"/>
      <c r="D84" s="527"/>
      <c r="E84" s="527"/>
      <c r="F84" s="527"/>
      <c r="G84" s="527"/>
      <c r="H84" s="527"/>
      <c r="I84" s="527"/>
      <c r="J84" s="527"/>
      <c r="K84" s="527"/>
      <c r="L84" s="527"/>
      <c r="M84" s="527"/>
      <c r="N84" s="527"/>
      <c r="O84" s="527"/>
      <c r="P84" s="527"/>
      <c r="Q84" s="527"/>
      <c r="R84" s="527"/>
      <c r="S84" s="527"/>
      <c r="T84" s="527"/>
      <c r="U84" s="527"/>
    </row>
    <row r="85" spans="3:21">
      <c r="C85" s="527"/>
      <c r="D85" s="527"/>
      <c r="E85" s="527"/>
      <c r="F85" s="527"/>
      <c r="G85" s="527"/>
      <c r="H85" s="527"/>
      <c r="I85" s="527"/>
      <c r="J85" s="527"/>
      <c r="K85" s="527"/>
      <c r="L85" s="527"/>
      <c r="M85" s="527"/>
      <c r="N85" s="527"/>
      <c r="O85" s="527"/>
      <c r="P85" s="527"/>
      <c r="Q85" s="527"/>
      <c r="R85" s="527"/>
      <c r="S85" s="527"/>
      <c r="T85" s="527"/>
      <c r="U85" s="527"/>
    </row>
    <row r="86" spans="3:21">
      <c r="C86" s="527"/>
      <c r="D86" s="527"/>
      <c r="E86" s="527"/>
      <c r="F86" s="527"/>
      <c r="G86" s="527"/>
      <c r="H86" s="527"/>
      <c r="I86" s="527"/>
      <c r="J86" s="527"/>
      <c r="K86" s="527"/>
      <c r="L86" s="527"/>
      <c r="M86" s="527"/>
      <c r="N86" s="527"/>
      <c r="O86" s="527"/>
      <c r="P86" s="527"/>
      <c r="Q86" s="527"/>
      <c r="R86" s="527"/>
      <c r="S86" s="527"/>
      <c r="T86" s="527"/>
      <c r="U86" s="527"/>
    </row>
    <row r="87" spans="3:21">
      <c r="C87" s="527"/>
      <c r="D87" s="527"/>
      <c r="E87" s="527"/>
      <c r="F87" s="527"/>
      <c r="G87" s="527"/>
      <c r="H87" s="527"/>
      <c r="I87" s="527"/>
      <c r="J87" s="527"/>
      <c r="K87" s="527"/>
      <c r="L87" s="527"/>
      <c r="M87" s="527"/>
      <c r="N87" s="527"/>
      <c r="O87" s="527"/>
      <c r="P87" s="527"/>
      <c r="Q87" s="527"/>
      <c r="R87" s="527"/>
      <c r="S87" s="527"/>
      <c r="T87" s="527"/>
      <c r="U87" s="527"/>
    </row>
    <row r="92" spans="3:21">
      <c r="C92" s="527"/>
      <c r="D92" s="527"/>
      <c r="E92" s="527"/>
      <c r="F92" s="527"/>
      <c r="G92" s="527"/>
      <c r="H92" s="527"/>
      <c r="I92" s="527"/>
      <c r="J92" s="527"/>
      <c r="K92" s="527"/>
      <c r="L92" s="527"/>
    </row>
    <row r="93" spans="3:21">
      <c r="C93" s="527"/>
      <c r="D93" s="527"/>
      <c r="E93" s="527"/>
      <c r="F93" s="527"/>
      <c r="G93" s="527"/>
      <c r="H93" s="527"/>
      <c r="I93" s="527"/>
      <c r="J93" s="527"/>
      <c r="K93" s="527"/>
      <c r="L93" s="527"/>
    </row>
    <row r="94" spans="3:21">
      <c r="C94" s="527"/>
      <c r="D94" s="527"/>
      <c r="E94" s="527"/>
      <c r="F94" s="527"/>
      <c r="G94" s="527"/>
      <c r="H94" s="527"/>
      <c r="I94" s="527"/>
      <c r="J94" s="527"/>
      <c r="K94" s="527"/>
      <c r="L94" s="527"/>
    </row>
    <row r="95" spans="3:21">
      <c r="C95" s="527"/>
      <c r="D95" s="527"/>
      <c r="E95" s="527"/>
      <c r="F95" s="527"/>
      <c r="G95" s="527"/>
      <c r="H95" s="527"/>
      <c r="I95" s="527"/>
      <c r="J95" s="527"/>
      <c r="K95" s="527"/>
      <c r="L95" s="527"/>
    </row>
    <row r="96" spans="3:21">
      <c r="C96" s="527"/>
      <c r="D96" s="527"/>
      <c r="E96" s="527"/>
      <c r="F96" s="527"/>
      <c r="G96" s="527"/>
      <c r="H96" s="527"/>
      <c r="I96" s="527"/>
      <c r="J96" s="527"/>
      <c r="K96" s="527"/>
      <c r="L96" s="527"/>
    </row>
    <row r="101" spans="3:11">
      <c r="C101" s="527"/>
      <c r="D101" s="527"/>
      <c r="E101" s="527"/>
      <c r="F101" s="527"/>
      <c r="G101" s="527"/>
      <c r="H101" s="527"/>
      <c r="I101" s="527"/>
      <c r="J101" s="527"/>
      <c r="K101" s="527"/>
    </row>
    <row r="102" spans="3:11">
      <c r="C102" s="527"/>
      <c r="D102" s="527"/>
      <c r="E102" s="527"/>
      <c r="F102" s="527"/>
      <c r="G102" s="527"/>
      <c r="H102" s="527"/>
      <c r="I102" s="527"/>
      <c r="J102" s="527"/>
      <c r="K102" s="527"/>
    </row>
    <row r="103" spans="3:11">
      <c r="C103" s="527"/>
      <c r="D103" s="527"/>
      <c r="E103" s="527"/>
      <c r="F103" s="527"/>
      <c r="G103" s="527"/>
      <c r="H103" s="527"/>
      <c r="I103" s="527"/>
      <c r="J103" s="527"/>
      <c r="K103" s="527"/>
    </row>
    <row r="104" spans="3:11">
      <c r="C104" s="527"/>
      <c r="D104" s="527"/>
      <c r="E104" s="527"/>
      <c r="F104" s="527"/>
      <c r="G104" s="527"/>
      <c r="H104" s="527"/>
      <c r="I104" s="527"/>
      <c r="J104" s="527"/>
      <c r="K104" s="527"/>
    </row>
    <row r="105" spans="3:11">
      <c r="C105" s="527"/>
      <c r="D105" s="527"/>
      <c r="E105" s="527"/>
      <c r="F105" s="527"/>
      <c r="G105" s="527"/>
      <c r="H105" s="527"/>
      <c r="I105" s="527"/>
      <c r="J105" s="527"/>
      <c r="K105" s="527"/>
    </row>
    <row r="110" spans="3:11">
      <c r="C110" s="527"/>
      <c r="D110" s="527"/>
      <c r="E110" s="527"/>
      <c r="F110" s="527"/>
      <c r="G110" s="527"/>
      <c r="H110" s="527"/>
      <c r="I110" s="527"/>
      <c r="J110" s="527"/>
      <c r="K110" s="527"/>
    </row>
    <row r="111" spans="3:11">
      <c r="C111" s="527"/>
      <c r="D111" s="527"/>
      <c r="E111" s="527"/>
      <c r="F111" s="527"/>
      <c r="G111" s="527"/>
      <c r="H111" s="527"/>
      <c r="I111" s="527"/>
      <c r="J111" s="527"/>
      <c r="K111" s="527"/>
    </row>
    <row r="112" spans="3:11">
      <c r="C112" s="527"/>
      <c r="D112" s="527"/>
      <c r="E112" s="527"/>
      <c r="F112" s="527"/>
      <c r="G112" s="527"/>
      <c r="H112" s="527"/>
      <c r="I112" s="527"/>
      <c r="J112" s="527"/>
      <c r="K112" s="527"/>
    </row>
    <row r="113" spans="3:12">
      <c r="C113" s="527"/>
      <c r="D113" s="527"/>
      <c r="E113" s="527"/>
      <c r="F113" s="527"/>
      <c r="G113" s="527"/>
      <c r="H113" s="527"/>
      <c r="I113" s="527"/>
      <c r="J113" s="527"/>
      <c r="K113" s="527"/>
    </row>
    <row r="114" spans="3:12">
      <c r="C114" s="527"/>
      <c r="D114" s="527"/>
      <c r="E114" s="527"/>
      <c r="F114" s="527"/>
      <c r="G114" s="527"/>
      <c r="H114" s="527"/>
      <c r="I114" s="527"/>
      <c r="J114" s="527"/>
      <c r="K114" s="527"/>
    </row>
    <row r="121" spans="3:12">
      <c r="D121" s="527"/>
      <c r="F121" s="527"/>
      <c r="H121" s="527"/>
      <c r="J121" s="527"/>
      <c r="L121" s="527"/>
    </row>
    <row r="122" spans="3:12">
      <c r="D122" s="527"/>
      <c r="F122" s="527"/>
      <c r="H122" s="527"/>
      <c r="J122" s="527"/>
      <c r="L122" s="527"/>
    </row>
    <row r="123" spans="3:12">
      <c r="D123" s="527"/>
      <c r="F123" s="527"/>
      <c r="H123" s="527"/>
      <c r="J123" s="527"/>
      <c r="L123" s="527"/>
    </row>
    <row r="124" spans="3:12">
      <c r="D124" s="527"/>
      <c r="F124" s="527"/>
      <c r="H124" s="527"/>
      <c r="J124" s="527"/>
      <c r="L124" s="527"/>
    </row>
    <row r="125" spans="3:12">
      <c r="D125" s="527"/>
      <c r="F125" s="527"/>
      <c r="H125" s="527"/>
      <c r="J125" s="527"/>
      <c r="L125" s="527"/>
    </row>
  </sheetData>
  <mergeCells count="4">
    <mergeCell ref="C72:D72"/>
    <mergeCell ref="E72:F72"/>
    <mergeCell ref="G72:H72"/>
    <mergeCell ref="I72:J72"/>
  </mergeCells>
  <pageMargins left="0.7" right="0.7" top="0.75" bottom="0.75" header="0.3" footer="0.3"/>
  <pageSetup orientation="portrait"/>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C4D383-36D4-4024-82CF-2577E2D1ED73}">
  <sheetPr>
    <tabColor theme="6" tint="0.39997558519241921"/>
  </sheetPr>
  <dimension ref="A1:N57"/>
  <sheetViews>
    <sheetView zoomScale="75" zoomScaleNormal="75" workbookViewId="0">
      <selection activeCell="D58" sqref="D58"/>
    </sheetView>
  </sheetViews>
  <sheetFormatPr defaultColWidth="8.453125" defaultRowHeight="12.5"/>
  <cols>
    <col min="1" max="1" width="8.453125" style="3"/>
    <col min="2" max="4" width="10.453125" style="3" customWidth="1"/>
    <col min="5" max="5" width="11.453125" style="3" customWidth="1"/>
    <col min="6" max="8" width="10.453125" style="3" customWidth="1"/>
    <col min="9" max="9" width="11.453125" style="3" customWidth="1"/>
    <col min="10" max="16384" width="8.453125" style="3"/>
  </cols>
  <sheetData>
    <row r="1" spans="1:14" ht="14.5">
      <c r="A1" s="4" t="s">
        <v>787</v>
      </c>
    </row>
    <row r="2" spans="1:14" ht="14.5">
      <c r="A2" s="4"/>
    </row>
    <row r="3" spans="1:14" ht="14.5">
      <c r="A3" s="4"/>
    </row>
    <row r="4" spans="1:14" ht="14.5">
      <c r="A4" s="4"/>
    </row>
    <row r="5" spans="1:14" ht="14.5">
      <c r="A5" s="4"/>
    </row>
    <row r="6" spans="1:14" ht="14.5">
      <c r="A6" s="4"/>
    </row>
    <row r="7" spans="1:14" ht="14.5">
      <c r="A7" s="4"/>
    </row>
    <row r="8" spans="1:14" ht="14.5">
      <c r="A8" s="4"/>
    </row>
    <row r="9" spans="1:14" ht="14.5">
      <c r="A9" s="4"/>
    </row>
    <row r="10" spans="1:14" ht="14.5">
      <c r="A10" s="4"/>
    </row>
    <row r="11" spans="1:14" ht="14.5">
      <c r="A11" s="4"/>
    </row>
    <row r="12" spans="1:14" ht="14.5">
      <c r="A12" s="4"/>
    </row>
    <row r="13" spans="1:14" ht="14.5">
      <c r="A13" s="4"/>
      <c r="N13" s="158"/>
    </row>
    <row r="14" spans="1:14" ht="14.5">
      <c r="A14" s="4"/>
    </row>
    <row r="15" spans="1:14" ht="14.5">
      <c r="A15" s="4"/>
    </row>
    <row r="16" spans="1:14" ht="14.5">
      <c r="A16" s="4"/>
    </row>
    <row r="17" spans="1:9" ht="14.5">
      <c r="A17" s="4"/>
    </row>
    <row r="18" spans="1:9" ht="14.5">
      <c r="A18" s="4"/>
    </row>
    <row r="19" spans="1:9" ht="14.5">
      <c r="A19" s="4"/>
    </row>
    <row r="20" spans="1:9" ht="13">
      <c r="A20" s="151"/>
    </row>
    <row r="21" spans="1:9" ht="13">
      <c r="A21" s="151" t="s">
        <v>621</v>
      </c>
    </row>
    <row r="22" spans="1:9" ht="13">
      <c r="A22" s="151"/>
    </row>
    <row r="23" spans="1:9" ht="14.5">
      <c r="A23" s="4"/>
    </row>
    <row r="25" spans="1:9">
      <c r="A25" s="1260" t="s">
        <v>295</v>
      </c>
      <c r="B25" s="1262" t="s">
        <v>296</v>
      </c>
      <c r="C25" s="1263"/>
      <c r="D25" s="1263"/>
      <c r="E25" s="1263"/>
      <c r="F25" s="1262" t="s">
        <v>297</v>
      </c>
      <c r="G25" s="1263"/>
      <c r="H25" s="1263"/>
      <c r="I25" s="1264"/>
    </row>
    <row r="26" spans="1:9">
      <c r="A26" s="1261"/>
      <c r="B26" s="117" t="s">
        <v>298</v>
      </c>
      <c r="C26" s="31" t="s">
        <v>299</v>
      </c>
      <c r="D26" s="31" t="s">
        <v>300</v>
      </c>
      <c r="E26" s="31" t="s">
        <v>171</v>
      </c>
      <c r="F26" s="117" t="s">
        <v>298</v>
      </c>
      <c r="G26" s="31" t="s">
        <v>299</v>
      </c>
      <c r="H26" s="31" t="s">
        <v>300</v>
      </c>
      <c r="I26" s="13" t="s">
        <v>171</v>
      </c>
    </row>
    <row r="27" spans="1:9">
      <c r="A27" s="119">
        <v>1998</v>
      </c>
      <c r="B27" s="225">
        <v>7.2499999999981806E-3</v>
      </c>
      <c r="C27" s="225">
        <v>8.404999999999746E-3</v>
      </c>
      <c r="D27" s="225">
        <v>1.4848960000000224</v>
      </c>
      <c r="E27" s="225">
        <v>2.4750000000008186E-3</v>
      </c>
      <c r="F27" s="234">
        <v>4.8236025191833532E-3</v>
      </c>
      <c r="G27" s="226">
        <v>5.5920522998269004E-3</v>
      </c>
      <c r="H27" s="226">
        <v>0.98793766707961228</v>
      </c>
      <c r="I27" s="228">
        <v>1.6466781013773437E-3</v>
      </c>
    </row>
    <row r="28" spans="1:9">
      <c r="A28" s="232">
        <v>1999</v>
      </c>
      <c r="B28" s="225">
        <v>7.9735999999998183E-2</v>
      </c>
      <c r="C28" s="225">
        <v>2.2158999999999741E-2</v>
      </c>
      <c r="D28" s="225">
        <v>2.2822760000000226</v>
      </c>
      <c r="E28" s="225">
        <v>4.125000000000819E-3</v>
      </c>
      <c r="F28" s="234">
        <v>3.3386146440808624E-2</v>
      </c>
      <c r="G28" s="226">
        <v>9.2781631757535687E-3</v>
      </c>
      <c r="H28" s="226">
        <v>0.95560851753719067</v>
      </c>
      <c r="I28" s="228">
        <v>1.7271728462471914E-3</v>
      </c>
    </row>
    <row r="29" spans="1:9">
      <c r="A29" s="232">
        <v>2000</v>
      </c>
      <c r="B29" s="225">
        <v>7.9735999999998183E-2</v>
      </c>
      <c r="C29" s="225">
        <v>2.5558999999999742E-2</v>
      </c>
      <c r="D29" s="225">
        <v>2.3495060000000225</v>
      </c>
      <c r="E29" s="225">
        <v>4.3500000000008185E-3</v>
      </c>
      <c r="F29" s="234">
        <v>3.2424198432710112E-2</v>
      </c>
      <c r="G29" s="226">
        <v>1.0393424397281631E-2</v>
      </c>
      <c r="H29" s="226">
        <v>0.9554134739997675</v>
      </c>
      <c r="I29" s="228">
        <v>1.7689031702407786E-3</v>
      </c>
    </row>
    <row r="30" spans="1:9">
      <c r="A30" s="232">
        <v>2001</v>
      </c>
      <c r="B30" s="225">
        <v>9.1855999999998189E-2</v>
      </c>
      <c r="C30" s="225">
        <v>3.5988999999999743E-2</v>
      </c>
      <c r="D30" s="225">
        <v>4.0134460000000223</v>
      </c>
      <c r="E30" s="225">
        <v>8.3160000000008193E-3</v>
      </c>
      <c r="F30" s="234">
        <v>2.2136072162977777E-2</v>
      </c>
      <c r="G30" s="226">
        <v>8.672869503063679E-3</v>
      </c>
      <c r="H30" s="226">
        <v>0.96718701313160549</v>
      </c>
      <c r="I30" s="228">
        <v>2.0040452023530847E-3</v>
      </c>
    </row>
    <row r="31" spans="1:9">
      <c r="A31" s="232">
        <v>2002</v>
      </c>
      <c r="B31" s="225">
        <v>9.1855999999998189E-2</v>
      </c>
      <c r="C31" s="225">
        <v>0.10178899999999975</v>
      </c>
      <c r="D31" s="225">
        <v>4.344346000000022</v>
      </c>
      <c r="E31" s="225">
        <v>2.2224000000000819E-2</v>
      </c>
      <c r="F31" s="234">
        <v>2.0142909928588405E-2</v>
      </c>
      <c r="G31" s="226">
        <v>2.2321096702677241E-2</v>
      </c>
      <c r="H31" s="226">
        <v>0.95266253893730934</v>
      </c>
      <c r="I31" s="228">
        <v>4.8734544314249914E-3</v>
      </c>
    </row>
    <row r="32" spans="1:9">
      <c r="A32" s="232">
        <v>2003</v>
      </c>
      <c r="B32" s="225">
        <v>9.1855999999998189E-2</v>
      </c>
      <c r="C32" s="225">
        <v>0.13485899999999976</v>
      </c>
      <c r="D32" s="225">
        <v>5.908416000000023</v>
      </c>
      <c r="E32" s="225">
        <v>8.9940000000000825E-2</v>
      </c>
      <c r="F32" s="234">
        <v>1.4755815636479947E-2</v>
      </c>
      <c r="G32" s="226">
        <v>2.1663849295855304E-2</v>
      </c>
      <c r="H32" s="226">
        <v>0.94913230708533314</v>
      </c>
      <c r="I32" s="228">
        <v>1.4448027982331527E-2</v>
      </c>
    </row>
    <row r="33" spans="1:9">
      <c r="A33" s="232">
        <v>2004</v>
      </c>
      <c r="B33" s="225">
        <v>0.25235599999999819</v>
      </c>
      <c r="C33" s="225">
        <v>0.15508699999999975</v>
      </c>
      <c r="D33" s="225">
        <v>6.0916260000000229</v>
      </c>
      <c r="E33" s="225">
        <v>0.12240000000000083</v>
      </c>
      <c r="F33" s="234">
        <v>3.8111784560193117E-2</v>
      </c>
      <c r="G33" s="226">
        <v>2.3421841890371949E-2</v>
      </c>
      <c r="H33" s="226">
        <v>0.9199810495223949</v>
      </c>
      <c r="I33" s="228">
        <v>1.8485324027039986E-2</v>
      </c>
    </row>
    <row r="34" spans="1:9">
      <c r="A34" s="232">
        <v>2005</v>
      </c>
      <c r="B34" s="225">
        <v>0.60175599999999818</v>
      </c>
      <c r="C34" s="225">
        <v>0.22039699999999976</v>
      </c>
      <c r="D34" s="225">
        <v>8.0283260000000229</v>
      </c>
      <c r="E34" s="225">
        <v>0.14540500000000084</v>
      </c>
      <c r="F34" s="234">
        <v>6.689236988827299E-2</v>
      </c>
      <c r="G34" s="226">
        <v>2.4499760112513595E-2</v>
      </c>
      <c r="H34" s="226">
        <v>0.89244436677929639</v>
      </c>
      <c r="I34" s="228">
        <v>1.6163503219917073E-2</v>
      </c>
    </row>
    <row r="35" spans="1:9">
      <c r="A35" s="232">
        <v>2006</v>
      </c>
      <c r="B35" s="225">
        <v>1.1903559999999982</v>
      </c>
      <c r="C35" s="225">
        <v>0.24641199999999974</v>
      </c>
      <c r="D35" s="225">
        <v>9.7722660000000232</v>
      </c>
      <c r="E35" s="225">
        <v>0.24030000000000082</v>
      </c>
      <c r="F35" s="234">
        <v>0.10396727006129754</v>
      </c>
      <c r="G35" s="226">
        <v>2.1521950534415302E-2</v>
      </c>
      <c r="H35" s="226">
        <v>0.85352265904724278</v>
      </c>
      <c r="I35" s="228">
        <v>2.0988120357044379E-2</v>
      </c>
    </row>
    <row r="36" spans="1:9">
      <c r="A36" s="232">
        <v>2007</v>
      </c>
      <c r="B36" s="225">
        <v>1.7176559999999981</v>
      </c>
      <c r="C36" s="225">
        <v>0.51411199999999979</v>
      </c>
      <c r="D36" s="225">
        <v>14.176816000000024</v>
      </c>
      <c r="E36" s="225">
        <v>0.29325000000000079</v>
      </c>
      <c r="F36" s="234">
        <v>0.10284235850984962</v>
      </c>
      <c r="G36" s="226">
        <v>3.0781769235641972E-2</v>
      </c>
      <c r="H36" s="226">
        <v>0.84881792023558633</v>
      </c>
      <c r="I36" s="228">
        <v>1.7557952018922018E-2</v>
      </c>
    </row>
    <row r="37" spans="1:9">
      <c r="A37" s="232">
        <v>2008</v>
      </c>
      <c r="B37" s="225">
        <v>3.2059059999999979</v>
      </c>
      <c r="C37" s="225">
        <v>0.55101199999999972</v>
      </c>
      <c r="D37" s="225">
        <v>20.833616000000024</v>
      </c>
      <c r="E37" s="225">
        <v>0.47373500000000079</v>
      </c>
      <c r="F37" s="234">
        <v>0.12790742071911193</v>
      </c>
      <c r="G37" s="226">
        <v>2.1983964503413174E-2</v>
      </c>
      <c r="H37" s="226">
        <v>0.83120780422521012</v>
      </c>
      <c r="I37" s="228">
        <v>1.8900810552264672E-2</v>
      </c>
    </row>
    <row r="38" spans="1:9">
      <c r="A38" s="232">
        <v>2009</v>
      </c>
      <c r="B38" s="225">
        <v>4.2632559999999975</v>
      </c>
      <c r="C38" s="225">
        <v>1.0662119999999997</v>
      </c>
      <c r="D38" s="225">
        <v>29.081026000000023</v>
      </c>
      <c r="E38" s="225">
        <v>0.65896800000000078</v>
      </c>
      <c r="F38" s="234">
        <v>0.12156605082792529</v>
      </c>
      <c r="G38" s="226">
        <v>3.0402861612191228E-2</v>
      </c>
      <c r="H38" s="226">
        <v>0.82924072231276325</v>
      </c>
      <c r="I38" s="228">
        <v>1.879036524712014E-2</v>
      </c>
    </row>
    <row r="39" spans="1:9">
      <c r="A39" s="232">
        <v>2010</v>
      </c>
      <c r="B39" s="225">
        <v>4.8648559999999978</v>
      </c>
      <c r="C39" s="225">
        <v>1.2216319999999998</v>
      </c>
      <c r="D39" s="225">
        <v>33.446576000000022</v>
      </c>
      <c r="E39" s="225">
        <v>0.75638800000000062</v>
      </c>
      <c r="F39" s="234">
        <v>0.12074763389683224</v>
      </c>
      <c r="G39" s="226">
        <v>3.0321385359125739E-2</v>
      </c>
      <c r="H39" s="226">
        <v>0.83015713393172996</v>
      </c>
      <c r="I39" s="228">
        <v>1.8773846812312072E-2</v>
      </c>
    </row>
    <row r="40" spans="1:9">
      <c r="A40" s="232">
        <v>2011</v>
      </c>
      <c r="B40" s="225">
        <v>6.3566559999999983</v>
      </c>
      <c r="C40" s="225">
        <v>1.425532</v>
      </c>
      <c r="D40" s="225">
        <v>38.412026000000026</v>
      </c>
      <c r="E40" s="225">
        <v>0.9147880000000006</v>
      </c>
      <c r="F40" s="234">
        <v>0.1349350597577931</v>
      </c>
      <c r="G40" s="226">
        <v>3.026028868113146E-2</v>
      </c>
      <c r="H40" s="226">
        <v>0.81538611240373982</v>
      </c>
      <c r="I40" s="228">
        <v>1.9418539157335581E-2</v>
      </c>
    </row>
    <row r="41" spans="1:9">
      <c r="A41" s="232">
        <v>2012</v>
      </c>
      <c r="B41" s="225">
        <v>7.484805999999999</v>
      </c>
      <c r="C41" s="225">
        <v>1.6442319999999999</v>
      </c>
      <c r="D41" s="225">
        <v>49.969766000000035</v>
      </c>
      <c r="E41" s="225">
        <v>1.1458680000000006</v>
      </c>
      <c r="F41" s="234">
        <v>0.12424013197382823</v>
      </c>
      <c r="G41" s="226">
        <v>2.7292571200321233E-2</v>
      </c>
      <c r="H41" s="226">
        <v>0.82944705882040493</v>
      </c>
      <c r="I41" s="228">
        <v>1.9020238005445524E-2</v>
      </c>
    </row>
    <row r="42" spans="1:9">
      <c r="A42" s="232">
        <v>2013</v>
      </c>
      <c r="B42" s="225">
        <v>7.5294559999999979</v>
      </c>
      <c r="C42" s="225">
        <v>1.6460319999999999</v>
      </c>
      <c r="D42" s="225">
        <v>50.999966000000029</v>
      </c>
      <c r="E42" s="225">
        <v>1.1565530000000006</v>
      </c>
      <c r="F42" s="234">
        <v>0.12276552436968179</v>
      </c>
      <c r="G42" s="226">
        <v>2.6838058633887506E-2</v>
      </c>
      <c r="H42" s="226">
        <v>0.83153916681709117</v>
      </c>
      <c r="I42" s="228">
        <v>1.8857250179339476E-2</v>
      </c>
    </row>
    <row r="43" spans="1:9">
      <c r="A43" s="232">
        <v>2014</v>
      </c>
      <c r="B43" s="225">
        <v>8.8102640000000001</v>
      </c>
      <c r="C43" s="225">
        <v>1.6460319999999999</v>
      </c>
      <c r="D43" s="225">
        <v>54.572396000000033</v>
      </c>
      <c r="E43" s="225">
        <v>1.1571530000000005</v>
      </c>
      <c r="F43" s="234">
        <v>0.13311402158573327</v>
      </c>
      <c r="G43" s="226">
        <v>2.4869849436839543E-2</v>
      </c>
      <c r="H43" s="226">
        <v>0.82453273808017424</v>
      </c>
      <c r="I43" s="228">
        <v>1.748339089725303E-2</v>
      </c>
    </row>
    <row r="44" spans="1:9">
      <c r="A44" s="232">
        <v>2015</v>
      </c>
      <c r="B44" s="225">
        <v>9.8493639999999996</v>
      </c>
      <c r="C44" s="225">
        <v>1.6460319999999999</v>
      </c>
      <c r="D44" s="225">
        <v>61.862286000000026</v>
      </c>
      <c r="E44" s="225">
        <v>1.4227030000000005</v>
      </c>
      <c r="F44" s="234">
        <v>0.13171052810172074</v>
      </c>
      <c r="G44" s="226">
        <v>2.2011547546860043E-2</v>
      </c>
      <c r="H44" s="226">
        <v>0.82725284177127478</v>
      </c>
      <c r="I44" s="228">
        <v>1.9025082580144514E-2</v>
      </c>
    </row>
    <row r="45" spans="1:9">
      <c r="A45" s="232">
        <v>2016</v>
      </c>
      <c r="B45" s="225">
        <v>10.866830999999999</v>
      </c>
      <c r="C45" s="225">
        <v>1.6460319999999999</v>
      </c>
      <c r="D45" s="225">
        <v>69.00446100000002</v>
      </c>
      <c r="E45" s="225">
        <v>1.4656830000000005</v>
      </c>
      <c r="F45" s="234">
        <v>0.1309524852479737</v>
      </c>
      <c r="G45" s="226">
        <v>1.983577191894239E-2</v>
      </c>
      <c r="H45" s="226">
        <v>0.83154929538766909</v>
      </c>
      <c r="I45" s="228">
        <v>1.7662447445414942E-2</v>
      </c>
    </row>
    <row r="46" spans="1:9">
      <c r="A46" s="232">
        <v>2017</v>
      </c>
      <c r="B46" s="225">
        <v>11.481431000000001</v>
      </c>
      <c r="C46" s="225">
        <v>1.6460319999999999</v>
      </c>
      <c r="D46" s="225">
        <v>75.404131000000021</v>
      </c>
      <c r="E46" s="225">
        <v>1.4679330000000004</v>
      </c>
      <c r="F46" s="234">
        <v>0.12757212601795115</v>
      </c>
      <c r="G46" s="226">
        <v>1.8289340565089851E-2</v>
      </c>
      <c r="H46" s="226">
        <v>0.83782808102980355</v>
      </c>
      <c r="I46" s="228">
        <v>1.6310452387155321E-2</v>
      </c>
    </row>
    <row r="47" spans="1:9">
      <c r="A47" s="232">
        <v>2018</v>
      </c>
      <c r="B47" s="225">
        <v>12.989955999999992</v>
      </c>
      <c r="C47" s="225">
        <v>1.6484320000000001</v>
      </c>
      <c r="D47" s="225">
        <v>81.477271000000073</v>
      </c>
      <c r="E47" s="225">
        <v>1.4722530000000005</v>
      </c>
      <c r="F47" s="234">
        <v>0.13311029751307707</v>
      </c>
      <c r="G47" s="226">
        <v>1.6891764217683018E-2</v>
      </c>
      <c r="H47" s="226">
        <v>0.8349115103518151</v>
      </c>
      <c r="I47" s="228">
        <v>1.5086427917424851E-2</v>
      </c>
    </row>
    <row r="48" spans="1:9">
      <c r="A48" s="232">
        <v>2019</v>
      </c>
      <c r="B48" s="225">
        <v>15.482115999999992</v>
      </c>
      <c r="C48" s="225">
        <v>1.653932</v>
      </c>
      <c r="D48" s="225">
        <v>88.106661000000059</v>
      </c>
      <c r="E48" s="225">
        <v>1.4772530000000004</v>
      </c>
      <c r="F48" s="234">
        <v>0.14507235300552285</v>
      </c>
      <c r="G48" s="226">
        <v>1.5497869086572568E-2</v>
      </c>
      <c r="H48" s="226">
        <v>0.82558744726689481</v>
      </c>
      <c r="I48" s="228">
        <v>1.3842330641009783E-2</v>
      </c>
    </row>
    <row r="49" spans="1:9">
      <c r="A49" s="232">
        <v>2020</v>
      </c>
      <c r="B49" s="225">
        <v>20.294090999999998</v>
      </c>
      <c r="C49" s="225">
        <v>1.653932</v>
      </c>
      <c r="D49" s="225">
        <v>100.49028600000007</v>
      </c>
      <c r="E49" s="225">
        <v>1.4772530000000004</v>
      </c>
      <c r="F49" s="234">
        <v>0.16377354605388456</v>
      </c>
      <c r="G49" s="226">
        <v>1.334725012182085E-2</v>
      </c>
      <c r="H49" s="226">
        <v>0.8109577552494982</v>
      </c>
      <c r="I49" s="228">
        <v>1.1921448574796437E-2</v>
      </c>
    </row>
    <row r="50" spans="1:9">
      <c r="A50" s="232">
        <v>2021</v>
      </c>
      <c r="B50" s="225">
        <v>23.711950999999996</v>
      </c>
      <c r="C50" s="225">
        <v>1.653932</v>
      </c>
      <c r="D50" s="225">
        <v>110.58185100000007</v>
      </c>
      <c r="E50" s="225">
        <v>1.4772530000000004</v>
      </c>
      <c r="F50" s="234">
        <v>0.17254468432294617</v>
      </c>
      <c r="G50" s="226">
        <v>1.2035162135398268E-2</v>
      </c>
      <c r="H50" s="226">
        <v>0.8046706309675693</v>
      </c>
      <c r="I50" s="228">
        <v>1.0749522574086179E-2</v>
      </c>
    </row>
    <row r="51" spans="1:9">
      <c r="A51" s="232">
        <v>2022</v>
      </c>
      <c r="B51" s="225">
        <v>25.106560999999999</v>
      </c>
      <c r="C51" s="225">
        <v>1.653932</v>
      </c>
      <c r="D51" s="225">
        <v>117.69832300000006</v>
      </c>
      <c r="E51" s="225">
        <v>1.4772530000000004</v>
      </c>
      <c r="F51" s="234">
        <v>0.17203807922221057</v>
      </c>
      <c r="G51" s="226">
        <v>1.1333264019877082E-2</v>
      </c>
      <c r="H51" s="226">
        <v>0.8065060530032504</v>
      </c>
      <c r="I51" s="228">
        <v>1.0122603754661912E-2</v>
      </c>
    </row>
    <row r="52" spans="1:9">
      <c r="A52" s="233">
        <v>2023</v>
      </c>
      <c r="B52" s="229">
        <v>25.778300999999999</v>
      </c>
      <c r="C52" s="229">
        <v>1.653932</v>
      </c>
      <c r="D52" s="229">
        <v>123.49258300000005</v>
      </c>
      <c r="E52" s="229">
        <v>1.4772530000000004</v>
      </c>
      <c r="F52" s="235">
        <v>0.16914666033831857</v>
      </c>
      <c r="G52" s="230">
        <v>1.0852424844704696E-2</v>
      </c>
      <c r="H52" s="230">
        <v>0.81030778525716751</v>
      </c>
      <c r="I52" s="231">
        <v>9.6931295598093221E-3</v>
      </c>
    </row>
    <row r="54" spans="1:9">
      <c r="A54" s="42" t="s">
        <v>369</v>
      </c>
      <c r="B54" s="236"/>
      <c r="C54" s="236"/>
      <c r="D54" s="236"/>
      <c r="E54" s="236"/>
      <c r="F54" s="42" t="s">
        <v>371</v>
      </c>
      <c r="G54" s="236"/>
      <c r="H54" s="236"/>
      <c r="I54" s="237"/>
    </row>
    <row r="55" spans="1:9">
      <c r="A55" s="227">
        <v>2023</v>
      </c>
      <c r="B55" s="214">
        <v>671.74</v>
      </c>
      <c r="C55" s="214">
        <v>0</v>
      </c>
      <c r="D55" s="214">
        <v>5801.96</v>
      </c>
      <c r="E55" s="214">
        <v>0</v>
      </c>
      <c r="F55" s="240">
        <v>0.10376446236309993</v>
      </c>
      <c r="G55" s="238">
        <v>0</v>
      </c>
      <c r="H55" s="238">
        <v>0.89623553763690011</v>
      </c>
      <c r="I55" s="239">
        <v>0</v>
      </c>
    </row>
    <row r="57" spans="1:9">
      <c r="D57" s="315"/>
    </row>
  </sheetData>
  <mergeCells count="3">
    <mergeCell ref="A25:A26"/>
    <mergeCell ref="B25:E25"/>
    <mergeCell ref="F25:I25"/>
  </mergeCells>
  <pageMargins left="0.75" right="0.75" top="1" bottom="1" header="0.5" footer="0.5"/>
  <pageSetup orientation="portrait" horizontalDpi="1200" verticalDpi="1200" r:id="rId1"/>
  <headerFooter alignWithMargins="0"/>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48B0A7-747D-4449-A550-44630EC17A26}">
  <sheetPr>
    <tabColor theme="6" tint="0.39997558519241921"/>
  </sheetPr>
  <dimension ref="A1:AB59"/>
  <sheetViews>
    <sheetView topLeftCell="A11" zoomScale="75" zoomScaleNormal="75" workbookViewId="0">
      <selection activeCell="M55" sqref="M55"/>
    </sheetView>
  </sheetViews>
  <sheetFormatPr defaultColWidth="8.453125" defaultRowHeight="12.5"/>
  <cols>
    <col min="1" max="1" width="8.453125" style="3"/>
    <col min="2" max="3" width="7.453125" style="3" bestFit="1" customWidth="1"/>
    <col min="4" max="4" width="11.453125" style="3" bestFit="1" customWidth="1"/>
    <col min="5" max="5" width="14.453125" style="3" bestFit="1" customWidth="1"/>
    <col min="6" max="6" width="14.453125" style="3" customWidth="1"/>
    <col min="7" max="7" width="7.453125" style="3" bestFit="1" customWidth="1"/>
    <col min="8" max="8" width="23.453125" style="3" bestFit="1" customWidth="1"/>
    <col min="9" max="10" width="6.26953125" style="3" bestFit="1" customWidth="1"/>
    <col min="11" max="11" width="11.453125" style="3" bestFit="1" customWidth="1"/>
    <col min="12" max="12" width="15" style="3" bestFit="1" customWidth="1"/>
    <col min="13" max="13" width="14.453125" style="3" customWidth="1"/>
    <col min="14" max="14" width="7.453125" style="3" bestFit="1" customWidth="1"/>
    <col min="15" max="15" width="23.453125" style="3" bestFit="1" customWidth="1"/>
    <col min="16" max="16384" width="8.453125" style="3"/>
  </cols>
  <sheetData>
    <row r="1" spans="1:1" ht="14.5">
      <c r="A1" s="4" t="s">
        <v>788</v>
      </c>
    </row>
    <row r="2" spans="1:1" ht="14.5">
      <c r="A2" s="4"/>
    </row>
    <row r="3" spans="1:1" ht="14.5">
      <c r="A3" s="4"/>
    </row>
    <row r="4" spans="1:1" ht="14.5">
      <c r="A4" s="4"/>
    </row>
    <row r="5" spans="1:1" ht="14.5">
      <c r="A5" s="4"/>
    </row>
    <row r="6" spans="1:1" ht="14.5">
      <c r="A6" s="4"/>
    </row>
    <row r="7" spans="1:1" ht="14.5">
      <c r="A7" s="4"/>
    </row>
    <row r="8" spans="1:1" ht="14.5">
      <c r="A8" s="4"/>
    </row>
    <row r="9" spans="1:1" ht="14.5">
      <c r="A9" s="4"/>
    </row>
    <row r="10" spans="1:1" ht="14.5">
      <c r="A10" s="4"/>
    </row>
    <row r="11" spans="1:1" ht="14.5">
      <c r="A11" s="4"/>
    </row>
    <row r="12" spans="1:1" ht="14.5">
      <c r="A12" s="4"/>
    </row>
    <row r="13" spans="1:1" ht="14.5">
      <c r="A13" s="4"/>
    </row>
    <row r="14" spans="1:1" ht="14.5">
      <c r="A14" s="4"/>
    </row>
    <row r="15" spans="1:1" ht="14.5">
      <c r="A15" s="4"/>
    </row>
    <row r="16" spans="1:1" ht="14.5">
      <c r="A16" s="4"/>
    </row>
    <row r="17" spans="1:15" ht="14.5">
      <c r="A17" s="4"/>
    </row>
    <row r="18" spans="1:15" ht="14.5">
      <c r="A18" s="4"/>
    </row>
    <row r="19" spans="1:15" ht="14.5">
      <c r="A19" s="4"/>
    </row>
    <row r="20" spans="1:15" ht="13">
      <c r="A20" s="151"/>
    </row>
    <row r="21" spans="1:15" ht="13">
      <c r="A21" s="151" t="s">
        <v>621</v>
      </c>
    </row>
    <row r="22" spans="1:15" ht="13">
      <c r="A22" s="151"/>
    </row>
    <row r="23" spans="1:15" ht="13">
      <c r="A23" s="151"/>
    </row>
    <row r="25" spans="1:15">
      <c r="A25" s="1260" t="s">
        <v>295</v>
      </c>
      <c r="B25" s="1263" t="s">
        <v>296</v>
      </c>
      <c r="C25" s="1263"/>
      <c r="D25" s="1263"/>
      <c r="E25" s="1263"/>
      <c r="F25" s="1263"/>
      <c r="G25" s="1263"/>
      <c r="H25" s="1263"/>
      <c r="I25" s="1262" t="s">
        <v>297</v>
      </c>
      <c r="J25" s="1263"/>
      <c r="K25" s="1263"/>
      <c r="L25" s="1263"/>
      <c r="M25" s="1263"/>
      <c r="N25" s="1263"/>
      <c r="O25" s="1264"/>
    </row>
    <row r="26" spans="1:15">
      <c r="A26" s="1261"/>
      <c r="B26" s="31" t="s">
        <v>298</v>
      </c>
      <c r="C26" s="31" t="s">
        <v>299</v>
      </c>
      <c r="D26" s="31" t="s">
        <v>301</v>
      </c>
      <c r="E26" s="31" t="s">
        <v>302</v>
      </c>
      <c r="F26" s="31" t="s">
        <v>303</v>
      </c>
      <c r="G26" s="31" t="s">
        <v>304</v>
      </c>
      <c r="H26" s="31" t="s">
        <v>305</v>
      </c>
      <c r="I26" s="117" t="s">
        <v>298</v>
      </c>
      <c r="J26" s="31" t="s">
        <v>299</v>
      </c>
      <c r="K26" s="31" t="s">
        <v>301</v>
      </c>
      <c r="L26" s="31" t="s">
        <v>302</v>
      </c>
      <c r="M26" s="31" t="s">
        <v>303</v>
      </c>
      <c r="N26" s="31" t="s">
        <v>304</v>
      </c>
      <c r="O26" s="13" t="s">
        <v>305</v>
      </c>
    </row>
    <row r="27" spans="1:15">
      <c r="A27" s="119">
        <v>1998</v>
      </c>
      <c r="B27" s="225">
        <v>1.4522459999999919</v>
      </c>
      <c r="C27" s="225">
        <v>4.8554999999996656E-2</v>
      </c>
      <c r="D27" s="225">
        <v>0</v>
      </c>
      <c r="E27" s="225">
        <v>0</v>
      </c>
      <c r="F27" s="225">
        <v>0</v>
      </c>
      <c r="G27" s="225">
        <v>2.2249999999999089E-3</v>
      </c>
      <c r="H27" s="225">
        <v>0</v>
      </c>
      <c r="I27" s="234">
        <v>0.96621482263114755</v>
      </c>
      <c r="J27" s="226">
        <v>3.2304830388826963E-2</v>
      </c>
      <c r="K27" s="226">
        <v>0</v>
      </c>
      <c r="L27" s="226">
        <v>0</v>
      </c>
      <c r="M27" s="226">
        <v>0</v>
      </c>
      <c r="N27" s="226">
        <v>1.4803469800255791E-3</v>
      </c>
      <c r="O27" s="228">
        <v>0</v>
      </c>
    </row>
    <row r="28" spans="1:15">
      <c r="A28" s="232">
        <v>1999</v>
      </c>
      <c r="B28" s="225">
        <v>2.2918119999999922</v>
      </c>
      <c r="C28" s="225">
        <v>9.3208999999996656E-2</v>
      </c>
      <c r="D28" s="225">
        <v>0</v>
      </c>
      <c r="E28" s="225">
        <v>0</v>
      </c>
      <c r="F28" s="225">
        <v>0</v>
      </c>
      <c r="G28" s="225">
        <v>3.2749999999999091E-3</v>
      </c>
      <c r="H28" s="225">
        <v>0</v>
      </c>
      <c r="I28" s="234">
        <v>0.95960132244914487</v>
      </c>
      <c r="J28" s="226">
        <v>3.9027406988077308E-2</v>
      </c>
      <c r="K28" s="226">
        <v>0</v>
      </c>
      <c r="L28" s="226">
        <v>0</v>
      </c>
      <c r="M28" s="226">
        <v>0</v>
      </c>
      <c r="N28" s="226">
        <v>1.3712705627777814E-3</v>
      </c>
      <c r="O28" s="228">
        <v>0</v>
      </c>
    </row>
    <row r="29" spans="1:15">
      <c r="A29" s="232">
        <v>2000</v>
      </c>
      <c r="B29" s="225">
        <v>2.3202919999999922</v>
      </c>
      <c r="C29" s="225">
        <v>0.11340899999999665</v>
      </c>
      <c r="D29" s="225">
        <v>0</v>
      </c>
      <c r="E29" s="225">
        <v>1.04E-2</v>
      </c>
      <c r="F29" s="225">
        <v>0</v>
      </c>
      <c r="G29" s="225">
        <v>3.499999999999909E-3</v>
      </c>
      <c r="H29" s="225">
        <v>1.1550000000000001E-2</v>
      </c>
      <c r="I29" s="234">
        <v>0.94353376429507685</v>
      </c>
      <c r="J29" s="226">
        <v>4.6117135547998941E-2</v>
      </c>
      <c r="K29" s="226">
        <v>0</v>
      </c>
      <c r="L29" s="226">
        <v>4.2291018322990516E-3</v>
      </c>
      <c r="M29" s="226">
        <v>0</v>
      </c>
      <c r="N29" s="226">
        <v>1.4232554243313747E-3</v>
      </c>
      <c r="O29" s="228">
        <v>4.6967429002936593E-3</v>
      </c>
    </row>
    <row r="30" spans="1:15">
      <c r="A30" s="232">
        <v>2001</v>
      </c>
      <c r="B30" s="225">
        <v>2.808391999999992</v>
      </c>
      <c r="C30" s="225">
        <v>0.46063899999999663</v>
      </c>
      <c r="D30" s="225">
        <v>0</v>
      </c>
      <c r="E30" s="225">
        <v>0.83455999999999997</v>
      </c>
      <c r="F30" s="225">
        <v>0</v>
      </c>
      <c r="G30" s="225">
        <v>4.4659999999999084E-3</v>
      </c>
      <c r="H30" s="225">
        <v>4.1549999999999997E-2</v>
      </c>
      <c r="I30" s="234">
        <v>0.67678505458468718</v>
      </c>
      <c r="J30" s="226">
        <v>0.11100786170834924</v>
      </c>
      <c r="K30" s="226">
        <v>0</v>
      </c>
      <c r="L30" s="226">
        <v>0.20111784079793638</v>
      </c>
      <c r="M30" s="226">
        <v>0</v>
      </c>
      <c r="N30" s="226">
        <v>1.0762464975598704E-3</v>
      </c>
      <c r="O30" s="228">
        <v>1.0012996411467428E-2</v>
      </c>
    </row>
    <row r="31" spans="1:15">
      <c r="A31" s="232">
        <v>2002</v>
      </c>
      <c r="B31" s="225">
        <v>2.9803739687291175</v>
      </c>
      <c r="C31" s="225">
        <v>0.59255703127087123</v>
      </c>
      <c r="D31" s="225">
        <v>0</v>
      </c>
      <c r="E31" s="225">
        <v>0.94016</v>
      </c>
      <c r="F31" s="225">
        <v>0</v>
      </c>
      <c r="G31" s="225">
        <v>5.5739999999999089E-3</v>
      </c>
      <c r="H31" s="225">
        <v>4.1549999999999997E-2</v>
      </c>
      <c r="I31" s="234">
        <v>0.65355996783685089</v>
      </c>
      <c r="J31" s="226">
        <v>0.12994059079909009</v>
      </c>
      <c r="K31" s="226">
        <v>0</v>
      </c>
      <c r="L31" s="226">
        <v>0.20616571806373216</v>
      </c>
      <c r="M31" s="226">
        <v>0</v>
      </c>
      <c r="N31" s="226">
        <v>1.2223107901710604E-3</v>
      </c>
      <c r="O31" s="228">
        <v>9.1114125101557936E-3</v>
      </c>
    </row>
    <row r="32" spans="1:15">
      <c r="A32" s="232">
        <v>2003</v>
      </c>
      <c r="B32" s="225">
        <v>3.7789099687291179</v>
      </c>
      <c r="C32" s="225">
        <v>0.85702703127087121</v>
      </c>
      <c r="D32" s="225">
        <v>0</v>
      </c>
      <c r="E32" s="225">
        <v>1.5411599999999999</v>
      </c>
      <c r="F32" s="225">
        <v>0</v>
      </c>
      <c r="G32" s="225">
        <v>6.4239999999999089E-3</v>
      </c>
      <c r="H32" s="225">
        <v>4.1549999999999997E-2</v>
      </c>
      <c r="I32" s="234">
        <v>0.60704688648998939</v>
      </c>
      <c r="J32" s="226">
        <v>0.13767345485230173</v>
      </c>
      <c r="K32" s="226">
        <v>0</v>
      </c>
      <c r="L32" s="226">
        <v>0.24757307988937036</v>
      </c>
      <c r="M32" s="226">
        <v>0</v>
      </c>
      <c r="N32" s="226">
        <v>1.0319561013842123E-3</v>
      </c>
      <c r="O32" s="228">
        <v>6.6746226669543319E-3</v>
      </c>
    </row>
    <row r="33" spans="1:28">
      <c r="A33" s="232">
        <v>2004</v>
      </c>
      <c r="B33" s="225">
        <v>4.1274199687291171</v>
      </c>
      <c r="C33" s="225">
        <v>0.90330503127087125</v>
      </c>
      <c r="D33" s="225">
        <v>0</v>
      </c>
      <c r="E33" s="225">
        <v>1.5411599999999999</v>
      </c>
      <c r="F33" s="225">
        <v>0</v>
      </c>
      <c r="G33" s="225">
        <v>8.0339999999999075E-3</v>
      </c>
      <c r="H33" s="225">
        <v>4.1549999999999997E-2</v>
      </c>
      <c r="I33" s="234">
        <v>0.62333901566693506</v>
      </c>
      <c r="J33" s="226">
        <v>0.13642063887497968</v>
      </c>
      <c r="K33" s="226">
        <v>0</v>
      </c>
      <c r="L33" s="226">
        <v>0.23275197694046482</v>
      </c>
      <c r="M33" s="226">
        <v>0</v>
      </c>
      <c r="N33" s="226">
        <v>1.2133259251081478E-3</v>
      </c>
      <c r="O33" s="228">
        <v>6.2750425925123376E-3</v>
      </c>
    </row>
    <row r="34" spans="1:28">
      <c r="A34" s="232">
        <v>2005</v>
      </c>
      <c r="B34" s="225">
        <v>5.4794899687291183</v>
      </c>
      <c r="C34" s="225">
        <v>1.3312650312708714</v>
      </c>
      <c r="D34" s="225">
        <v>0</v>
      </c>
      <c r="E34" s="225">
        <v>1.8657599999999999</v>
      </c>
      <c r="F34" s="225">
        <v>0</v>
      </c>
      <c r="G34" s="225">
        <v>2.0868999999999908E-2</v>
      </c>
      <c r="H34" s="225">
        <v>0.29849999999999999</v>
      </c>
      <c r="I34" s="234">
        <v>0.60911078541354302</v>
      </c>
      <c r="J34" s="226">
        <v>0.14798601574574249</v>
      </c>
      <c r="K34" s="226">
        <v>0</v>
      </c>
      <c r="L34" s="226">
        <v>0.20740151829436684</v>
      </c>
      <c r="M34" s="226">
        <v>0</v>
      </c>
      <c r="N34" s="226">
        <v>2.3198387173511722E-3</v>
      </c>
      <c r="O34" s="228">
        <v>3.31818418289965E-2</v>
      </c>
    </row>
    <row r="35" spans="1:28">
      <c r="A35" s="232">
        <v>2006</v>
      </c>
      <c r="B35" s="225">
        <v>6.6245299687291181</v>
      </c>
      <c r="C35" s="225">
        <v>1.6679800312708712</v>
      </c>
      <c r="D35" s="225">
        <v>0</v>
      </c>
      <c r="E35" s="225">
        <v>2.0399599999999998</v>
      </c>
      <c r="F35" s="225">
        <v>0</v>
      </c>
      <c r="G35" s="225">
        <v>2.4063999999999908E-2</v>
      </c>
      <c r="H35" s="225">
        <v>1.0928</v>
      </c>
      <c r="I35" s="234">
        <v>0.57859522385573903</v>
      </c>
      <c r="J35" s="226">
        <v>0.14568358572392706</v>
      </c>
      <c r="K35" s="226">
        <v>0</v>
      </c>
      <c r="L35" s="226">
        <v>0.17817280900356314</v>
      </c>
      <c r="M35" s="226">
        <v>0</v>
      </c>
      <c r="N35" s="226">
        <v>2.1017816407487046E-3</v>
      </c>
      <c r="O35" s="228">
        <v>9.544659977602199E-2</v>
      </c>
    </row>
    <row r="36" spans="1:28">
      <c r="A36" s="232">
        <v>2007</v>
      </c>
      <c r="B36" s="225">
        <v>9.077379968729117</v>
      </c>
      <c r="C36" s="225">
        <v>2.5869800312708713</v>
      </c>
      <c r="D36" s="225">
        <v>0</v>
      </c>
      <c r="E36" s="225">
        <v>3.0918599999999996</v>
      </c>
      <c r="F36" s="225">
        <v>0</v>
      </c>
      <c r="G36" s="225">
        <v>2.8813999999999909E-2</v>
      </c>
      <c r="H36" s="225">
        <v>1.9168000000000001</v>
      </c>
      <c r="I36" s="234">
        <v>0.54349599982427821</v>
      </c>
      <c r="J36" s="226">
        <v>0.15489197361624318</v>
      </c>
      <c r="K36" s="226">
        <v>0</v>
      </c>
      <c r="L36" s="226">
        <v>0.18512098731193244</v>
      </c>
      <c r="M36" s="226">
        <v>0</v>
      </c>
      <c r="N36" s="226">
        <v>1.7251997594994615E-3</v>
      </c>
      <c r="O36" s="228">
        <v>0.11476583948804674</v>
      </c>
    </row>
    <row r="37" spans="1:28">
      <c r="A37" s="232">
        <v>2008</v>
      </c>
      <c r="B37" s="225">
        <v>11.836279968729119</v>
      </c>
      <c r="C37" s="225">
        <v>4.3537300312708709</v>
      </c>
      <c r="D37" s="225">
        <v>0</v>
      </c>
      <c r="E37" s="225">
        <v>3.6927599999999998</v>
      </c>
      <c r="F37" s="225">
        <v>0</v>
      </c>
      <c r="G37" s="225">
        <v>7.6598999999999903E-2</v>
      </c>
      <c r="H37" s="225">
        <v>5.1049000000000007</v>
      </c>
      <c r="I37" s="234">
        <v>0.47223719026990663</v>
      </c>
      <c r="J37" s="226">
        <v>0.17370265341753521</v>
      </c>
      <c r="K37" s="226">
        <v>0</v>
      </c>
      <c r="L37" s="226">
        <v>0.14733164569850415</v>
      </c>
      <c r="M37" s="226">
        <v>0</v>
      </c>
      <c r="N37" s="226">
        <v>3.0561034913884752E-3</v>
      </c>
      <c r="O37" s="228">
        <v>0.20367240712266543</v>
      </c>
    </row>
    <row r="38" spans="1:28">
      <c r="A38" s="232">
        <v>2009</v>
      </c>
      <c r="B38" s="225">
        <v>15.391579968729118</v>
      </c>
      <c r="C38" s="225">
        <v>6.8504800312708722</v>
      </c>
      <c r="D38" s="225">
        <v>0</v>
      </c>
      <c r="E38" s="225">
        <v>3.9553599999999998</v>
      </c>
      <c r="F38" s="225">
        <v>0.20399999999999999</v>
      </c>
      <c r="G38" s="225">
        <v>0.12988199999999994</v>
      </c>
      <c r="H38" s="225">
        <v>8.5381599999999995</v>
      </c>
      <c r="I38" s="234">
        <v>0.43888839722517342</v>
      </c>
      <c r="J38" s="226">
        <v>0.19534032290745934</v>
      </c>
      <c r="K38" s="226">
        <v>0</v>
      </c>
      <c r="L38" s="226">
        <v>0.11278644651007196</v>
      </c>
      <c r="M38" s="226">
        <v>5.817026791001244E-3</v>
      </c>
      <c r="N38" s="226">
        <v>3.7035640866118786E-3</v>
      </c>
      <c r="O38" s="228">
        <v>0.24346424247968226</v>
      </c>
    </row>
    <row r="39" spans="1:28">
      <c r="A39" s="232">
        <v>2010</v>
      </c>
      <c r="B39" s="225">
        <v>17.552629968729118</v>
      </c>
      <c r="C39" s="225">
        <v>8.4633500312708705</v>
      </c>
      <c r="D39" s="225">
        <v>0</v>
      </c>
      <c r="E39" s="225">
        <v>4.2541599999999997</v>
      </c>
      <c r="F39" s="225">
        <v>0.21675</v>
      </c>
      <c r="G39" s="225">
        <v>0.14785199999999998</v>
      </c>
      <c r="H39" s="225">
        <v>9.6547099999999997</v>
      </c>
      <c r="I39" s="234">
        <v>0.43566315989428506</v>
      </c>
      <c r="J39" s="226">
        <v>0.21006366706776933</v>
      </c>
      <c r="K39" s="226">
        <v>0</v>
      </c>
      <c r="L39" s="226">
        <v>0.10558991966433301</v>
      </c>
      <c r="M39" s="226">
        <v>5.37982000847269E-3</v>
      </c>
      <c r="N39" s="226">
        <v>3.6697446269559589E-3</v>
      </c>
      <c r="O39" s="228">
        <v>0.23963368873818394</v>
      </c>
    </row>
    <row r="40" spans="1:28">
      <c r="A40" s="232">
        <v>2011</v>
      </c>
      <c r="B40" s="225">
        <v>21.813729968729117</v>
      </c>
      <c r="C40" s="225">
        <v>9.4025500312708719</v>
      </c>
      <c r="D40" s="225">
        <v>0</v>
      </c>
      <c r="E40" s="225">
        <v>4.6066599999999998</v>
      </c>
      <c r="F40" s="225">
        <v>0.36354999999999998</v>
      </c>
      <c r="G40" s="225">
        <v>0.18645199999999998</v>
      </c>
      <c r="H40" s="225">
        <v>10.73606</v>
      </c>
      <c r="I40" s="234">
        <v>0.46304801720760552</v>
      </c>
      <c r="J40" s="226">
        <v>0.19959136538852754</v>
      </c>
      <c r="K40" s="226">
        <v>0</v>
      </c>
      <c r="L40" s="226">
        <v>9.7787255183202582E-2</v>
      </c>
      <c r="M40" s="226">
        <v>7.7172086982441289E-3</v>
      </c>
      <c r="N40" s="226">
        <v>3.9578847371888716E-3</v>
      </c>
      <c r="O40" s="228">
        <v>0.22789826878523137</v>
      </c>
    </row>
    <row r="41" spans="1:28">
      <c r="A41" s="232">
        <v>2012</v>
      </c>
      <c r="B41" s="225">
        <v>29.230756968729114</v>
      </c>
      <c r="C41" s="225">
        <v>12.374290031270872</v>
      </c>
      <c r="D41" s="225">
        <v>0</v>
      </c>
      <c r="E41" s="225">
        <v>4.7441599999999999</v>
      </c>
      <c r="F41" s="225">
        <v>0.43275000000000002</v>
      </c>
      <c r="G41" s="225">
        <v>0.28330199999999994</v>
      </c>
      <c r="H41" s="225">
        <v>13.179413</v>
      </c>
      <c r="I41" s="234">
        <v>0.48520069905483298</v>
      </c>
      <c r="J41" s="226">
        <v>0.2054005710458657</v>
      </c>
      <c r="K41" s="226">
        <v>0</v>
      </c>
      <c r="L41" s="226">
        <v>7.8748208638267661E-2</v>
      </c>
      <c r="M41" s="226">
        <v>7.1832078362050033E-3</v>
      </c>
      <c r="N41" s="226">
        <v>4.7025237352109747E-3</v>
      </c>
      <c r="O41" s="228">
        <v>0.21876478968961777</v>
      </c>
    </row>
    <row r="42" spans="1:28">
      <c r="A42" s="232">
        <v>2013</v>
      </c>
      <c r="B42" s="225">
        <v>29.921616968729115</v>
      </c>
      <c r="C42" s="225">
        <v>12.483590031270872</v>
      </c>
      <c r="D42" s="225">
        <v>0</v>
      </c>
      <c r="E42" s="225">
        <v>4.7441599999999999</v>
      </c>
      <c r="F42" s="225">
        <v>0.43275000000000002</v>
      </c>
      <c r="G42" s="225">
        <v>0.29738699999999996</v>
      </c>
      <c r="H42" s="225">
        <v>13.452503</v>
      </c>
      <c r="I42" s="234">
        <v>0.4878630006144935</v>
      </c>
      <c r="J42" s="226">
        <v>0.20354119556646619</v>
      </c>
      <c r="K42" s="226">
        <v>0</v>
      </c>
      <c r="L42" s="226">
        <v>7.7352107521933874E-2</v>
      </c>
      <c r="M42" s="226">
        <v>7.0558591046922707E-3</v>
      </c>
      <c r="N42" s="226">
        <v>4.8488059423850262E-3</v>
      </c>
      <c r="O42" s="228">
        <v>0.21933903125002907</v>
      </c>
      <c r="T42" s="568"/>
      <c r="V42" s="568"/>
      <c r="W42" s="568"/>
      <c r="X42" s="568"/>
      <c r="Y42" s="568"/>
      <c r="Z42" s="568"/>
      <c r="AA42" s="568"/>
      <c r="AB42" s="568"/>
    </row>
    <row r="43" spans="1:28">
      <c r="A43" s="232">
        <v>2014</v>
      </c>
      <c r="B43" s="225">
        <v>32.418564968729115</v>
      </c>
      <c r="C43" s="225">
        <v>13.20392003127087</v>
      </c>
      <c r="D43" s="225">
        <v>0</v>
      </c>
      <c r="E43" s="225">
        <v>4.7441599999999999</v>
      </c>
      <c r="F43" s="225">
        <v>0.43275000000000002</v>
      </c>
      <c r="G43" s="225">
        <v>0.32063699999999995</v>
      </c>
      <c r="H43" s="225">
        <v>15.065813</v>
      </c>
      <c r="I43" s="234">
        <v>0.48981115174595297</v>
      </c>
      <c r="J43" s="226">
        <v>0.19949764230207945</v>
      </c>
      <c r="K43" s="226">
        <v>0</v>
      </c>
      <c r="L43" s="226">
        <v>7.1679374947921273E-2</v>
      </c>
      <c r="M43" s="226">
        <v>6.5384071171109186E-3</v>
      </c>
      <c r="N43" s="226">
        <v>4.8444950729268476E-3</v>
      </c>
      <c r="O43" s="228">
        <v>0.22762892881400854</v>
      </c>
      <c r="T43" s="568"/>
      <c r="V43" s="568"/>
      <c r="W43" s="568"/>
      <c r="X43" s="568"/>
      <c r="Y43" s="568"/>
      <c r="Z43" s="568"/>
      <c r="AA43" s="568"/>
      <c r="AB43" s="568"/>
    </row>
    <row r="44" spans="1:28">
      <c r="A44" s="232">
        <v>2015</v>
      </c>
      <c r="B44" s="225">
        <v>35.621264968729115</v>
      </c>
      <c r="C44" s="225">
        <v>15.199630031270869</v>
      </c>
      <c r="D44" s="225">
        <v>0</v>
      </c>
      <c r="E44" s="225">
        <v>4.7741600000000002</v>
      </c>
      <c r="F44" s="225">
        <v>1.2765250000000001</v>
      </c>
      <c r="G44" s="225">
        <v>0.32318699999999995</v>
      </c>
      <c r="H44" s="225">
        <v>17.585628</v>
      </c>
      <c r="I44" s="234">
        <v>0.47634496940981819</v>
      </c>
      <c r="J44" s="226">
        <v>0.20325688345549489</v>
      </c>
      <c r="K44" s="226">
        <v>0</v>
      </c>
      <c r="L44" s="226">
        <v>6.3842401474343655E-2</v>
      </c>
      <c r="M44" s="226">
        <v>1.7070316357649627E-2</v>
      </c>
      <c r="N44" s="226">
        <v>4.3218145611560359E-3</v>
      </c>
      <c r="O44" s="228">
        <v>0.23516361474153757</v>
      </c>
      <c r="T44" s="568"/>
      <c r="V44" s="568"/>
      <c r="W44" s="568"/>
      <c r="X44" s="568"/>
      <c r="Y44" s="568"/>
      <c r="Z44" s="568"/>
      <c r="AA44" s="568"/>
      <c r="AB44" s="568"/>
    </row>
    <row r="45" spans="1:28">
      <c r="A45" s="232">
        <v>2016</v>
      </c>
      <c r="B45" s="225">
        <v>37.904616968729108</v>
      </c>
      <c r="C45" s="225">
        <v>17.213480031270869</v>
      </c>
      <c r="D45" s="225">
        <v>0</v>
      </c>
      <c r="E45" s="225">
        <v>4.8549600000000002</v>
      </c>
      <c r="F45" s="225">
        <v>3.2816350000000001</v>
      </c>
      <c r="G45" s="225">
        <v>0.32647699999999996</v>
      </c>
      <c r="H45" s="225">
        <v>19.401848000000001</v>
      </c>
      <c r="I45" s="234">
        <v>0.45677559504409343</v>
      </c>
      <c r="J45" s="226">
        <v>0.20743376962627033</v>
      </c>
      <c r="K45" s="226">
        <v>0</v>
      </c>
      <c r="L45" s="226">
        <v>5.8505465039912948E-2</v>
      </c>
      <c r="M45" s="226">
        <v>3.9545862739601298E-2</v>
      </c>
      <c r="N45" s="226">
        <v>3.9342628383829438E-3</v>
      </c>
      <c r="O45" s="228">
        <v>0.2338050447117391</v>
      </c>
      <c r="T45" s="568"/>
      <c r="V45" s="568"/>
      <c r="W45" s="568"/>
      <c r="X45" s="568"/>
      <c r="Y45" s="568"/>
      <c r="Z45" s="568"/>
      <c r="AA45" s="568"/>
      <c r="AB45" s="568"/>
    </row>
    <row r="46" spans="1:28">
      <c r="A46" s="232">
        <v>2017</v>
      </c>
      <c r="B46" s="225">
        <v>39.800966968729128</v>
      </c>
      <c r="C46" s="225">
        <v>18.45576003127087</v>
      </c>
      <c r="D46" s="225">
        <v>0.37330000000000002</v>
      </c>
      <c r="E46" s="225">
        <v>5.2561599999999995</v>
      </c>
      <c r="F46" s="225">
        <v>4.9783525000000006</v>
      </c>
      <c r="G46" s="225">
        <v>0.33242699999999997</v>
      </c>
      <c r="H46" s="225">
        <v>20.802570500000002</v>
      </c>
      <c r="I46" s="234">
        <v>0.44223524137384312</v>
      </c>
      <c r="J46" s="226">
        <v>0.20506505529323857</v>
      </c>
      <c r="K46" s="226">
        <v>4.1477991158998962E-3</v>
      </c>
      <c r="L46" s="226">
        <v>5.8402078224024635E-2</v>
      </c>
      <c r="M46" s="226">
        <v>5.5315312344329064E-2</v>
      </c>
      <c r="N46" s="226">
        <v>3.6936523351225681E-3</v>
      </c>
      <c r="O46" s="228">
        <v>0.23114086131354211</v>
      </c>
      <c r="T46" s="568"/>
      <c r="U46" s="568"/>
      <c r="V46" s="568"/>
      <c r="W46" s="568"/>
      <c r="X46" s="568"/>
      <c r="Y46" s="568"/>
      <c r="Z46" s="568"/>
      <c r="AA46" s="568"/>
      <c r="AB46" s="568"/>
    </row>
    <row r="47" spans="1:28">
      <c r="A47" s="232">
        <v>2018</v>
      </c>
      <c r="B47" s="225">
        <v>42.416521968729121</v>
      </c>
      <c r="C47" s="225">
        <v>19.378655031270871</v>
      </c>
      <c r="D47" s="225">
        <v>0.62497000000000003</v>
      </c>
      <c r="E47" s="225">
        <v>5.4676599999999995</v>
      </c>
      <c r="F47" s="225">
        <v>6.7724425000000013</v>
      </c>
      <c r="G47" s="225">
        <v>0.34932699999999994</v>
      </c>
      <c r="H47" s="225">
        <v>22.578345500000005</v>
      </c>
      <c r="I47" s="234">
        <v>0.43464929982553707</v>
      </c>
      <c r="J47" s="226">
        <v>0.19857636717862351</v>
      </c>
      <c r="K47" s="226">
        <v>6.4041736640319084E-3</v>
      </c>
      <c r="L47" s="226">
        <v>5.6028040027330431E-2</v>
      </c>
      <c r="M47" s="226">
        <v>6.9398367761125207E-2</v>
      </c>
      <c r="N47" s="226">
        <v>3.5796130590832744E-3</v>
      </c>
      <c r="O47" s="228">
        <v>0.23136413848426865</v>
      </c>
      <c r="T47" s="568"/>
      <c r="U47" s="568"/>
      <c r="V47" s="568"/>
      <c r="W47" s="568"/>
      <c r="X47" s="568"/>
      <c r="Y47" s="568"/>
      <c r="Z47" s="568"/>
      <c r="AA47" s="568"/>
      <c r="AB47" s="568"/>
    </row>
    <row r="48" spans="1:28">
      <c r="A48" s="232">
        <v>2019</v>
      </c>
      <c r="B48" s="225">
        <v>45.605256968729122</v>
      </c>
      <c r="C48" s="225">
        <v>20.466250031270871</v>
      </c>
      <c r="D48" s="225">
        <v>0.62497000000000003</v>
      </c>
      <c r="E48" s="225">
        <v>6.36266</v>
      </c>
      <c r="F48" s="225">
        <v>8.8390375000000017</v>
      </c>
      <c r="G48" s="225">
        <v>0.36002699999999993</v>
      </c>
      <c r="H48" s="225">
        <v>24.461770500000004</v>
      </c>
      <c r="I48" s="234">
        <v>0.42733572839326756</v>
      </c>
      <c r="J48" s="226">
        <v>0.19177525675579141</v>
      </c>
      <c r="K48" s="226">
        <v>5.8561672036420691E-3</v>
      </c>
      <c r="L48" s="226">
        <v>5.9620143078748175E-2</v>
      </c>
      <c r="M48" s="226">
        <v>8.2824586010948359E-2</v>
      </c>
      <c r="N48" s="226">
        <v>3.3735672269479219E-3</v>
      </c>
      <c r="O48" s="228">
        <v>0.22921455133065441</v>
      </c>
      <c r="T48" s="568"/>
      <c r="U48" s="568"/>
      <c r="V48" s="568"/>
      <c r="W48" s="568"/>
      <c r="X48" s="568"/>
      <c r="Y48" s="568"/>
      <c r="Z48" s="568"/>
      <c r="AA48" s="568"/>
      <c r="AB48" s="568"/>
    </row>
    <row r="49" spans="1:28">
      <c r="A49" s="232">
        <v>2020</v>
      </c>
      <c r="B49" s="225">
        <v>53.490851968729125</v>
      </c>
      <c r="C49" s="225">
        <v>22.872350031270869</v>
      </c>
      <c r="D49" s="225">
        <v>0.62497000000000003</v>
      </c>
      <c r="E49" s="225">
        <v>6.7681800000000001</v>
      </c>
      <c r="F49" s="225">
        <v>13.337177500000001</v>
      </c>
      <c r="G49" s="225">
        <v>0.36002699999999993</v>
      </c>
      <c r="H49" s="225">
        <v>26.4620155</v>
      </c>
      <c r="I49" s="234">
        <v>0.43167175122049328</v>
      </c>
      <c r="J49" s="226">
        <v>0.18458011097484076</v>
      </c>
      <c r="K49" s="226">
        <v>5.0435146278467735E-3</v>
      </c>
      <c r="L49" s="226">
        <v>5.4619285459942032E-2</v>
      </c>
      <c r="M49" s="226">
        <v>0.10763116600067021</v>
      </c>
      <c r="N49" s="226">
        <v>2.9054217657164183E-3</v>
      </c>
      <c r="O49" s="228">
        <v>0.21354874995049047</v>
      </c>
      <c r="T49" s="568"/>
      <c r="U49" s="568"/>
      <c r="V49" s="568"/>
      <c r="W49" s="568"/>
      <c r="X49" s="568"/>
      <c r="Y49" s="568"/>
      <c r="Z49" s="568"/>
      <c r="AA49" s="568"/>
      <c r="AB49" s="568"/>
    </row>
    <row r="50" spans="1:28">
      <c r="A50" s="232">
        <v>2021</v>
      </c>
      <c r="B50" s="225">
        <v>57.906161968729123</v>
      </c>
      <c r="C50" s="225">
        <v>24.50371003127087</v>
      </c>
      <c r="D50" s="225">
        <v>2.1246149999999999</v>
      </c>
      <c r="E50" s="225">
        <v>7.0483400000000005</v>
      </c>
      <c r="F50" s="225">
        <v>18.064892500000003</v>
      </c>
      <c r="G50" s="225">
        <v>0.36002699999999993</v>
      </c>
      <c r="H50" s="225">
        <v>27.417250500000002</v>
      </c>
      <c r="I50" s="234">
        <v>0.42136556836693345</v>
      </c>
      <c r="J50" s="226">
        <v>0.1783060619697221</v>
      </c>
      <c r="K50" s="226">
        <v>1.5460178616558384E-2</v>
      </c>
      <c r="L50" s="226">
        <v>5.1288631281541895E-2</v>
      </c>
      <c r="M50" s="226">
        <v>0.13145274072663798</v>
      </c>
      <c r="N50" s="226">
        <v>2.6198072247365593E-3</v>
      </c>
      <c r="O50" s="228">
        <v>0.19950701181386968</v>
      </c>
      <c r="T50" s="568"/>
      <c r="U50" s="568"/>
      <c r="V50" s="568"/>
      <c r="W50" s="568"/>
      <c r="X50" s="568"/>
      <c r="Y50" s="568"/>
      <c r="Z50" s="568"/>
      <c r="AA50" s="568"/>
      <c r="AB50" s="568"/>
    </row>
    <row r="51" spans="1:28">
      <c r="A51" s="232">
        <v>2022</v>
      </c>
      <c r="B51" s="225">
        <v>60.333761968729128</v>
      </c>
      <c r="C51" s="225">
        <v>24.901690031270871</v>
      </c>
      <c r="D51" s="225">
        <v>3.2819070000000004</v>
      </c>
      <c r="E51" s="225">
        <v>7.5293400000000004</v>
      </c>
      <c r="F51" s="225">
        <v>21.8413225</v>
      </c>
      <c r="G51" s="225">
        <v>0.36002699999999993</v>
      </c>
      <c r="H51" s="225">
        <v>27.680330500000004</v>
      </c>
      <c r="I51" s="234">
        <v>0.41344776377409859</v>
      </c>
      <c r="J51" s="226">
        <v>0.17064323061706091</v>
      </c>
      <c r="K51" s="226">
        <v>2.2489847571047165E-2</v>
      </c>
      <c r="L51" s="226">
        <v>5.1596132648057444E-2</v>
      </c>
      <c r="M51" s="226">
        <v>0.14967152139749321</v>
      </c>
      <c r="N51" s="226">
        <v>2.4671486277525216E-3</v>
      </c>
      <c r="O51" s="228">
        <v>0.18968435536449016</v>
      </c>
      <c r="T51" s="568"/>
      <c r="U51" s="568"/>
      <c r="V51" s="568"/>
      <c r="W51" s="568"/>
      <c r="X51" s="568"/>
      <c r="Y51" s="568"/>
      <c r="Z51" s="568"/>
      <c r="AA51" s="568"/>
      <c r="AB51" s="568"/>
    </row>
    <row r="52" spans="1:28">
      <c r="A52" s="233">
        <v>2023</v>
      </c>
      <c r="B52" s="229">
        <v>61.63634196872912</v>
      </c>
      <c r="C52" s="229">
        <v>25.472580031270869</v>
      </c>
      <c r="D52" s="229">
        <v>4.007625</v>
      </c>
      <c r="E52" s="229">
        <v>7.8417399999999997</v>
      </c>
      <c r="F52" s="229">
        <v>24.846334500000005</v>
      </c>
      <c r="G52" s="229">
        <v>0.36002699999999993</v>
      </c>
      <c r="H52" s="229">
        <v>28.237430500000002</v>
      </c>
      <c r="I52" s="235">
        <v>0.40443242226852505</v>
      </c>
      <c r="J52" s="230">
        <v>0.16714063350324024</v>
      </c>
      <c r="K52" s="230">
        <v>2.629639324014733E-2</v>
      </c>
      <c r="L52" s="230">
        <v>5.1454284951060275E-2</v>
      </c>
      <c r="M52" s="230">
        <v>0.16303146691325648</v>
      </c>
      <c r="N52" s="230">
        <v>2.3623496632221132E-3</v>
      </c>
      <c r="O52" s="231">
        <v>0.18528244946054837</v>
      </c>
      <c r="T52" s="568"/>
      <c r="U52" s="568"/>
      <c r="V52" s="568"/>
      <c r="W52" s="568"/>
      <c r="X52" s="568"/>
      <c r="Y52" s="568"/>
      <c r="Z52" s="568"/>
      <c r="AA52" s="568"/>
      <c r="AB52" s="568"/>
    </row>
    <row r="54" spans="1:28">
      <c r="A54" s="42" t="s">
        <v>369</v>
      </c>
      <c r="B54" s="236"/>
      <c r="C54" s="236"/>
      <c r="D54" s="236"/>
      <c r="E54" s="236"/>
      <c r="F54" s="236"/>
      <c r="G54" s="236"/>
      <c r="H54" s="236"/>
      <c r="I54" s="42" t="s">
        <v>372</v>
      </c>
      <c r="J54" s="236"/>
      <c r="K54" s="236"/>
      <c r="L54" s="236"/>
      <c r="M54" s="236"/>
      <c r="N54" s="236"/>
      <c r="O54" s="237"/>
    </row>
    <row r="55" spans="1:28">
      <c r="A55" s="227">
        <v>2023</v>
      </c>
      <c r="B55" s="214">
        <v>1302.5800000000004</v>
      </c>
      <c r="C55" s="214">
        <v>570.89</v>
      </c>
      <c r="D55" s="214">
        <v>725.71800000000007</v>
      </c>
      <c r="E55" s="214">
        <v>182.4</v>
      </c>
      <c r="F55" s="214">
        <v>3135.0120000000006</v>
      </c>
      <c r="G55" s="214">
        <v>0</v>
      </c>
      <c r="H55" s="214">
        <v>557.1</v>
      </c>
      <c r="I55" s="240">
        <v>0.20121105395677899</v>
      </c>
      <c r="J55" s="238">
        <v>8.8186045074686803E-2</v>
      </c>
      <c r="K55" s="238">
        <v>0.112102507067056</v>
      </c>
      <c r="L55" s="238">
        <v>2.8175541035265764E-2</v>
      </c>
      <c r="M55" s="238">
        <v>0.4842689651976459</v>
      </c>
      <c r="N55" s="238">
        <v>0</v>
      </c>
      <c r="O55" s="239">
        <v>8.6055887668566658E-2</v>
      </c>
    </row>
    <row r="57" spans="1:28">
      <c r="F57" s="315"/>
    </row>
    <row r="58" spans="1:28">
      <c r="F58" s="315"/>
      <c r="I58" s="817"/>
    </row>
    <row r="59" spans="1:28">
      <c r="H59" s="315"/>
      <c r="K59" s="6"/>
    </row>
  </sheetData>
  <mergeCells count="3">
    <mergeCell ref="A25:A26"/>
    <mergeCell ref="B25:H25"/>
    <mergeCell ref="I25:O25"/>
  </mergeCells>
  <pageMargins left="0.75" right="0.75" top="1" bottom="1" header="0.5" footer="0.5"/>
  <headerFooter alignWithMargins="0"/>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AD11E0-DF88-47EC-ADAB-B2782889FDAB}">
  <sheetPr>
    <tabColor theme="3" tint="0.79998168889431442"/>
  </sheetPr>
  <dimension ref="A1:Z32"/>
  <sheetViews>
    <sheetView zoomScale="75" zoomScaleNormal="75" zoomScalePageLayoutView="75" workbookViewId="0">
      <selection activeCell="X38" sqref="X38"/>
    </sheetView>
  </sheetViews>
  <sheetFormatPr defaultColWidth="8.7265625" defaultRowHeight="12.5"/>
  <cols>
    <col min="1" max="1" width="35.1796875" style="148" customWidth="1"/>
    <col min="2" max="19" width="8.7265625" style="148"/>
    <col min="20" max="20" width="7.453125" style="148" customWidth="1"/>
    <col min="21" max="21" width="10.7265625" style="148" customWidth="1"/>
    <col min="22" max="24" width="8.7265625" style="148"/>
    <col min="25" max="25" width="21.7265625" style="155" customWidth="1"/>
    <col min="26" max="26" width="24.453125" style="155" customWidth="1"/>
    <col min="27" max="16384" width="8.7265625" style="148"/>
  </cols>
  <sheetData>
    <row r="1" spans="1:20" ht="14.5">
      <c r="A1" s="900" t="s">
        <v>223</v>
      </c>
    </row>
    <row r="2" spans="1:20">
      <c r="C2" s="150"/>
      <c r="D2" s="150"/>
      <c r="E2" s="150"/>
      <c r="F2" s="150"/>
      <c r="G2" s="150"/>
      <c r="H2" s="150"/>
      <c r="I2" s="150"/>
      <c r="J2" s="150"/>
      <c r="K2" s="150"/>
      <c r="L2" s="150"/>
      <c r="M2" s="150"/>
      <c r="O2" s="150"/>
      <c r="P2" s="150"/>
      <c r="Q2" s="150"/>
      <c r="R2" s="150"/>
      <c r="S2" s="150"/>
      <c r="T2" s="150"/>
    </row>
    <row r="3" spans="1:20" ht="13">
      <c r="J3" s="747"/>
    </row>
    <row r="5" spans="1:20">
      <c r="B5" s="150"/>
    </row>
    <row r="6" spans="1:20">
      <c r="B6" s="150"/>
    </row>
    <row r="7" spans="1:20">
      <c r="B7" s="150"/>
    </row>
    <row r="8" spans="1:20">
      <c r="B8" s="150"/>
    </row>
    <row r="9" spans="1:20">
      <c r="B9" s="150"/>
    </row>
    <row r="10" spans="1:20">
      <c r="B10" s="150"/>
    </row>
    <row r="11" spans="1:20">
      <c r="B11" s="150"/>
    </row>
    <row r="12" spans="1:20">
      <c r="B12" s="150"/>
    </row>
    <row r="13" spans="1:20">
      <c r="B13" s="150"/>
    </row>
    <row r="14" spans="1:20">
      <c r="B14" s="150"/>
    </row>
    <row r="15" spans="1:20">
      <c r="B15" s="150"/>
    </row>
    <row r="17" spans="1:26">
      <c r="B17" s="150"/>
    </row>
    <row r="18" spans="1:26">
      <c r="B18" s="150"/>
    </row>
    <row r="19" spans="1:26">
      <c r="B19" s="150"/>
    </row>
    <row r="20" spans="1:26">
      <c r="B20" s="150"/>
    </row>
    <row r="21" spans="1:26">
      <c r="B21" s="150"/>
    </row>
    <row r="22" spans="1:26" ht="13">
      <c r="A22" s="72" t="s">
        <v>619</v>
      </c>
    </row>
    <row r="24" spans="1:26">
      <c r="A24" s="14"/>
      <c r="B24" s="1044" t="s">
        <v>209</v>
      </c>
      <c r="C24" s="493" t="s">
        <v>215</v>
      </c>
      <c r="D24" s="493" t="s">
        <v>210</v>
      </c>
      <c r="E24" s="493" t="s">
        <v>216</v>
      </c>
      <c r="F24" s="493">
        <v>2006</v>
      </c>
      <c r="G24" s="493">
        <v>2007</v>
      </c>
      <c r="H24" s="493">
        <v>2008</v>
      </c>
      <c r="I24" s="493">
        <v>2009</v>
      </c>
      <c r="J24" s="493">
        <v>2010</v>
      </c>
      <c r="K24" s="493">
        <v>2011</v>
      </c>
      <c r="L24" s="493">
        <v>2012</v>
      </c>
      <c r="M24" s="493">
        <v>2013</v>
      </c>
      <c r="N24" s="493">
        <v>2014</v>
      </c>
      <c r="O24" s="493">
        <v>2015</v>
      </c>
      <c r="P24" s="493">
        <v>2016</v>
      </c>
      <c r="Q24" s="493">
        <v>2017</v>
      </c>
      <c r="R24" s="493">
        <v>2018</v>
      </c>
      <c r="S24" s="493">
        <v>2019</v>
      </c>
      <c r="T24" s="493">
        <v>2020</v>
      </c>
      <c r="U24" s="493">
        <v>2021</v>
      </c>
      <c r="V24" s="493">
        <v>2022</v>
      </c>
      <c r="W24" s="494">
        <v>2023</v>
      </c>
      <c r="Y24" s="797" t="s">
        <v>864</v>
      </c>
      <c r="Z24" s="650" t="s">
        <v>865</v>
      </c>
    </row>
    <row r="25" spans="1:26">
      <c r="A25" s="490" t="s">
        <v>198</v>
      </c>
      <c r="B25" s="628">
        <v>0.7163891</v>
      </c>
      <c r="C25" s="629">
        <v>0.88826479999999997</v>
      </c>
      <c r="D25" s="629">
        <v>1.2335670000000001</v>
      </c>
      <c r="E25" s="629">
        <v>1.455627</v>
      </c>
      <c r="F25" s="629">
        <v>1.612465</v>
      </c>
      <c r="G25" s="629">
        <v>1.6455329999999999</v>
      </c>
      <c r="H25" s="629">
        <v>1.6668529999999999</v>
      </c>
      <c r="I25" s="629">
        <v>1.741606</v>
      </c>
      <c r="J25" s="629">
        <v>1.791247</v>
      </c>
      <c r="K25" s="629">
        <v>1.966372</v>
      </c>
      <c r="L25" s="629">
        <v>1.9456389999999999</v>
      </c>
      <c r="M25" s="629">
        <v>1.864476</v>
      </c>
      <c r="N25" s="629">
        <v>1.9407350000000001</v>
      </c>
      <c r="O25" s="629">
        <v>2.0062259999999998</v>
      </c>
      <c r="P25" s="629">
        <v>2.1511100000000001</v>
      </c>
      <c r="Q25" s="629">
        <v>2.3218130000000001</v>
      </c>
      <c r="R25" s="629">
        <v>2.4303759999999999</v>
      </c>
      <c r="S25" s="629">
        <v>2.5508519999999999</v>
      </c>
      <c r="T25" s="629">
        <v>2.762327</v>
      </c>
      <c r="U25" s="629">
        <v>2.9939909999999998</v>
      </c>
      <c r="V25" s="629">
        <v>3.2263389999999998</v>
      </c>
      <c r="W25" s="630">
        <v>3.4004029999999998</v>
      </c>
      <c r="X25" s="631"/>
      <c r="Y25" s="1088">
        <f>(W25-V25)/V25</f>
        <v>5.3950933240431341E-2</v>
      </c>
      <c r="Z25" s="1089">
        <f>(W25-B25)/B25</f>
        <v>3.7465867361745175</v>
      </c>
    </row>
    <row r="26" spans="1:26">
      <c r="A26" s="491" t="s">
        <v>199</v>
      </c>
      <c r="B26" s="632">
        <v>48.206699999999998</v>
      </c>
      <c r="C26" s="549">
        <v>52.945</v>
      </c>
      <c r="D26" s="549">
        <v>63.630400000000002</v>
      </c>
      <c r="E26" s="549">
        <v>73.614800000000002</v>
      </c>
      <c r="F26" s="549">
        <v>77.871899999999997</v>
      </c>
      <c r="G26" s="549">
        <v>79.039299999999997</v>
      </c>
      <c r="H26" s="549">
        <v>79.274199999999993</v>
      </c>
      <c r="I26" s="549">
        <v>81.507999999999996</v>
      </c>
      <c r="J26" s="549">
        <v>84.083699999999993</v>
      </c>
      <c r="K26" s="549">
        <v>88.985699999999994</v>
      </c>
      <c r="L26" s="549">
        <v>93.400800000000004</v>
      </c>
      <c r="M26" s="549">
        <v>96.8857</v>
      </c>
      <c r="N26" s="549">
        <v>99.450800000000001</v>
      </c>
      <c r="O26" s="549">
        <v>102.389</v>
      </c>
      <c r="P26" s="549">
        <v>108.23099999999999</v>
      </c>
      <c r="Q26" s="549">
        <v>113.004</v>
      </c>
      <c r="R26" s="549">
        <v>115.622</v>
      </c>
      <c r="S26" s="549">
        <v>121.16</v>
      </c>
      <c r="T26" s="549">
        <v>124.857</v>
      </c>
      <c r="U26" s="549">
        <v>127.384</v>
      </c>
      <c r="V26" s="549">
        <v>131.584</v>
      </c>
      <c r="W26" s="633">
        <v>133.79599999999999</v>
      </c>
      <c r="X26" s="631"/>
      <c r="Y26" s="1088">
        <f>(W26-V26)/V26</f>
        <v>1.6810554474708087E-2</v>
      </c>
      <c r="Z26" s="1089">
        <f>(W26-B26)/B26</f>
        <v>1.7754648212800295</v>
      </c>
    </row>
    <row r="27" spans="1:26">
      <c r="A27" s="492" t="s">
        <v>200</v>
      </c>
      <c r="B27" s="634">
        <v>56.570700000000002</v>
      </c>
      <c r="C27" s="635">
        <v>58.197099999999999</v>
      </c>
      <c r="D27" s="635">
        <v>66.162999999999997</v>
      </c>
      <c r="E27" s="635">
        <v>74.107100000000003</v>
      </c>
      <c r="F27" s="635">
        <v>75.964299999999994</v>
      </c>
      <c r="G27" s="635">
        <v>78.161600000000007</v>
      </c>
      <c r="H27" s="635">
        <v>78.472200000000001</v>
      </c>
      <c r="I27" s="635">
        <v>78.822000000000003</v>
      </c>
      <c r="J27" s="635">
        <v>79.666200000000003</v>
      </c>
      <c r="K27" s="635">
        <v>80.965699999999998</v>
      </c>
      <c r="L27" s="635">
        <v>83.897499999999994</v>
      </c>
      <c r="M27" s="635">
        <v>80.494799999999998</v>
      </c>
      <c r="N27" s="635">
        <v>82.677199999999999</v>
      </c>
      <c r="O27" s="635">
        <v>82.432500000000005</v>
      </c>
      <c r="P27" s="635">
        <v>82.996600000000001</v>
      </c>
      <c r="Q27" s="635">
        <v>86.007599999999996</v>
      </c>
      <c r="R27" s="635">
        <v>88.093000000000004</v>
      </c>
      <c r="S27" s="635">
        <v>90.084800000000001</v>
      </c>
      <c r="T27" s="635">
        <v>90.057299999999998</v>
      </c>
      <c r="U27" s="635">
        <v>93.9178</v>
      </c>
      <c r="V27" s="635">
        <v>98.081900000000005</v>
      </c>
      <c r="W27" s="636">
        <v>103.364</v>
      </c>
      <c r="X27" s="631"/>
      <c r="Y27" s="1090">
        <f>(W27-V27)/V27</f>
        <v>5.3853973057210347E-2</v>
      </c>
      <c r="Z27" s="1091">
        <f>(W27-B27)/B27</f>
        <v>0.82716494581117084</v>
      </c>
    </row>
    <row r="29" spans="1:26">
      <c r="C29" s="150"/>
      <c r="D29" s="150"/>
    </row>
    <row r="30" spans="1:26">
      <c r="C30" s="150"/>
      <c r="D30" s="150"/>
      <c r="W30" s="445"/>
    </row>
    <row r="31" spans="1:26">
      <c r="W31" s="445"/>
    </row>
    <row r="32" spans="1:26">
      <c r="W32" s="445"/>
    </row>
  </sheetData>
  <pageMargins left="0.75" right="0.75" top="1" bottom="1" header="0.5" footer="0.5"/>
  <pageSetup orientation="portrait" horizontalDpi="4294967294" r:id="rId1"/>
  <headerFooter alignWithMargins="0"/>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526CAE-FD47-4354-B72D-E1AAD46CAC44}">
  <sheetPr>
    <tabColor theme="3" tint="0.79998168889431442"/>
  </sheetPr>
  <dimension ref="A1:AA45"/>
  <sheetViews>
    <sheetView zoomScale="75" zoomScaleNormal="75" zoomScalePageLayoutView="85" workbookViewId="0">
      <selection activeCell="L42" sqref="L42"/>
    </sheetView>
  </sheetViews>
  <sheetFormatPr defaultColWidth="9.1796875" defaultRowHeight="14.5"/>
  <cols>
    <col min="1" max="1" width="20.26953125" style="1046" customWidth="1"/>
    <col min="2" max="7" width="8.7265625" style="1046" customWidth="1"/>
    <col min="8" max="14" width="9.1796875" style="1046"/>
    <col min="15" max="15" width="14" style="1046" bestFit="1" customWidth="1"/>
    <col min="16" max="16384" width="9.1796875" style="1046"/>
  </cols>
  <sheetData>
    <row r="1" spans="1:27">
      <c r="A1" s="1129" t="s">
        <v>224</v>
      </c>
      <c r="B1" s="1045"/>
      <c r="C1" s="1045"/>
      <c r="D1" s="1045"/>
      <c r="E1" s="1045"/>
      <c r="F1" s="1045"/>
      <c r="G1" s="1045"/>
      <c r="H1" s="1045"/>
      <c r="I1" s="1045"/>
      <c r="J1" s="1045"/>
      <c r="K1" s="1045"/>
      <c r="L1" s="1045"/>
    </row>
    <row r="14" spans="1:27">
      <c r="A14" s="72" t="s">
        <v>619</v>
      </c>
    </row>
    <row r="15" spans="1:27">
      <c r="B15" s="1045"/>
      <c r="C15" s="1045"/>
      <c r="D15" s="1045"/>
    </row>
    <row r="16" spans="1:27">
      <c r="A16" s="1047" t="s">
        <v>201</v>
      </c>
      <c r="B16" s="1047"/>
      <c r="C16" s="1048"/>
      <c r="D16" s="1048"/>
      <c r="E16" s="1047"/>
      <c r="F16" s="1047"/>
      <c r="G16" s="1047"/>
      <c r="H16" s="1047"/>
      <c r="I16" s="1047"/>
      <c r="J16" s="1047"/>
      <c r="K16" s="1047"/>
      <c r="L16" s="1047"/>
      <c r="O16" s="148"/>
      <c r="P16" s="148"/>
      <c r="Q16" s="148"/>
      <c r="R16" s="148"/>
      <c r="S16" s="148"/>
      <c r="T16" s="148"/>
      <c r="U16" s="148"/>
      <c r="V16" s="148"/>
      <c r="W16" s="148"/>
      <c r="X16" s="148"/>
      <c r="Y16" s="148"/>
      <c r="Z16" s="148"/>
      <c r="AA16" s="148"/>
    </row>
    <row r="17" spans="1:27">
      <c r="A17" s="1047"/>
      <c r="B17" s="1049">
        <v>2013</v>
      </c>
      <c r="C17" s="1050">
        <v>2014</v>
      </c>
      <c r="D17" s="1050">
        <v>2015</v>
      </c>
      <c r="E17" s="1050">
        <v>2016</v>
      </c>
      <c r="F17" s="1050">
        <v>2017</v>
      </c>
      <c r="G17" s="1050">
        <v>2018</v>
      </c>
      <c r="H17" s="1050">
        <v>2019</v>
      </c>
      <c r="I17" s="1050">
        <v>2020</v>
      </c>
      <c r="J17" s="1050">
        <v>2021</v>
      </c>
      <c r="K17" s="1050">
        <v>2022</v>
      </c>
      <c r="L17" s="1051">
        <v>2023</v>
      </c>
      <c r="O17" s="148"/>
      <c r="P17" s="148"/>
      <c r="Q17" s="148"/>
      <c r="R17" s="148"/>
      <c r="S17" s="148"/>
      <c r="T17" s="148"/>
      <c r="U17" s="148"/>
      <c r="V17" s="148"/>
      <c r="W17" s="148"/>
      <c r="X17" s="148"/>
      <c r="Y17" s="148"/>
      <c r="Z17" s="148"/>
      <c r="AA17" s="148"/>
    </row>
    <row r="18" spans="1:27">
      <c r="A18" s="1052" t="s">
        <v>202</v>
      </c>
      <c r="B18" s="137">
        <v>0.83160000000000001</v>
      </c>
      <c r="C18" s="132">
        <v>0.67040000000000011</v>
      </c>
      <c r="D18" s="132">
        <v>0.41920000000000002</v>
      </c>
      <c r="E18" s="132">
        <v>0.22170000000000001</v>
      </c>
      <c r="F18" s="132">
        <v>1.4199999999999999E-2</v>
      </c>
      <c r="G18" s="132">
        <v>5.9299999999999999E-2</v>
      </c>
      <c r="H18" s="132">
        <v>2.3199999999999998E-2</v>
      </c>
      <c r="I18" s="132">
        <v>1.43E-2</v>
      </c>
      <c r="J18" s="132">
        <v>7.000000000000001E-4</v>
      </c>
      <c r="K18" s="132">
        <v>1.9E-3</v>
      </c>
      <c r="L18" s="135">
        <v>2.0999999999999999E-3</v>
      </c>
      <c r="O18" s="148"/>
      <c r="P18" s="148"/>
      <c r="Q18" s="148"/>
      <c r="R18" s="148"/>
      <c r="S18" s="148"/>
      <c r="T18" s="148"/>
      <c r="U18" s="148"/>
      <c r="V18" s="148"/>
      <c r="W18" s="148"/>
      <c r="X18" s="148"/>
      <c r="Y18" s="148"/>
      <c r="Z18" s="148"/>
      <c r="AA18" s="148"/>
    </row>
    <row r="19" spans="1:27">
      <c r="A19" s="1053" t="s">
        <v>203</v>
      </c>
      <c r="B19" s="137">
        <v>7.3899999999999993E-2</v>
      </c>
      <c r="C19" s="132">
        <v>0.2908</v>
      </c>
      <c r="D19" s="132">
        <v>0.52270000000000005</v>
      </c>
      <c r="E19" s="132">
        <v>0.68019999999999992</v>
      </c>
      <c r="F19" s="132">
        <v>0.84050000000000002</v>
      </c>
      <c r="G19" s="132">
        <v>0.7611</v>
      </c>
      <c r="H19" s="132">
        <v>0.78379999999999994</v>
      </c>
      <c r="I19" s="132">
        <v>0.48460000000000003</v>
      </c>
      <c r="J19" s="132">
        <v>0.29370000000000002</v>
      </c>
      <c r="K19" s="132">
        <v>0.1118</v>
      </c>
      <c r="L19" s="135">
        <v>9.6300000000000011E-2</v>
      </c>
      <c r="O19" s="148"/>
      <c r="P19" s="148"/>
      <c r="Q19" s="148"/>
      <c r="R19" s="148"/>
      <c r="S19" s="148"/>
      <c r="T19" s="148"/>
      <c r="U19" s="148"/>
      <c r="V19" s="148"/>
      <c r="W19" s="148"/>
      <c r="X19" s="148"/>
      <c r="Y19" s="148"/>
      <c r="Z19" s="148"/>
      <c r="AA19" s="148"/>
    </row>
    <row r="20" spans="1:27">
      <c r="A20" s="1053" t="s">
        <v>204</v>
      </c>
      <c r="B20" s="137">
        <v>9.4499999999999987E-2</v>
      </c>
      <c r="C20" s="132">
        <v>3.8800000000000001E-2</v>
      </c>
      <c r="D20" s="132">
        <v>5.8200000000000002E-2</v>
      </c>
      <c r="E20" s="132">
        <v>9.8100000000000007E-2</v>
      </c>
      <c r="F20" s="132">
        <v>0.14529999999999998</v>
      </c>
      <c r="G20" s="132">
        <v>0.13550000000000001</v>
      </c>
      <c r="H20" s="132">
        <v>9.2200000000000004E-2</v>
      </c>
      <c r="I20" s="132">
        <v>0.35340000000000005</v>
      </c>
      <c r="J20" s="132">
        <v>0.50829999999999997</v>
      </c>
      <c r="K20" s="132">
        <v>0.63500000000000001</v>
      </c>
      <c r="L20" s="135">
        <v>0.57590000000000008</v>
      </c>
      <c r="P20" s="148"/>
      <c r="Q20" s="148"/>
      <c r="R20" s="148"/>
      <c r="S20" s="148"/>
      <c r="T20" s="148"/>
      <c r="U20" s="148"/>
      <c r="V20" s="148"/>
      <c r="W20" s="148"/>
      <c r="X20" s="148"/>
      <c r="Y20" s="148"/>
      <c r="Z20" s="148"/>
    </row>
    <row r="21" spans="1:27">
      <c r="A21" s="1053" t="s">
        <v>205</v>
      </c>
      <c r="B21" s="137">
        <v>0</v>
      </c>
      <c r="C21" s="132">
        <v>0</v>
      </c>
      <c r="D21" s="132">
        <v>0</v>
      </c>
      <c r="E21" s="132">
        <v>0</v>
      </c>
      <c r="F21" s="132">
        <v>0</v>
      </c>
      <c r="G21" s="132">
        <v>4.4199999999999996E-2</v>
      </c>
      <c r="H21" s="132">
        <v>0.1008</v>
      </c>
      <c r="I21" s="132">
        <v>0.1477</v>
      </c>
      <c r="J21" s="132">
        <v>0.19739999999999999</v>
      </c>
      <c r="K21" s="132">
        <v>0.25129999999999997</v>
      </c>
      <c r="L21" s="135">
        <v>0.32569999999999999</v>
      </c>
      <c r="P21" s="148"/>
      <c r="Q21" s="148"/>
      <c r="R21" s="148"/>
      <c r="S21" s="148"/>
      <c r="T21" s="148"/>
      <c r="U21" s="148"/>
      <c r="V21" s="148"/>
      <c r="W21" s="148"/>
      <c r="X21" s="148"/>
      <c r="Y21" s="148"/>
      <c r="Z21" s="148"/>
    </row>
    <row r="22" spans="1:27">
      <c r="A22" s="1054" t="s">
        <v>0</v>
      </c>
      <c r="B22" s="1055">
        <v>1.864476</v>
      </c>
      <c r="C22" s="1056">
        <v>1.9407350000000001</v>
      </c>
      <c r="D22" s="1056">
        <v>2.0062259999999998</v>
      </c>
      <c r="E22" s="1056">
        <v>2.1511100000000001</v>
      </c>
      <c r="F22" s="1056">
        <v>2.3218130000000001</v>
      </c>
      <c r="G22" s="1056">
        <v>2.4303759999999999</v>
      </c>
      <c r="H22" s="1056">
        <v>2.5508519999999999</v>
      </c>
      <c r="I22" s="1056">
        <v>2.762327</v>
      </c>
      <c r="J22" s="1056">
        <v>2.9939909999999998</v>
      </c>
      <c r="K22" s="1056">
        <v>3.2263389999999998</v>
      </c>
      <c r="L22" s="1057">
        <v>3.4004029999999998</v>
      </c>
      <c r="P22" s="148"/>
      <c r="Q22" s="148"/>
      <c r="R22" s="148"/>
      <c r="S22" s="148"/>
      <c r="T22" s="148"/>
      <c r="U22" s="148"/>
      <c r="V22" s="148"/>
      <c r="W22" s="148"/>
      <c r="X22" s="148"/>
      <c r="Y22" s="148"/>
      <c r="Z22" s="148"/>
    </row>
    <row r="23" spans="1:27">
      <c r="A23" s="1047"/>
      <c r="B23" s="136"/>
      <c r="C23" s="136"/>
      <c r="D23" s="136"/>
      <c r="E23" s="136"/>
      <c r="F23" s="136"/>
      <c r="G23" s="136"/>
      <c r="H23" s="136"/>
      <c r="I23" s="136"/>
      <c r="J23" s="136"/>
      <c r="K23" s="136"/>
      <c r="L23" s="136"/>
      <c r="P23" s="148"/>
      <c r="Q23" s="148"/>
      <c r="R23" s="148"/>
      <c r="S23" s="148"/>
      <c r="T23" s="148"/>
      <c r="U23" s="148"/>
      <c r="V23" s="148"/>
      <c r="W23" s="148"/>
      <c r="X23" s="148"/>
      <c r="Y23" s="148"/>
      <c r="Z23" s="148"/>
    </row>
    <row r="24" spans="1:27">
      <c r="A24" s="1047" t="s">
        <v>221</v>
      </c>
      <c r="B24" s="1047"/>
      <c r="C24" s="1047"/>
      <c r="D24" s="1047"/>
      <c r="E24" s="1047"/>
      <c r="F24" s="1047"/>
      <c r="G24" s="1047"/>
      <c r="H24" s="1047"/>
      <c r="I24" s="1047"/>
      <c r="J24" s="1047"/>
      <c r="K24" s="1047"/>
      <c r="L24" s="1047"/>
      <c r="P24" s="148"/>
      <c r="Q24" s="148"/>
      <c r="R24" s="148"/>
      <c r="S24" s="148"/>
      <c r="T24" s="148"/>
      <c r="U24" s="148"/>
      <c r="V24" s="148"/>
      <c r="W24" s="148"/>
      <c r="X24" s="148"/>
      <c r="Y24" s="148"/>
      <c r="Z24" s="148"/>
    </row>
    <row r="25" spans="1:27">
      <c r="A25" s="1047"/>
      <c r="B25" s="1049">
        <v>2013</v>
      </c>
      <c r="C25" s="1050">
        <v>2014</v>
      </c>
      <c r="D25" s="1050">
        <v>2015</v>
      </c>
      <c r="E25" s="1050">
        <v>2016</v>
      </c>
      <c r="F25" s="1050">
        <v>2017</v>
      </c>
      <c r="G25" s="1050">
        <v>2018</v>
      </c>
      <c r="H25" s="1050">
        <v>2019</v>
      </c>
      <c r="I25" s="1050">
        <v>2020</v>
      </c>
      <c r="J25" s="1050">
        <v>2021</v>
      </c>
      <c r="K25" s="1050">
        <v>2022</v>
      </c>
      <c r="L25" s="1051">
        <v>2023</v>
      </c>
      <c r="P25" s="148"/>
      <c r="Q25" s="148"/>
      <c r="R25" s="148"/>
      <c r="S25" s="148"/>
      <c r="T25" s="148"/>
      <c r="U25" s="148"/>
      <c r="V25" s="148"/>
      <c r="W25" s="148"/>
      <c r="X25" s="148"/>
      <c r="Y25" s="148"/>
      <c r="Z25" s="148"/>
    </row>
    <row r="26" spans="1:27">
      <c r="A26" s="1058" t="s">
        <v>858</v>
      </c>
      <c r="B26" s="137">
        <v>0.99309999999999998</v>
      </c>
      <c r="C26" s="132">
        <v>0.84239999999999993</v>
      </c>
      <c r="D26" s="132">
        <v>0.8216</v>
      </c>
      <c r="E26" s="132">
        <v>0.80059999999999998</v>
      </c>
      <c r="F26" s="132">
        <v>0.62639999999999996</v>
      </c>
      <c r="G26" s="132">
        <v>0.52910000000000001</v>
      </c>
      <c r="H26" s="132">
        <v>0.53659999999999997</v>
      </c>
      <c r="I26" s="132">
        <v>0.63070000000000004</v>
      </c>
      <c r="J26" s="132">
        <v>0.58909999999999996</v>
      </c>
      <c r="K26" s="132">
        <v>0.49729999999999996</v>
      </c>
      <c r="L26" s="135">
        <v>0.27800000000000002</v>
      </c>
      <c r="P26" s="148"/>
      <c r="Q26" s="148"/>
      <c r="R26" s="148"/>
      <c r="S26" s="148"/>
      <c r="T26" s="148"/>
      <c r="U26" s="148"/>
      <c r="V26" s="148"/>
      <c r="W26" s="148"/>
      <c r="X26" s="148"/>
      <c r="Y26" s="148"/>
      <c r="Z26" s="148"/>
    </row>
    <row r="27" spans="1:27">
      <c r="A27" s="1059" t="s">
        <v>206</v>
      </c>
      <c r="B27" s="137">
        <v>0</v>
      </c>
      <c r="C27" s="132">
        <v>0.1512</v>
      </c>
      <c r="D27" s="132">
        <v>0.17559999999999998</v>
      </c>
      <c r="E27" s="132">
        <v>0.1928</v>
      </c>
      <c r="F27" s="132">
        <v>0.37359999999999999</v>
      </c>
      <c r="G27" s="132">
        <v>0.45479999999999998</v>
      </c>
      <c r="H27" s="132">
        <v>0.40079999999999999</v>
      </c>
      <c r="I27" s="132">
        <v>0.222</v>
      </c>
      <c r="J27" s="132">
        <v>0.13949999999999999</v>
      </c>
      <c r="K27" s="132">
        <v>7.5800000000000006E-2</v>
      </c>
      <c r="L27" s="135">
        <v>0.11359999999999999</v>
      </c>
      <c r="P27" s="148"/>
      <c r="Q27" s="148"/>
      <c r="R27" s="148"/>
      <c r="S27" s="148"/>
      <c r="T27" s="148"/>
      <c r="U27" s="148"/>
      <c r="V27" s="148"/>
      <c r="W27" s="148"/>
      <c r="X27" s="148"/>
      <c r="Y27" s="148"/>
      <c r="Z27" s="148"/>
    </row>
    <row r="28" spans="1:27">
      <c r="A28" s="1059" t="s">
        <v>859</v>
      </c>
      <c r="B28" s="137">
        <v>6.8999999999999999E-3</v>
      </c>
      <c r="C28" s="132">
        <v>6.4000000000000003E-3</v>
      </c>
      <c r="D28" s="132">
        <v>2.8000000000000004E-3</v>
      </c>
      <c r="E28" s="132">
        <v>1.1000000000000001E-3</v>
      </c>
      <c r="F28" s="132">
        <v>0</v>
      </c>
      <c r="G28" s="132">
        <v>1.5700000000000002E-2</v>
      </c>
      <c r="H28" s="132">
        <v>2.6499999999999999E-2</v>
      </c>
      <c r="I28" s="132">
        <v>0.1109</v>
      </c>
      <c r="J28" s="132">
        <v>0.1295</v>
      </c>
      <c r="K28" s="132">
        <v>0.1956</v>
      </c>
      <c r="L28" s="135">
        <v>0.18590000000000001</v>
      </c>
      <c r="P28" s="148"/>
      <c r="Q28" s="148"/>
      <c r="R28" s="148"/>
      <c r="S28" s="148"/>
      <c r="T28" s="148"/>
      <c r="U28" s="148"/>
      <c r="V28" s="148"/>
      <c r="W28" s="148"/>
      <c r="X28" s="148"/>
      <c r="Y28" s="148"/>
      <c r="Z28" s="148"/>
    </row>
    <row r="29" spans="1:27">
      <c r="A29" s="1060" t="s">
        <v>860</v>
      </c>
      <c r="B29" s="137">
        <v>0</v>
      </c>
      <c r="C29" s="132">
        <v>0</v>
      </c>
      <c r="D29" s="132">
        <v>0</v>
      </c>
      <c r="E29" s="132">
        <v>5.5000000000000005E-3</v>
      </c>
      <c r="F29" s="132">
        <v>0</v>
      </c>
      <c r="G29" s="132">
        <v>2.9999999999999997E-4</v>
      </c>
      <c r="H29" s="132">
        <v>3.6000000000000004E-2</v>
      </c>
      <c r="I29" s="132">
        <v>3.6499999999999998E-2</v>
      </c>
      <c r="J29" s="132">
        <v>0.1419</v>
      </c>
      <c r="K29" s="132">
        <v>0.23120000000000002</v>
      </c>
      <c r="L29" s="135">
        <v>0.42249999999999999</v>
      </c>
      <c r="P29" s="148"/>
      <c r="Q29" s="148"/>
      <c r="R29" s="148"/>
      <c r="S29" s="148"/>
      <c r="T29" s="148"/>
      <c r="U29" s="148"/>
      <c r="V29" s="148"/>
      <c r="W29" s="148"/>
      <c r="X29" s="148"/>
      <c r="Y29" s="148"/>
      <c r="Z29" s="148"/>
    </row>
    <row r="30" spans="1:27">
      <c r="A30" s="1061" t="s">
        <v>0</v>
      </c>
      <c r="B30" s="1062">
        <v>80.49485</v>
      </c>
      <c r="C30" s="1063">
        <v>82.677199999999999</v>
      </c>
      <c r="D30" s="1063">
        <v>82.432460000000006</v>
      </c>
      <c r="E30" s="1063">
        <v>82.996629999999996</v>
      </c>
      <c r="F30" s="1063">
        <v>86.00761</v>
      </c>
      <c r="G30" s="1063">
        <v>88.093050000000005</v>
      </c>
      <c r="H30" s="1063">
        <v>90.084779999999995</v>
      </c>
      <c r="I30" s="1063">
        <v>90.057299999999998</v>
      </c>
      <c r="J30" s="1063">
        <v>93.917820000000006</v>
      </c>
      <c r="K30" s="1063">
        <v>98.081879999999998</v>
      </c>
      <c r="L30" s="1064">
        <v>103.3644</v>
      </c>
      <c r="P30" s="148"/>
      <c r="Q30" s="148"/>
      <c r="R30" s="148"/>
      <c r="S30" s="148"/>
      <c r="T30" s="148"/>
      <c r="U30" s="148"/>
      <c r="V30" s="148"/>
      <c r="W30" s="148"/>
      <c r="X30" s="148"/>
      <c r="Y30" s="148"/>
      <c r="Z30" s="148"/>
    </row>
    <row r="31" spans="1:27">
      <c r="A31" s="1047"/>
      <c r="B31" s="1065"/>
      <c r="C31" s="1065"/>
      <c r="D31" s="1065"/>
      <c r="E31" s="1065"/>
      <c r="F31" s="1065"/>
      <c r="G31" s="1065"/>
      <c r="H31" s="1065"/>
      <c r="I31" s="1065"/>
      <c r="J31" s="1065"/>
      <c r="K31" s="1065"/>
      <c r="L31" s="1065"/>
      <c r="P31" s="148"/>
      <c r="Q31" s="148"/>
      <c r="R31" s="148"/>
      <c r="S31" s="148"/>
      <c r="T31" s="148"/>
      <c r="U31" s="148"/>
      <c r="V31" s="148"/>
      <c r="W31" s="148"/>
      <c r="X31" s="148"/>
      <c r="Y31" s="148"/>
      <c r="Z31" s="148"/>
    </row>
    <row r="32" spans="1:27">
      <c r="A32" s="1047" t="s">
        <v>222</v>
      </c>
      <c r="B32" s="1047"/>
      <c r="C32" s="1047"/>
      <c r="D32" s="1047"/>
      <c r="E32" s="1047"/>
      <c r="F32" s="1047"/>
      <c r="G32" s="1047"/>
      <c r="H32" s="1047"/>
      <c r="I32" s="1047"/>
      <c r="J32" s="1047"/>
      <c r="K32" s="1047"/>
      <c r="L32" s="1047"/>
      <c r="P32" s="148"/>
      <c r="Q32" s="148"/>
      <c r="R32" s="148"/>
      <c r="S32" s="148"/>
      <c r="T32" s="148"/>
      <c r="U32" s="148"/>
      <c r="V32" s="148"/>
      <c r="W32" s="148"/>
      <c r="X32" s="148"/>
      <c r="Y32" s="148"/>
      <c r="Z32" s="148"/>
    </row>
    <row r="33" spans="1:26">
      <c r="A33" s="1047"/>
      <c r="B33" s="1049">
        <v>2013</v>
      </c>
      <c r="C33" s="1050">
        <v>2014</v>
      </c>
      <c r="D33" s="1050">
        <v>2015</v>
      </c>
      <c r="E33" s="1050">
        <v>2016</v>
      </c>
      <c r="F33" s="1050">
        <v>2017</v>
      </c>
      <c r="G33" s="1050">
        <v>2018</v>
      </c>
      <c r="H33" s="1050">
        <v>2019</v>
      </c>
      <c r="I33" s="1050">
        <v>2020</v>
      </c>
      <c r="J33" s="1050">
        <v>2021</v>
      </c>
      <c r="K33" s="1050">
        <v>2022</v>
      </c>
      <c r="L33" s="1051">
        <v>2023</v>
      </c>
      <c r="P33" s="148"/>
      <c r="Q33" s="148"/>
      <c r="R33" s="148"/>
      <c r="S33" s="148"/>
      <c r="T33" s="148"/>
      <c r="U33" s="148"/>
      <c r="V33" s="148"/>
      <c r="W33" s="148"/>
      <c r="X33" s="148"/>
      <c r="Y33" s="148"/>
      <c r="Z33" s="148"/>
    </row>
    <row r="34" spans="1:26">
      <c r="A34" s="1052" t="s">
        <v>207</v>
      </c>
      <c r="B34" s="137">
        <v>0.25600000000000001</v>
      </c>
      <c r="C34" s="132">
        <v>0.19519999999999998</v>
      </c>
      <c r="D34" s="132">
        <v>0.13639999999999999</v>
      </c>
      <c r="E34" s="132">
        <v>2.8900000000000002E-2</v>
      </c>
      <c r="F34" s="132">
        <v>9.5999999999999992E-3</v>
      </c>
      <c r="G34" s="132">
        <v>8.3000000000000001E-3</v>
      </c>
      <c r="H34" s="132">
        <v>2E-3</v>
      </c>
      <c r="I34" s="132">
        <v>2.9999999999999997E-4</v>
      </c>
      <c r="J34" s="132">
        <v>7.000000000000001E-4</v>
      </c>
      <c r="K34" s="132">
        <v>0</v>
      </c>
      <c r="L34" s="135">
        <v>0</v>
      </c>
      <c r="P34" s="148"/>
      <c r="Q34" s="148"/>
      <c r="R34" s="148"/>
      <c r="S34" s="148"/>
      <c r="T34" s="148"/>
      <c r="U34" s="148"/>
      <c r="V34" s="148"/>
      <c r="W34" s="148"/>
      <c r="X34" s="148"/>
      <c r="Y34" s="148"/>
      <c r="Z34" s="148"/>
    </row>
    <row r="35" spans="1:26">
      <c r="A35" s="1053" t="s">
        <v>706</v>
      </c>
      <c r="B35" s="137">
        <v>0.74400000000000011</v>
      </c>
      <c r="C35" s="132">
        <v>0.79519999999999991</v>
      </c>
      <c r="D35" s="132">
        <v>0.79150000000000009</v>
      </c>
      <c r="E35" s="132">
        <v>0.70379999999999998</v>
      </c>
      <c r="F35" s="132">
        <v>0.59929999999999994</v>
      </c>
      <c r="G35" s="132">
        <v>0.43270000000000003</v>
      </c>
      <c r="H35" s="132">
        <v>0.1595</v>
      </c>
      <c r="I35" s="132">
        <v>8.5500000000000007E-2</v>
      </c>
      <c r="J35" s="132">
        <v>0.12119999999999999</v>
      </c>
      <c r="K35" s="132">
        <v>2.4300000000000002E-2</v>
      </c>
      <c r="L35" s="135">
        <v>1.9900000000000001E-2</v>
      </c>
      <c r="P35" s="148"/>
      <c r="Q35" s="148"/>
      <c r="R35" s="148"/>
      <c r="S35" s="148"/>
      <c r="T35" s="148"/>
      <c r="U35" s="148"/>
      <c r="V35" s="148"/>
      <c r="W35" s="148"/>
      <c r="X35" s="148"/>
      <c r="Y35" s="148"/>
      <c r="Z35" s="148"/>
    </row>
    <row r="36" spans="1:26">
      <c r="A36" s="1053" t="s">
        <v>707</v>
      </c>
      <c r="B36" s="137">
        <v>0</v>
      </c>
      <c r="C36" s="132">
        <v>9.5999999999999992E-3</v>
      </c>
      <c r="D36" s="132">
        <v>7.22E-2</v>
      </c>
      <c r="E36" s="132">
        <v>0.26719999999999999</v>
      </c>
      <c r="F36" s="132">
        <v>0.3911</v>
      </c>
      <c r="G36" s="132">
        <v>0.52500000000000002</v>
      </c>
      <c r="H36" s="132">
        <v>0.69189999999999996</v>
      </c>
      <c r="I36" s="132">
        <v>0.74140000000000006</v>
      </c>
      <c r="J36" s="132">
        <v>0.65480000000000005</v>
      </c>
      <c r="K36" s="132">
        <v>0.68650000000000011</v>
      </c>
      <c r="L36" s="135">
        <v>0.57020000000000004</v>
      </c>
      <c r="P36" s="148"/>
      <c r="Q36" s="148"/>
      <c r="R36" s="148"/>
      <c r="S36" s="148"/>
      <c r="T36" s="148"/>
      <c r="U36" s="148"/>
      <c r="V36" s="148"/>
      <c r="W36" s="148"/>
      <c r="X36" s="148"/>
      <c r="Y36" s="148"/>
      <c r="Z36" s="148"/>
    </row>
    <row r="37" spans="1:26">
      <c r="A37" s="1053" t="s">
        <v>208</v>
      </c>
      <c r="B37" s="137">
        <v>0</v>
      </c>
      <c r="C37" s="132">
        <v>0</v>
      </c>
      <c r="D37" s="132">
        <v>0</v>
      </c>
      <c r="E37" s="132">
        <v>0</v>
      </c>
      <c r="F37" s="132">
        <v>0</v>
      </c>
      <c r="G37" s="132">
        <v>3.4000000000000002E-2</v>
      </c>
      <c r="H37" s="132">
        <v>0.14660000000000001</v>
      </c>
      <c r="I37" s="132">
        <v>0.17280000000000001</v>
      </c>
      <c r="J37" s="132">
        <v>0.22339999999999999</v>
      </c>
      <c r="K37" s="132">
        <v>0.28920000000000001</v>
      </c>
      <c r="L37" s="135">
        <v>0.40990000000000004</v>
      </c>
      <c r="P37" s="148"/>
      <c r="Q37" s="148"/>
      <c r="R37" s="148"/>
      <c r="S37" s="148"/>
      <c r="T37" s="148"/>
      <c r="U37" s="148"/>
      <c r="V37" s="148"/>
      <c r="W37" s="148"/>
      <c r="X37" s="148"/>
      <c r="Y37" s="148"/>
      <c r="Z37" s="148"/>
    </row>
    <row r="38" spans="1:26">
      <c r="A38" s="1054" t="s">
        <v>0</v>
      </c>
      <c r="B38" s="1062">
        <v>96.885739999999998</v>
      </c>
      <c r="C38" s="1063">
        <v>99.450800000000001</v>
      </c>
      <c r="D38" s="1063">
        <v>102.38930000000001</v>
      </c>
      <c r="E38" s="1063">
        <v>108.2307</v>
      </c>
      <c r="F38" s="1063">
        <v>113.0038</v>
      </c>
      <c r="G38" s="1063">
        <v>115.622</v>
      </c>
      <c r="H38" s="1063">
        <v>121.1601</v>
      </c>
      <c r="I38" s="1063">
        <v>124.8571</v>
      </c>
      <c r="J38" s="1063">
        <v>127.38379999999999</v>
      </c>
      <c r="K38" s="1063">
        <v>131.58420000000001</v>
      </c>
      <c r="L38" s="1064">
        <v>133.7963</v>
      </c>
      <c r="P38" s="148"/>
      <c r="Q38" s="148"/>
      <c r="R38" s="148"/>
      <c r="S38" s="148"/>
      <c r="T38" s="148"/>
      <c r="U38" s="148"/>
      <c r="V38" s="148"/>
      <c r="W38" s="148"/>
      <c r="X38" s="148"/>
      <c r="Y38" s="148"/>
      <c r="Z38" s="148"/>
    </row>
    <row r="39" spans="1:26">
      <c r="A39" s="1048"/>
      <c r="B39" s="1065"/>
      <c r="C39" s="1065"/>
      <c r="D39" s="1065"/>
      <c r="E39" s="1065"/>
      <c r="F39" s="1065"/>
      <c r="G39" s="1065"/>
      <c r="H39" s="1065"/>
      <c r="I39" s="1065"/>
      <c r="J39" s="1065"/>
      <c r="K39" s="1065"/>
      <c r="L39" s="1065"/>
      <c r="P39" s="148"/>
      <c r="Q39" s="148"/>
      <c r="R39" s="148"/>
      <c r="S39" s="148"/>
      <c r="T39" s="148"/>
      <c r="U39" s="148"/>
      <c r="V39" s="148"/>
      <c r="W39" s="148"/>
      <c r="X39" s="148"/>
      <c r="Y39" s="148"/>
      <c r="Z39" s="148"/>
    </row>
    <row r="40" spans="1:26">
      <c r="A40" s="1047"/>
      <c r="B40" s="1092"/>
      <c r="C40" s="1047"/>
      <c r="D40" s="1047"/>
      <c r="E40" s="1047"/>
      <c r="F40" s="1047"/>
      <c r="G40" s="1047"/>
      <c r="H40" s="1047"/>
      <c r="I40" s="1047"/>
      <c r="J40" s="1047"/>
      <c r="K40" s="1047"/>
      <c r="L40" s="1065"/>
      <c r="P40" s="148"/>
      <c r="Q40" s="148"/>
      <c r="R40" s="148"/>
      <c r="S40" s="148"/>
      <c r="T40" s="148"/>
      <c r="U40" s="148"/>
      <c r="V40" s="148"/>
      <c r="W40" s="148"/>
      <c r="X40" s="148"/>
      <c r="Y40" s="148"/>
      <c r="Z40" s="148"/>
    </row>
    <row r="41" spans="1:26" ht="18.5">
      <c r="A41" s="1066"/>
      <c r="B41" s="1178"/>
      <c r="C41" s="629"/>
      <c r="D41" s="629"/>
      <c r="E41" s="629"/>
      <c r="F41" s="629"/>
      <c r="G41" s="629"/>
      <c r="H41" s="629"/>
      <c r="I41" s="629"/>
      <c r="J41" s="629"/>
      <c r="K41" s="629"/>
      <c r="L41" s="629"/>
    </row>
    <row r="42" spans="1:26">
      <c r="A42" s="148"/>
      <c r="B42" s="148"/>
      <c r="C42" s="148"/>
      <c r="D42" s="148"/>
      <c r="E42" s="148"/>
      <c r="F42" s="148"/>
      <c r="G42" s="148"/>
      <c r="H42" s="148"/>
      <c r="I42" s="148"/>
      <c r="J42" s="148"/>
      <c r="K42" s="148"/>
      <c r="L42" s="136"/>
      <c r="M42" s="148"/>
    </row>
    <row r="43" spans="1:26">
      <c r="A43" s="148"/>
      <c r="B43" s="148"/>
      <c r="C43" s="148"/>
      <c r="D43" s="148"/>
      <c r="E43" s="148"/>
      <c r="F43" s="148"/>
      <c r="G43" s="148"/>
      <c r="H43" s="148"/>
      <c r="I43" s="148"/>
      <c r="J43" s="148"/>
      <c r="K43" s="148"/>
      <c r="L43" s="148"/>
      <c r="M43" s="148"/>
    </row>
    <row r="44" spans="1:26">
      <c r="A44" s="148"/>
      <c r="B44" s="148"/>
      <c r="C44" s="148"/>
      <c r="D44" s="148"/>
      <c r="E44" s="148"/>
      <c r="F44" s="148"/>
      <c r="G44" s="148"/>
      <c r="H44" s="148"/>
      <c r="I44" s="148"/>
      <c r="J44" s="148"/>
      <c r="K44" s="148"/>
      <c r="L44" s="148"/>
      <c r="M44" s="148"/>
    </row>
    <row r="45" spans="1:26">
      <c r="A45" s="148"/>
    </row>
  </sheetData>
  <pageMargins left="0.7" right="0.7" top="0.75" bottom="0.75" header="0.3" footer="0.3"/>
  <pageSetup orientation="portrait" horizontalDpi="4294967294"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4EAA92-9AF8-47A6-A6DB-BB2E22C99C64}">
  <sheetPr>
    <tabColor theme="3" tint="0.79998168889431442"/>
  </sheetPr>
  <dimension ref="A1:AJ76"/>
  <sheetViews>
    <sheetView zoomScale="75" zoomScaleNormal="75" zoomScalePageLayoutView="75" workbookViewId="0"/>
  </sheetViews>
  <sheetFormatPr defaultColWidth="9.1796875" defaultRowHeight="14.5"/>
  <cols>
    <col min="1" max="1" width="12.453125" style="1071" customWidth="1"/>
    <col min="2" max="7" width="8.7265625" style="1071" customWidth="1"/>
    <col min="8" max="16384" width="9.1796875" style="1071"/>
  </cols>
  <sheetData>
    <row r="1" spans="1:36" s="1068" customFormat="1">
      <c r="A1" s="1069" t="s">
        <v>217</v>
      </c>
      <c r="B1" s="1067"/>
      <c r="C1" s="1067"/>
      <c r="D1" s="1067"/>
      <c r="E1" s="1067"/>
      <c r="F1" s="1067"/>
      <c r="G1" s="1067"/>
    </row>
    <row r="2" spans="1:36" s="1068" customFormat="1">
      <c r="A2" s="1069"/>
      <c r="B2" s="1067"/>
      <c r="C2" s="1067"/>
      <c r="D2" s="1067"/>
      <c r="E2" s="1067"/>
      <c r="F2" s="1067"/>
      <c r="G2" s="1067"/>
    </row>
    <row r="3" spans="1:36">
      <c r="A3" s="1070"/>
      <c r="B3" s="1070"/>
      <c r="C3" s="1070"/>
      <c r="D3" s="1070"/>
      <c r="E3" s="1070"/>
      <c r="F3" s="1070"/>
      <c r="G3" s="1070"/>
      <c r="H3" s="1070"/>
      <c r="I3" s="1070"/>
      <c r="J3" s="1070"/>
      <c r="K3" s="1070"/>
      <c r="L3" s="747"/>
      <c r="M3" s="1070"/>
      <c r="N3" s="1070"/>
      <c r="O3" s="1070"/>
      <c r="P3" s="1070"/>
      <c r="Q3" s="1070"/>
      <c r="R3" s="1070"/>
      <c r="S3" s="1070"/>
    </row>
    <row r="4" spans="1:36">
      <c r="A4" s="1070"/>
      <c r="B4" s="1070"/>
      <c r="C4" s="1070"/>
      <c r="D4" s="1070"/>
      <c r="E4" s="1070"/>
      <c r="F4" s="1070"/>
      <c r="G4" s="1070"/>
      <c r="H4" s="1070"/>
      <c r="I4" s="1070"/>
      <c r="J4" s="1070"/>
      <c r="K4" s="1070"/>
      <c r="L4" s="1070"/>
      <c r="M4" s="1070"/>
      <c r="N4" s="1070"/>
      <c r="O4" s="1070"/>
      <c r="P4" s="1070"/>
      <c r="Q4" s="1070"/>
      <c r="R4" s="1070"/>
      <c r="S4" s="1070"/>
    </row>
    <row r="5" spans="1:36">
      <c r="A5" s="1070"/>
      <c r="B5" s="1070"/>
      <c r="C5" s="1070"/>
      <c r="D5" s="1070"/>
      <c r="E5" s="1070"/>
      <c r="F5" s="1070"/>
      <c r="G5" s="1070"/>
      <c r="H5" s="1070"/>
      <c r="I5" s="1070"/>
      <c r="J5" s="1070"/>
      <c r="K5" s="1070"/>
      <c r="L5" s="1070"/>
      <c r="M5" s="1070"/>
      <c r="N5" s="1070"/>
      <c r="O5" s="1070"/>
      <c r="P5" s="1070"/>
      <c r="Q5" s="1070"/>
      <c r="R5" s="1070"/>
      <c r="S5" s="1070"/>
    </row>
    <row r="6" spans="1:36" ht="15.75" customHeight="1">
      <c r="A6" s="1070"/>
      <c r="B6" s="1070"/>
      <c r="C6" s="1070"/>
      <c r="D6" s="1070"/>
      <c r="E6" s="1070"/>
      <c r="F6" s="1070"/>
      <c r="G6" s="1070"/>
      <c r="H6" s="1070"/>
      <c r="I6" s="1070"/>
      <c r="J6" s="1070"/>
      <c r="K6" s="1070"/>
      <c r="L6" s="1070"/>
      <c r="M6" s="1070"/>
      <c r="N6" s="1070"/>
      <c r="O6" s="1070"/>
      <c r="P6" s="1070"/>
      <c r="Q6" s="1070"/>
      <c r="R6" s="1070"/>
      <c r="S6" s="1070"/>
    </row>
    <row r="7" spans="1:36" ht="15.75" customHeight="1">
      <c r="A7" s="1070"/>
      <c r="B7" s="1070"/>
      <c r="C7" s="1070"/>
      <c r="D7" s="1070"/>
      <c r="E7" s="1070"/>
      <c r="F7" s="1070"/>
      <c r="G7" s="1070"/>
      <c r="H7" s="1070"/>
      <c r="I7" s="1070"/>
      <c r="J7" s="1070"/>
      <c r="K7" s="1070"/>
      <c r="L7" s="1070"/>
      <c r="M7" s="1070"/>
      <c r="N7" s="1070"/>
      <c r="O7" s="1070"/>
      <c r="P7" s="1070"/>
      <c r="Q7" s="1070"/>
      <c r="R7" s="1070"/>
      <c r="S7" s="1070"/>
    </row>
    <row r="8" spans="1:36" ht="16.5" customHeight="1">
      <c r="A8" s="1070"/>
      <c r="B8" s="1070"/>
      <c r="C8" s="1070"/>
      <c r="D8" s="1070"/>
      <c r="E8" s="1070"/>
      <c r="F8" s="1070"/>
      <c r="G8" s="1070"/>
      <c r="H8" s="1070"/>
      <c r="I8" s="1070"/>
      <c r="J8" s="1070"/>
      <c r="K8" s="1070"/>
      <c r="L8" s="1070"/>
      <c r="M8" s="1070"/>
      <c r="N8" s="1070"/>
      <c r="O8" s="1070"/>
      <c r="P8" s="1070"/>
      <c r="Q8" s="1070"/>
      <c r="R8" s="1070"/>
      <c r="S8" s="1070"/>
    </row>
    <row r="9" spans="1:36" ht="16.5" customHeight="1">
      <c r="A9" s="1070"/>
      <c r="B9" s="1070"/>
      <c r="C9" s="1070"/>
      <c r="D9" s="1070"/>
      <c r="E9" s="1070"/>
      <c r="F9" s="1070"/>
      <c r="G9" s="1070"/>
      <c r="H9" s="1070"/>
      <c r="I9" s="1070"/>
      <c r="J9" s="1070"/>
      <c r="K9" s="1070"/>
      <c r="L9" s="1070"/>
      <c r="M9" s="1070"/>
      <c r="N9" s="1070"/>
      <c r="O9" s="1070"/>
      <c r="P9" s="1070"/>
      <c r="Q9" s="1070"/>
      <c r="R9" s="1070"/>
      <c r="S9" s="1070"/>
    </row>
    <row r="10" spans="1:36" ht="16.5" customHeight="1">
      <c r="A10" s="1070"/>
      <c r="B10" s="1070"/>
      <c r="C10" s="1070"/>
      <c r="D10" s="1070"/>
      <c r="E10" s="1070"/>
      <c r="F10" s="1070"/>
      <c r="G10" s="1070"/>
      <c r="H10" s="1070"/>
      <c r="I10" s="1070"/>
      <c r="J10" s="1070"/>
      <c r="K10" s="1070"/>
      <c r="L10" s="1070"/>
      <c r="M10" s="1070"/>
      <c r="N10" s="1070"/>
      <c r="O10" s="1070"/>
      <c r="P10" s="1070"/>
      <c r="Q10" s="1070"/>
      <c r="R10" s="1070"/>
      <c r="S10" s="1070"/>
    </row>
    <row r="11" spans="1:36" ht="16.5" customHeight="1">
      <c r="A11" s="1070"/>
      <c r="B11" s="1070"/>
      <c r="C11" s="1070"/>
      <c r="D11" s="1070"/>
      <c r="E11" s="1070"/>
      <c r="F11" s="1070"/>
      <c r="G11" s="1070"/>
      <c r="H11" s="1070"/>
      <c r="I11" s="1070"/>
      <c r="J11" s="1070"/>
      <c r="K11" s="1070"/>
      <c r="L11" s="1070"/>
      <c r="M11" s="1070"/>
      <c r="N11" s="1070"/>
      <c r="O11" s="1070"/>
      <c r="P11" s="1070"/>
      <c r="Q11" s="1070"/>
      <c r="R11" s="1070"/>
      <c r="S11" s="1070"/>
    </row>
    <row r="12" spans="1:36">
      <c r="A12" s="1070"/>
      <c r="B12" s="1070"/>
      <c r="C12" s="1070"/>
      <c r="D12" s="1070"/>
      <c r="E12" s="1070"/>
      <c r="F12" s="1070"/>
      <c r="G12" s="1070"/>
      <c r="H12" s="1070"/>
      <c r="I12" s="1070"/>
      <c r="J12" s="1070"/>
      <c r="K12" s="1070"/>
      <c r="L12" s="1070"/>
      <c r="M12" s="1070"/>
      <c r="N12" s="1070"/>
      <c r="O12" s="1070"/>
      <c r="P12" s="1070"/>
      <c r="Q12" s="1070"/>
      <c r="R12" s="1070"/>
      <c r="S12" s="1070"/>
    </row>
    <row r="13" spans="1:36">
      <c r="A13" s="1070"/>
      <c r="B13" s="1070"/>
      <c r="C13" s="1070"/>
      <c r="D13" s="1070"/>
      <c r="E13" s="1070"/>
      <c r="F13" s="1070"/>
      <c r="G13" s="1070"/>
      <c r="H13" s="1070"/>
      <c r="I13" s="1070"/>
      <c r="J13" s="1070"/>
      <c r="K13" s="1070"/>
      <c r="L13" s="1070"/>
      <c r="M13" s="1070"/>
      <c r="N13" s="1070"/>
      <c r="O13" s="1070"/>
      <c r="P13" s="1070"/>
      <c r="Q13" s="1070"/>
      <c r="R13" s="1070"/>
      <c r="S13" s="1070"/>
      <c r="AD13" s="1072"/>
      <c r="AE13" s="1072"/>
      <c r="AH13" s="1072"/>
      <c r="AI13" s="1072"/>
      <c r="AJ13" s="1072"/>
    </row>
    <row r="14" spans="1:36">
      <c r="A14" s="1070"/>
      <c r="B14" s="1070"/>
      <c r="C14" s="1070"/>
      <c r="D14" s="1070"/>
      <c r="E14" s="1070"/>
      <c r="F14" s="1070"/>
      <c r="G14" s="1070"/>
      <c r="H14" s="1070"/>
      <c r="I14" s="1070"/>
      <c r="J14" s="1070"/>
      <c r="K14" s="1070"/>
      <c r="L14" s="1070"/>
      <c r="M14" s="1070"/>
      <c r="N14" s="1070"/>
      <c r="O14" s="1070"/>
      <c r="P14" s="1070"/>
      <c r="Q14" s="1070"/>
      <c r="R14" s="1070"/>
      <c r="S14" s="1070"/>
      <c r="AD14" s="1072"/>
      <c r="AE14" s="1072"/>
      <c r="AJ14" s="1072"/>
    </row>
    <row r="15" spans="1:36">
      <c r="A15" s="1070"/>
      <c r="B15" s="1070"/>
      <c r="C15" s="1070"/>
      <c r="D15" s="1070"/>
      <c r="E15" s="1070"/>
      <c r="F15" s="1070"/>
      <c r="G15" s="1070"/>
      <c r="H15" s="1070"/>
      <c r="I15" s="1070"/>
      <c r="J15" s="1070"/>
      <c r="K15" s="1070"/>
      <c r="L15" s="1070"/>
      <c r="M15" s="1070"/>
      <c r="N15" s="1070"/>
      <c r="O15" s="1070"/>
      <c r="P15" s="1070"/>
      <c r="Q15" s="1070"/>
      <c r="R15" s="1070"/>
      <c r="S15" s="1070"/>
      <c r="AJ15" s="1072"/>
    </row>
    <row r="16" spans="1:36">
      <c r="A16" s="1070"/>
      <c r="B16" s="1070"/>
      <c r="C16" s="1070"/>
      <c r="D16" s="1070"/>
      <c r="E16" s="1070"/>
      <c r="F16" s="1070"/>
      <c r="G16" s="1070"/>
      <c r="H16" s="1070"/>
      <c r="I16" s="1070"/>
      <c r="J16" s="1070"/>
      <c r="K16" s="1070"/>
      <c r="L16" s="1070"/>
      <c r="M16" s="1070"/>
      <c r="N16" s="1070"/>
      <c r="O16" s="1070"/>
      <c r="P16" s="1070"/>
      <c r="Q16" s="1070"/>
      <c r="R16" s="1070"/>
      <c r="S16" s="1070"/>
      <c r="AJ16" s="1072"/>
    </row>
    <row r="17" spans="1:36" ht="13.4" customHeight="1">
      <c r="A17" s="1070"/>
      <c r="B17" s="1070"/>
      <c r="C17" s="1070"/>
      <c r="D17" s="1070"/>
      <c r="E17" s="1070"/>
      <c r="F17" s="1070"/>
      <c r="G17" s="1070"/>
      <c r="H17" s="1070"/>
      <c r="I17" s="1070"/>
      <c r="J17" s="1070"/>
      <c r="K17" s="1070"/>
      <c r="L17" s="1070"/>
      <c r="M17" s="1070"/>
      <c r="N17" s="1070"/>
      <c r="O17" s="1070"/>
      <c r="P17" s="1070"/>
      <c r="Q17" s="1070"/>
      <c r="R17" s="1070"/>
      <c r="S17" s="1070"/>
      <c r="AJ17" s="1072"/>
    </row>
    <row r="18" spans="1:36">
      <c r="A18" s="1070"/>
      <c r="B18" s="1070"/>
      <c r="C18" s="1070"/>
      <c r="D18" s="1070"/>
      <c r="E18" s="1070"/>
      <c r="F18" s="1070"/>
      <c r="G18" s="1070"/>
      <c r="H18" s="1070"/>
      <c r="I18" s="1070"/>
      <c r="J18" s="1070"/>
      <c r="K18" s="1070"/>
      <c r="L18" s="1070"/>
      <c r="M18" s="1070"/>
      <c r="N18" s="1070"/>
      <c r="O18" s="1070"/>
      <c r="P18" s="1070"/>
      <c r="Q18" s="1070"/>
      <c r="R18" s="1070"/>
      <c r="S18" s="1070"/>
    </row>
    <row r="19" spans="1:36">
      <c r="A19" s="1073"/>
      <c r="B19" s="1073"/>
      <c r="C19" s="1073"/>
      <c r="D19" s="1073"/>
      <c r="E19" s="1073"/>
      <c r="F19" s="1073"/>
      <c r="G19" s="1073"/>
      <c r="H19" s="1073"/>
      <c r="I19" s="1073"/>
      <c r="J19" s="1073"/>
      <c r="K19" s="1073"/>
      <c r="L19" s="1073"/>
      <c r="M19" s="1073"/>
      <c r="N19" s="1073"/>
      <c r="O19" s="1073"/>
      <c r="P19" s="1073"/>
      <c r="Q19" s="1073"/>
      <c r="R19" s="1073"/>
      <c r="S19" s="1073"/>
      <c r="AD19" s="1072"/>
      <c r="AE19" s="1072"/>
      <c r="AG19" s="1072"/>
      <c r="AH19" s="1072"/>
      <c r="AI19" s="1072"/>
      <c r="AJ19" s="1072"/>
    </row>
    <row r="20" spans="1:36">
      <c r="A20" s="72" t="s">
        <v>619</v>
      </c>
    </row>
    <row r="21" spans="1:36">
      <c r="A21" s="1074"/>
      <c r="B21" s="1074"/>
      <c r="C21" s="1074"/>
      <c r="D21" s="1074"/>
      <c r="E21" s="1074"/>
      <c r="F21" s="1074"/>
      <c r="G21" s="1074"/>
      <c r="H21" s="1074"/>
      <c r="I21" s="1074"/>
      <c r="J21" s="1074"/>
      <c r="K21" s="1074"/>
      <c r="L21" s="1074"/>
      <c r="M21" s="1074"/>
      <c r="N21" s="1074"/>
    </row>
    <row r="22" spans="1:36">
      <c r="A22" s="1075"/>
      <c r="D22" s="1070"/>
      <c r="E22" s="1070"/>
      <c r="F22" s="1070"/>
      <c r="G22" s="1070"/>
      <c r="H22" s="1070"/>
      <c r="I22" s="1070"/>
      <c r="J22" s="1070"/>
      <c r="K22" s="1070"/>
      <c r="L22" s="1070"/>
      <c r="M22" s="1070"/>
      <c r="N22" s="1070"/>
      <c r="O22" s="1070"/>
      <c r="P22" s="1070"/>
      <c r="Q22" s="1070"/>
      <c r="R22" s="1070"/>
      <c r="S22" s="1070"/>
    </row>
    <row r="23" spans="1:36">
      <c r="A23" s="1075"/>
      <c r="C23" s="1070"/>
      <c r="D23" s="1070"/>
      <c r="E23" s="1070"/>
      <c r="F23" s="1070"/>
      <c r="G23" s="1070"/>
      <c r="H23" s="1070"/>
      <c r="I23" s="1070"/>
      <c r="J23" s="1070"/>
      <c r="K23" s="1070"/>
      <c r="L23" s="1070"/>
      <c r="M23" s="1070"/>
      <c r="N23" s="1070"/>
      <c r="O23" s="1070"/>
      <c r="P23" s="1070"/>
      <c r="Q23" s="1070"/>
      <c r="R23" s="1070"/>
      <c r="S23" s="1070"/>
    </row>
    <row r="24" spans="1:36">
      <c r="A24" s="1076"/>
      <c r="B24" s="1077" t="s">
        <v>209</v>
      </c>
      <c r="C24" s="1078" t="s">
        <v>215</v>
      </c>
      <c r="D24" s="1078" t="s">
        <v>210</v>
      </c>
      <c r="E24" s="1078" t="s">
        <v>216</v>
      </c>
      <c r="F24" s="1079">
        <v>2006</v>
      </c>
      <c r="G24" s="1079">
        <v>2007</v>
      </c>
      <c r="H24" s="1079">
        <v>2008</v>
      </c>
      <c r="I24" s="1079">
        <v>2009</v>
      </c>
      <c r="J24" s="1079">
        <v>2010</v>
      </c>
      <c r="K24" s="1079">
        <v>2011</v>
      </c>
      <c r="L24" s="1079">
        <v>2012</v>
      </c>
      <c r="M24" s="1079">
        <v>2013</v>
      </c>
      <c r="N24" s="1079">
        <v>2014</v>
      </c>
      <c r="O24" s="1079">
        <v>2015</v>
      </c>
      <c r="P24" s="1079">
        <v>2016</v>
      </c>
      <c r="Q24" s="1079">
        <v>2017</v>
      </c>
      <c r="R24" s="1079">
        <v>2018</v>
      </c>
      <c r="S24" s="1079">
        <v>2019</v>
      </c>
      <c r="T24" s="1079">
        <v>2020</v>
      </c>
      <c r="U24" s="1079">
        <v>2021</v>
      </c>
      <c r="V24" s="1079">
        <v>2022</v>
      </c>
      <c r="W24" s="1080">
        <v>2023</v>
      </c>
    </row>
    <row r="25" spans="1:36">
      <c r="A25" s="242" t="s">
        <v>625</v>
      </c>
      <c r="B25" s="1081">
        <v>0</v>
      </c>
      <c r="C25" s="1082">
        <v>0</v>
      </c>
      <c r="D25" s="1082">
        <v>0</v>
      </c>
      <c r="E25" s="1082">
        <v>0</v>
      </c>
      <c r="F25" s="1082">
        <v>0</v>
      </c>
      <c r="G25" s="1082">
        <v>0</v>
      </c>
      <c r="H25" s="1082">
        <v>0</v>
      </c>
      <c r="I25" s="1082">
        <v>0</v>
      </c>
      <c r="J25" s="1082">
        <v>0</v>
      </c>
      <c r="K25" s="1082">
        <v>0</v>
      </c>
      <c r="L25" s="1082">
        <v>0</v>
      </c>
      <c r="M25" s="1082">
        <v>0</v>
      </c>
      <c r="N25" s="1082">
        <v>1.0800000000000001E-2</v>
      </c>
      <c r="O25" s="1082">
        <v>3.7100000000000001E-2</v>
      </c>
      <c r="P25" s="1082">
        <v>9.9700000000000011E-2</v>
      </c>
      <c r="Q25" s="1082">
        <v>8.3400000000000002E-2</v>
      </c>
      <c r="R25" s="1082">
        <v>9.5100000000000004E-2</v>
      </c>
      <c r="S25" s="1082">
        <v>0.35909999999999997</v>
      </c>
      <c r="T25" s="1082">
        <v>0.26239999999999997</v>
      </c>
      <c r="U25" s="1082">
        <v>0.1333</v>
      </c>
      <c r="V25" s="1082">
        <v>6.25E-2</v>
      </c>
      <c r="W25" s="1083">
        <v>3.7000000000000002E-3</v>
      </c>
    </row>
    <row r="26" spans="1:36">
      <c r="A26" s="243" t="s">
        <v>211</v>
      </c>
      <c r="B26" s="1081">
        <v>0</v>
      </c>
      <c r="C26" s="1082">
        <v>0</v>
      </c>
      <c r="D26" s="1082">
        <v>0</v>
      </c>
      <c r="E26" s="1082">
        <v>0</v>
      </c>
      <c r="F26" s="1082">
        <v>0</v>
      </c>
      <c r="G26" s="1082">
        <v>0</v>
      </c>
      <c r="H26" s="1082">
        <v>0</v>
      </c>
      <c r="I26" s="1082">
        <v>0</v>
      </c>
      <c r="J26" s="1082">
        <v>2.9999999999999997E-4</v>
      </c>
      <c r="K26" s="1082">
        <v>5.16E-2</v>
      </c>
      <c r="L26" s="1082">
        <v>0.22440000000000002</v>
      </c>
      <c r="M26" s="1082">
        <v>0.58250000000000002</v>
      </c>
      <c r="N26" s="1082">
        <v>0.47840000000000005</v>
      </c>
      <c r="O26" s="1082">
        <v>0.45189999999999997</v>
      </c>
      <c r="P26" s="1082">
        <v>0.53180000000000005</v>
      </c>
      <c r="Q26" s="1082">
        <v>0.60850000000000004</v>
      </c>
      <c r="R26" s="1082">
        <v>0.69889999999999997</v>
      </c>
      <c r="S26" s="1082">
        <v>0.49200000000000005</v>
      </c>
      <c r="T26" s="1082">
        <v>0.54890000000000005</v>
      </c>
      <c r="U26" s="1082">
        <v>0.65629999999999999</v>
      </c>
      <c r="V26" s="1082">
        <v>0.7387999999999999</v>
      </c>
      <c r="W26" s="1083">
        <v>0.74709999999999999</v>
      </c>
    </row>
    <row r="27" spans="1:36">
      <c r="A27" s="243" t="s">
        <v>212</v>
      </c>
      <c r="B27" s="1081">
        <v>0</v>
      </c>
      <c r="C27" s="1082">
        <v>0</v>
      </c>
      <c r="D27" s="1082">
        <v>1.0700000000000001E-2</v>
      </c>
      <c r="E27" s="1082">
        <v>0</v>
      </c>
      <c r="F27" s="1082">
        <v>2E-3</v>
      </c>
      <c r="G27" s="1082">
        <v>0</v>
      </c>
      <c r="H27" s="1082">
        <v>4.8399999999999999E-2</v>
      </c>
      <c r="I27" s="1082">
        <v>7.51E-2</v>
      </c>
      <c r="J27" s="1082">
        <v>0.35049999999999998</v>
      </c>
      <c r="K27" s="1082">
        <v>0.47549999999999998</v>
      </c>
      <c r="L27" s="1082">
        <v>0.38100000000000001</v>
      </c>
      <c r="M27" s="1082">
        <v>6.8699999999999997E-2</v>
      </c>
      <c r="N27" s="1082">
        <v>0.28559999999999997</v>
      </c>
      <c r="O27" s="1082">
        <v>0.36570000000000003</v>
      </c>
      <c r="P27" s="1082">
        <v>0.28589999999999999</v>
      </c>
      <c r="Q27" s="1082">
        <v>0.28160000000000002</v>
      </c>
      <c r="R27" s="1082">
        <v>0.18230000000000002</v>
      </c>
      <c r="S27" s="1082">
        <v>0.1353</v>
      </c>
      <c r="T27" s="1082">
        <v>0.18359999999999999</v>
      </c>
      <c r="U27" s="1082">
        <v>0.1807</v>
      </c>
      <c r="V27" s="1082">
        <v>0.15240000000000001</v>
      </c>
      <c r="W27" s="1083">
        <v>0.2016</v>
      </c>
    </row>
    <row r="28" spans="1:36">
      <c r="A28" s="243" t="s">
        <v>213</v>
      </c>
      <c r="B28" s="1081">
        <v>6.0299999999999999E-2</v>
      </c>
      <c r="C28" s="1082">
        <v>2.0799999999999999E-2</v>
      </c>
      <c r="D28" s="1082">
        <v>0.14990000000000001</v>
      </c>
      <c r="E28" s="1082">
        <v>0.68909999999999993</v>
      </c>
      <c r="F28" s="1082">
        <v>0.83209999999999995</v>
      </c>
      <c r="G28" s="1082">
        <v>0.92480000000000007</v>
      </c>
      <c r="H28" s="1082">
        <v>0.86760000000000004</v>
      </c>
      <c r="I28" s="1082">
        <v>0.83550000000000002</v>
      </c>
      <c r="J28" s="1082">
        <v>0.58520000000000005</v>
      </c>
      <c r="K28" s="1082">
        <v>0.37459999999999999</v>
      </c>
      <c r="L28" s="1082">
        <v>0.34139999999999998</v>
      </c>
      <c r="M28" s="1082">
        <v>0.33509999999999995</v>
      </c>
      <c r="N28" s="1082">
        <v>0.22440000000000002</v>
      </c>
      <c r="O28" s="1082">
        <v>0.1401</v>
      </c>
      <c r="P28" s="1082">
        <v>8.2599999999999993E-2</v>
      </c>
      <c r="Q28" s="1082">
        <v>2.4799999999999999E-2</v>
      </c>
      <c r="R28" s="1082">
        <v>2.1499999999999998E-2</v>
      </c>
      <c r="S28" s="1082">
        <v>2.5999999999999999E-3</v>
      </c>
      <c r="T28" s="1082">
        <v>3.0999999999999999E-3</v>
      </c>
      <c r="U28" s="1082">
        <v>2.8900000000000002E-2</v>
      </c>
      <c r="V28" s="1082">
        <v>4.1299999999999996E-2</v>
      </c>
      <c r="W28" s="1083">
        <v>4.7599999999999996E-2</v>
      </c>
    </row>
    <row r="29" spans="1:36">
      <c r="A29" s="243" t="s">
        <v>214</v>
      </c>
      <c r="B29" s="1081">
        <v>0.93969999999999998</v>
      </c>
      <c r="C29" s="1082">
        <v>0.97920000000000007</v>
      </c>
      <c r="D29" s="1082">
        <v>0.83939999999999992</v>
      </c>
      <c r="E29" s="1082">
        <v>0.31090000000000001</v>
      </c>
      <c r="F29" s="1082">
        <v>0.16589999999999999</v>
      </c>
      <c r="G29" s="1082">
        <v>7.5199999999999989E-2</v>
      </c>
      <c r="H29" s="1082">
        <v>8.3900000000000002E-2</v>
      </c>
      <c r="I29" s="1082">
        <v>8.9399999999999993E-2</v>
      </c>
      <c r="J29" s="1082">
        <v>6.3899999999999998E-2</v>
      </c>
      <c r="K29" s="1082">
        <v>9.8299999999999998E-2</v>
      </c>
      <c r="L29" s="1082">
        <v>5.3200000000000004E-2</v>
      </c>
      <c r="M29" s="1082">
        <v>1.37E-2</v>
      </c>
      <c r="N29" s="1082">
        <v>8.0000000000000004E-4</v>
      </c>
      <c r="O29" s="1082">
        <v>5.1000000000000004E-3</v>
      </c>
      <c r="P29" s="1082">
        <v>0</v>
      </c>
      <c r="Q29" s="1082">
        <v>1.7000000000000001E-3</v>
      </c>
      <c r="R29" s="1082">
        <v>2.2000000000000001E-3</v>
      </c>
      <c r="S29" s="1082">
        <v>1.11E-2</v>
      </c>
      <c r="T29" s="1082">
        <v>2E-3</v>
      </c>
      <c r="U29" s="1082">
        <v>8.9999999999999998E-4</v>
      </c>
      <c r="V29" s="1082">
        <v>4.8999999999999998E-3</v>
      </c>
      <c r="W29" s="1083">
        <v>0</v>
      </c>
    </row>
    <row r="30" spans="1:36">
      <c r="A30" s="1084" t="s">
        <v>0</v>
      </c>
      <c r="B30" s="1085">
        <v>392.83530000000002</v>
      </c>
      <c r="C30" s="1086">
        <v>389.87830000000002</v>
      </c>
      <c r="D30" s="1086">
        <v>377.03530000000001</v>
      </c>
      <c r="E30" s="1086">
        <v>340.0634</v>
      </c>
      <c r="F30" s="1086">
        <v>334.26620000000003</v>
      </c>
      <c r="G30" s="1086">
        <v>330.75029999999998</v>
      </c>
      <c r="H30" s="1086">
        <v>332.56200000000001</v>
      </c>
      <c r="I30" s="1086">
        <v>329.2824</v>
      </c>
      <c r="J30" s="1086">
        <v>319.18669999999997</v>
      </c>
      <c r="K30" s="1086">
        <v>314.91320000000002</v>
      </c>
      <c r="L30" s="1086">
        <v>285.90069999999997</v>
      </c>
      <c r="M30" s="1086">
        <v>255.25729999999999</v>
      </c>
      <c r="N30" s="1086">
        <v>250.62649999999999</v>
      </c>
      <c r="O30" s="1086">
        <v>245.0146</v>
      </c>
      <c r="P30" s="1086">
        <v>233.43469999999999</v>
      </c>
      <c r="Q30" s="1086">
        <v>230.68279999999999</v>
      </c>
      <c r="R30" s="1086">
        <v>229.83539999999999</v>
      </c>
      <c r="S30" s="1086">
        <v>219.82759999999999</v>
      </c>
      <c r="T30" s="1086">
        <v>223.17599999999999</v>
      </c>
      <c r="U30" s="1086">
        <v>230.65610000000001</v>
      </c>
      <c r="V30" s="1086">
        <v>233.0121</v>
      </c>
      <c r="W30" s="1087">
        <v>237.33439999999999</v>
      </c>
    </row>
    <row r="31" spans="1:36">
      <c r="A31" s="1075"/>
      <c r="C31" s="1070"/>
      <c r="D31" s="1070"/>
      <c r="E31" s="1070"/>
      <c r="F31" s="1070"/>
      <c r="G31" s="1070"/>
      <c r="H31" s="1070"/>
      <c r="I31" s="1070"/>
      <c r="J31" s="1070"/>
      <c r="K31" s="1070"/>
      <c r="L31" s="1070"/>
      <c r="M31" s="1070"/>
      <c r="N31" s="1070"/>
      <c r="O31" s="1070"/>
      <c r="P31" s="1070"/>
      <c r="Q31" s="1070"/>
      <c r="R31" s="1070"/>
      <c r="S31" s="1070"/>
    </row>
    <row r="32" spans="1:36">
      <c r="A32" s="1046"/>
      <c r="B32" s="1046"/>
      <c r="C32" s="1046"/>
      <c r="D32" s="1046"/>
      <c r="E32" s="1046"/>
      <c r="F32" s="1046"/>
      <c r="G32" s="1046"/>
      <c r="H32" s="1046"/>
      <c r="I32" s="1046"/>
      <c r="J32" s="1046"/>
      <c r="K32" s="1046"/>
      <c r="L32" s="1046"/>
      <c r="M32" s="1046"/>
      <c r="N32" s="1046"/>
      <c r="O32" s="1046"/>
      <c r="P32" s="1046"/>
      <c r="Q32" s="1046"/>
      <c r="R32" s="1046"/>
      <c r="S32" s="1046"/>
      <c r="T32" s="1046"/>
      <c r="U32" s="1046"/>
      <c r="V32" s="1046"/>
      <c r="W32" s="1046"/>
      <c r="X32" s="1046"/>
      <c r="Y32" s="1046"/>
    </row>
    <row r="33" spans="1:25">
      <c r="A33" s="1046"/>
      <c r="B33" s="1046"/>
      <c r="C33" s="1046"/>
      <c r="D33" s="1046"/>
      <c r="E33" s="1046"/>
      <c r="F33" s="1046"/>
      <c r="G33" s="1046"/>
      <c r="H33" s="1046"/>
      <c r="I33" s="1046"/>
      <c r="J33" s="1046"/>
      <c r="K33" s="1046"/>
      <c r="L33" s="1046"/>
      <c r="M33" s="1046"/>
      <c r="N33" s="1046"/>
      <c r="O33" s="1046"/>
      <c r="P33" s="1046"/>
      <c r="Q33" s="1046"/>
      <c r="R33" s="1046"/>
      <c r="S33" s="1046"/>
      <c r="T33" s="1046"/>
      <c r="U33" s="1046"/>
      <c r="V33" s="1046"/>
      <c r="W33" s="1046"/>
      <c r="X33" s="1046"/>
      <c r="Y33" s="1046"/>
    </row>
    <row r="34" spans="1:25">
      <c r="A34" s="1046"/>
      <c r="B34" s="1046"/>
      <c r="C34" s="1046"/>
      <c r="D34" s="1046"/>
      <c r="E34" s="1046"/>
      <c r="F34" s="1046"/>
      <c r="G34" s="1046"/>
      <c r="H34" s="1046"/>
      <c r="I34" s="1046"/>
      <c r="J34" s="1046"/>
      <c r="K34" s="1046"/>
      <c r="L34" s="1046"/>
      <c r="M34" s="1046"/>
      <c r="N34" s="1046"/>
      <c r="O34" s="1046"/>
      <c r="P34" s="1046"/>
      <c r="Q34" s="1046"/>
      <c r="R34" s="1046"/>
      <c r="S34" s="1046"/>
      <c r="T34" s="1046"/>
      <c r="U34" s="1046"/>
      <c r="V34" s="1046"/>
      <c r="W34" s="1046"/>
      <c r="X34" s="1046"/>
      <c r="Y34" s="1046"/>
    </row>
    <row r="35" spans="1:25">
      <c r="A35" s="1046"/>
      <c r="B35" s="1046"/>
      <c r="C35" s="1046"/>
      <c r="D35" s="1046"/>
      <c r="E35" s="1046"/>
      <c r="F35" s="1046"/>
      <c r="G35" s="1046"/>
      <c r="H35" s="1046"/>
      <c r="I35" s="1046"/>
      <c r="J35" s="1046"/>
      <c r="K35" s="1046"/>
      <c r="L35" s="1046"/>
      <c r="M35" s="1046"/>
      <c r="N35" s="1046"/>
      <c r="O35" s="1046"/>
      <c r="P35" s="1046"/>
      <c r="Q35" s="1046"/>
      <c r="R35" s="1046"/>
      <c r="S35" s="1046"/>
      <c r="T35" s="1046"/>
      <c r="U35" s="1046"/>
      <c r="V35" s="1046"/>
      <c r="W35" s="1046"/>
      <c r="X35" s="1046"/>
      <c r="Y35" s="1046"/>
    </row>
    <row r="36" spans="1:25">
      <c r="A36" s="1046"/>
      <c r="B36" s="1046"/>
      <c r="C36" s="1046"/>
      <c r="D36" s="1046"/>
      <c r="E36" s="1046"/>
      <c r="F36" s="1046"/>
      <c r="G36" s="1046"/>
      <c r="H36" s="1046"/>
      <c r="I36" s="1046"/>
      <c r="J36" s="1046"/>
      <c r="K36" s="1046"/>
      <c r="L36" s="1046"/>
      <c r="M36" s="1046"/>
      <c r="N36" s="1046"/>
      <c r="O36" s="1046"/>
      <c r="P36" s="1046"/>
      <c r="Q36" s="1046"/>
      <c r="R36" s="1046"/>
      <c r="S36" s="1046"/>
      <c r="T36" s="1046"/>
      <c r="U36" s="1046"/>
      <c r="V36" s="1046"/>
      <c r="W36" s="1046"/>
      <c r="X36" s="1046"/>
      <c r="Y36" s="1046"/>
    </row>
    <row r="37" spans="1:25">
      <c r="A37" s="1046"/>
      <c r="B37" s="1046"/>
      <c r="C37" s="1046"/>
      <c r="D37" s="1046"/>
      <c r="E37" s="1046"/>
      <c r="F37" s="1046"/>
      <c r="G37" s="1046"/>
      <c r="H37" s="1046"/>
      <c r="I37" s="1046"/>
      <c r="J37" s="1046"/>
      <c r="K37" s="1046"/>
      <c r="L37" s="1046"/>
      <c r="M37" s="1046"/>
      <c r="N37" s="1046"/>
      <c r="O37" s="1046"/>
      <c r="P37" s="1046"/>
      <c r="Q37" s="1046"/>
      <c r="R37" s="1046"/>
      <c r="S37" s="1046"/>
      <c r="T37" s="1046"/>
      <c r="U37" s="1046"/>
      <c r="V37" s="1046"/>
      <c r="W37" s="1046"/>
      <c r="X37" s="1046"/>
      <c r="Y37" s="1046"/>
    </row>
    <row r="38" spans="1:25">
      <c r="A38" s="1046"/>
      <c r="B38" s="1046"/>
      <c r="C38" s="1046"/>
      <c r="D38" s="1046"/>
      <c r="E38" s="1046"/>
      <c r="F38" s="1046"/>
      <c r="G38" s="1046"/>
      <c r="H38" s="1046"/>
      <c r="I38" s="1046"/>
      <c r="J38" s="1046"/>
      <c r="K38" s="1046"/>
      <c r="L38" s="1046"/>
      <c r="M38" s="1046"/>
      <c r="N38" s="1046"/>
      <c r="O38" s="1046"/>
      <c r="P38" s="1046"/>
      <c r="Q38" s="1046"/>
      <c r="R38" s="1046"/>
      <c r="S38" s="1046"/>
      <c r="T38" s="1046"/>
      <c r="U38" s="1046"/>
      <c r="V38" s="1046"/>
      <c r="W38" s="1046"/>
      <c r="X38" s="1046"/>
      <c r="Y38" s="1046"/>
    </row>
    <row r="39" spans="1:25">
      <c r="A39" s="1046"/>
      <c r="B39" s="1046"/>
      <c r="C39" s="1046"/>
      <c r="D39" s="1046"/>
      <c r="E39" s="1046"/>
      <c r="F39" s="1046"/>
      <c r="G39" s="1046"/>
      <c r="H39" s="1046"/>
      <c r="I39" s="1046"/>
      <c r="J39" s="1046"/>
      <c r="K39" s="1046"/>
      <c r="L39" s="1046"/>
      <c r="M39" s="1046"/>
      <c r="N39" s="1046"/>
      <c r="O39" s="1046"/>
      <c r="P39" s="1046"/>
      <c r="Q39" s="1046"/>
      <c r="R39" s="1046"/>
      <c r="S39" s="1046"/>
      <c r="T39" s="1046"/>
      <c r="U39" s="1046"/>
      <c r="V39" s="1046"/>
      <c r="W39" s="1046"/>
      <c r="X39" s="1046"/>
      <c r="Y39" s="1046"/>
    </row>
    <row r="40" spans="1:25">
      <c r="A40" s="1046"/>
      <c r="B40" s="1046"/>
      <c r="C40" s="1046"/>
      <c r="D40" s="1046"/>
      <c r="E40" s="1046"/>
      <c r="F40" s="1046"/>
      <c r="G40" s="1046"/>
      <c r="H40" s="1046"/>
      <c r="I40" s="1046"/>
      <c r="J40" s="1046"/>
      <c r="K40" s="1046"/>
      <c r="L40" s="1046"/>
      <c r="M40" s="1046"/>
      <c r="N40" s="1046"/>
      <c r="O40" s="1046"/>
      <c r="P40" s="1046"/>
      <c r="Q40" s="1046"/>
      <c r="R40" s="1046"/>
      <c r="S40" s="1046"/>
      <c r="T40" s="1046"/>
      <c r="U40" s="1046"/>
      <c r="V40" s="1046"/>
      <c r="W40" s="1046"/>
      <c r="X40" s="1046"/>
      <c r="Y40" s="1046"/>
    </row>
    <row r="41" spans="1:25">
      <c r="A41" s="1046"/>
      <c r="B41" s="1046"/>
      <c r="C41" s="1046"/>
      <c r="D41" s="1046"/>
      <c r="E41" s="1046"/>
      <c r="F41" s="1046"/>
      <c r="G41" s="1046"/>
      <c r="H41" s="1046"/>
      <c r="I41" s="1046"/>
      <c r="J41" s="1046"/>
      <c r="K41" s="1046"/>
      <c r="L41" s="1046"/>
      <c r="M41" s="1046"/>
      <c r="N41" s="1046"/>
      <c r="O41" s="1046"/>
      <c r="P41" s="1046"/>
      <c r="Q41" s="1046"/>
      <c r="R41" s="1046"/>
      <c r="S41" s="1046"/>
      <c r="T41" s="1046"/>
      <c r="U41" s="1046"/>
      <c r="V41" s="1046"/>
      <c r="W41" s="1046"/>
      <c r="X41" s="1046"/>
      <c r="Y41" s="1046"/>
    </row>
    <row r="42" spans="1:25">
      <c r="A42" s="1046"/>
      <c r="B42" s="1046"/>
      <c r="C42" s="1046"/>
      <c r="D42" s="1046"/>
      <c r="E42" s="1046"/>
      <c r="F42" s="1046"/>
      <c r="G42" s="1046"/>
      <c r="H42" s="1046"/>
      <c r="I42" s="1046"/>
      <c r="J42" s="1046"/>
      <c r="K42" s="1046"/>
      <c r="L42" s="1046"/>
      <c r="M42" s="1046"/>
      <c r="N42" s="1046"/>
      <c r="O42" s="1046"/>
      <c r="P42" s="1046"/>
      <c r="Q42" s="1046"/>
      <c r="R42" s="1046"/>
      <c r="S42" s="1046"/>
      <c r="T42" s="1046"/>
      <c r="U42" s="1046"/>
      <c r="V42" s="1046"/>
      <c r="W42" s="1046"/>
      <c r="X42" s="1046"/>
      <c r="Y42" s="1046"/>
    </row>
    <row r="43" spans="1:25">
      <c r="A43" s="1046"/>
      <c r="B43" s="1046"/>
      <c r="C43" s="1046"/>
      <c r="D43" s="1046"/>
      <c r="E43" s="1046"/>
      <c r="F43" s="1046"/>
      <c r="G43" s="1046"/>
      <c r="H43" s="1046"/>
      <c r="I43" s="1046"/>
      <c r="J43" s="1046"/>
      <c r="K43" s="1046"/>
      <c r="L43" s="1046"/>
      <c r="M43" s="1046"/>
      <c r="N43" s="1046"/>
      <c r="O43" s="1046"/>
      <c r="P43" s="1046"/>
      <c r="Q43" s="1046"/>
      <c r="R43" s="1046"/>
      <c r="S43" s="1046"/>
      <c r="T43" s="1046"/>
      <c r="U43" s="1046"/>
      <c r="V43" s="1046"/>
      <c r="W43" s="1046"/>
      <c r="X43" s="1046"/>
      <c r="Y43" s="1046"/>
    </row>
    <row r="44" spans="1:25">
      <c r="A44" s="1046"/>
      <c r="B44" s="1046"/>
      <c r="C44" s="1046"/>
      <c r="D44" s="1046"/>
      <c r="E44" s="1046"/>
      <c r="F44" s="1046"/>
      <c r="G44" s="1046"/>
      <c r="H44" s="1046"/>
      <c r="I44" s="1046"/>
      <c r="J44" s="1046"/>
      <c r="K44" s="1046"/>
      <c r="L44" s="1046"/>
      <c r="M44" s="1046"/>
      <c r="N44" s="1046"/>
      <c r="O44" s="1046"/>
      <c r="P44" s="1046"/>
      <c r="Q44" s="1046"/>
      <c r="R44" s="1046"/>
      <c r="S44" s="1046"/>
      <c r="T44" s="1046"/>
      <c r="U44" s="1046"/>
      <c r="V44" s="1046"/>
      <c r="W44" s="1046"/>
      <c r="X44" s="1046"/>
      <c r="Y44" s="1046"/>
    </row>
    <row r="45" spans="1:25">
      <c r="A45" s="1046"/>
      <c r="B45" s="1046"/>
      <c r="C45" s="1046"/>
      <c r="D45" s="1046"/>
      <c r="E45" s="1046"/>
      <c r="F45" s="1046"/>
      <c r="G45" s="1046"/>
      <c r="H45" s="1046"/>
      <c r="I45" s="1046"/>
      <c r="J45" s="1046"/>
      <c r="K45" s="1046"/>
      <c r="L45" s="1046"/>
      <c r="M45" s="1046"/>
      <c r="N45" s="1046"/>
      <c r="O45" s="1046"/>
      <c r="P45" s="1046"/>
      <c r="Q45" s="1046"/>
      <c r="R45" s="1046"/>
      <c r="S45" s="1046"/>
      <c r="T45" s="1046"/>
      <c r="U45" s="1046"/>
      <c r="V45" s="1046"/>
      <c r="W45" s="1046"/>
      <c r="X45" s="1046"/>
      <c r="Y45" s="1046"/>
    </row>
    <row r="46" spans="1:25">
      <c r="A46" s="1046"/>
      <c r="B46" s="1046"/>
      <c r="C46" s="1046"/>
      <c r="D46" s="1046"/>
      <c r="E46" s="1046"/>
      <c r="F46" s="1046"/>
      <c r="G46" s="1046"/>
      <c r="H46" s="1046"/>
      <c r="I46" s="1046"/>
      <c r="J46" s="1046"/>
      <c r="K46" s="1046"/>
      <c r="L46" s="1046"/>
      <c r="M46" s="1046"/>
      <c r="N46" s="1046"/>
      <c r="O46" s="1046"/>
      <c r="P46" s="1046"/>
      <c r="Q46" s="1046"/>
      <c r="R46" s="1046"/>
      <c r="S46" s="1046"/>
      <c r="T46" s="1046"/>
      <c r="U46" s="1046"/>
      <c r="V46" s="1046"/>
      <c r="W46" s="1046"/>
      <c r="X46" s="1046"/>
      <c r="Y46" s="1046"/>
    </row>
    <row r="47" spans="1:25">
      <c r="A47" s="1046"/>
      <c r="B47" s="1046"/>
      <c r="C47" s="1046"/>
      <c r="D47" s="1046"/>
      <c r="E47" s="1046"/>
      <c r="F47" s="1046"/>
      <c r="G47" s="1046"/>
      <c r="H47" s="1046"/>
      <c r="I47" s="1046"/>
      <c r="J47" s="1046"/>
      <c r="K47" s="1046"/>
      <c r="L47" s="1046"/>
      <c r="M47" s="1046"/>
      <c r="N47" s="1046"/>
      <c r="O47" s="1046"/>
      <c r="P47" s="1046"/>
      <c r="Q47" s="1046"/>
      <c r="R47" s="1046"/>
      <c r="S47" s="1046"/>
      <c r="T47" s="1046"/>
      <c r="U47" s="1046"/>
      <c r="V47" s="1046"/>
      <c r="W47" s="1046"/>
      <c r="X47" s="1046"/>
      <c r="Y47" s="1046"/>
    </row>
    <row r="48" spans="1:25">
      <c r="A48" s="1046"/>
      <c r="B48" s="1046"/>
      <c r="C48" s="1046"/>
      <c r="D48" s="1046"/>
      <c r="E48" s="1046"/>
      <c r="F48" s="1046"/>
      <c r="G48" s="1046"/>
      <c r="H48" s="1046"/>
      <c r="I48" s="1046"/>
      <c r="J48" s="1046"/>
      <c r="K48" s="1046"/>
      <c r="L48" s="1046"/>
      <c r="M48" s="1046"/>
      <c r="N48" s="1046"/>
      <c r="O48" s="1046"/>
      <c r="P48" s="1046"/>
      <c r="Q48" s="1046"/>
      <c r="R48" s="1046"/>
      <c r="S48" s="1046"/>
      <c r="T48" s="1046"/>
      <c r="U48" s="1046"/>
      <c r="V48" s="1046"/>
      <c r="W48" s="1046"/>
      <c r="X48" s="1046"/>
      <c r="Y48" s="1046"/>
    </row>
    <row r="49" spans="1:25">
      <c r="A49" s="1046"/>
      <c r="B49" s="1046"/>
      <c r="C49" s="1046"/>
      <c r="D49" s="1046"/>
      <c r="E49" s="1046"/>
      <c r="F49" s="1046"/>
      <c r="G49" s="1046"/>
      <c r="H49" s="1046"/>
      <c r="I49" s="1046"/>
      <c r="J49" s="1046"/>
      <c r="K49" s="1046"/>
      <c r="L49" s="1046"/>
      <c r="M49" s="1046"/>
      <c r="N49" s="1046"/>
      <c r="O49" s="1046"/>
      <c r="P49" s="1046"/>
      <c r="Q49" s="1046"/>
      <c r="R49" s="1046"/>
      <c r="S49" s="1046"/>
      <c r="T49" s="1046"/>
      <c r="U49" s="1046"/>
      <c r="V49" s="1046"/>
      <c r="W49" s="1046"/>
      <c r="X49" s="1046"/>
      <c r="Y49" s="1046"/>
    </row>
    <row r="50" spans="1:25">
      <c r="A50" s="1046"/>
      <c r="B50" s="1046"/>
      <c r="C50" s="1046"/>
      <c r="D50" s="1046"/>
      <c r="E50" s="1046"/>
      <c r="F50" s="1046"/>
      <c r="G50" s="1046"/>
      <c r="H50" s="1046"/>
      <c r="I50" s="1046"/>
      <c r="J50" s="1046"/>
      <c r="K50" s="1046"/>
      <c r="L50" s="1046"/>
      <c r="M50" s="1046"/>
      <c r="N50" s="1046"/>
      <c r="O50" s="1046"/>
      <c r="P50" s="1046"/>
      <c r="Q50" s="1046"/>
      <c r="R50" s="1046"/>
      <c r="S50" s="1046"/>
      <c r="T50" s="1046"/>
      <c r="U50" s="1046"/>
      <c r="V50" s="1046"/>
      <c r="W50" s="1046"/>
      <c r="X50" s="1046"/>
      <c r="Y50" s="1046"/>
    </row>
    <row r="51" spans="1:25">
      <c r="A51" s="1046"/>
      <c r="B51" s="1046"/>
      <c r="C51" s="1046"/>
      <c r="D51" s="1046"/>
      <c r="E51" s="1046"/>
      <c r="F51" s="1046"/>
      <c r="G51" s="1046"/>
      <c r="H51" s="1046"/>
      <c r="I51" s="1046"/>
      <c r="J51" s="1046"/>
      <c r="K51" s="1046"/>
      <c r="L51" s="1046"/>
      <c r="M51" s="1046"/>
      <c r="N51" s="1046"/>
      <c r="O51" s="1046"/>
      <c r="P51" s="1046"/>
      <c r="Q51" s="1046"/>
      <c r="R51" s="1046"/>
      <c r="S51" s="1046"/>
      <c r="T51" s="1046"/>
      <c r="U51" s="1046"/>
      <c r="V51" s="1046"/>
      <c r="W51" s="1046"/>
      <c r="X51" s="1046"/>
      <c r="Y51" s="1046"/>
    </row>
    <row r="52" spans="1:25">
      <c r="A52" s="1046"/>
      <c r="B52" s="1046"/>
      <c r="C52" s="1046"/>
      <c r="D52" s="1046"/>
      <c r="E52" s="1046"/>
      <c r="F52" s="1046"/>
      <c r="G52" s="1046"/>
      <c r="H52" s="1046"/>
      <c r="I52" s="1046"/>
      <c r="J52" s="1046"/>
      <c r="K52" s="1046"/>
      <c r="L52" s="1046"/>
      <c r="M52" s="1046"/>
      <c r="N52" s="1046"/>
      <c r="O52" s="1046"/>
      <c r="P52" s="1046"/>
      <c r="Q52" s="1046"/>
      <c r="R52" s="1046"/>
      <c r="S52" s="1046"/>
      <c r="T52" s="1046"/>
      <c r="U52" s="1046"/>
      <c r="V52" s="1046"/>
      <c r="W52" s="1046"/>
      <c r="X52" s="1046"/>
      <c r="Y52" s="1046"/>
    </row>
    <row r="53" spans="1:25">
      <c r="A53" s="1046"/>
      <c r="B53" s="1046"/>
      <c r="C53" s="1046"/>
      <c r="D53" s="1046"/>
      <c r="E53" s="1046"/>
      <c r="F53" s="1046"/>
      <c r="G53" s="1046"/>
      <c r="H53" s="1046"/>
      <c r="I53" s="1046"/>
      <c r="J53" s="1046"/>
      <c r="K53" s="1046"/>
      <c r="L53" s="1046"/>
      <c r="M53" s="1046"/>
      <c r="N53" s="1046"/>
      <c r="O53" s="1046"/>
      <c r="P53" s="1046"/>
      <c r="Q53" s="1046"/>
      <c r="R53" s="1046"/>
      <c r="S53" s="1046"/>
      <c r="T53" s="1046"/>
      <c r="U53" s="1046"/>
      <c r="V53" s="1046"/>
      <c r="W53" s="1046"/>
      <c r="X53" s="1046"/>
      <c r="Y53" s="1046"/>
    </row>
    <row r="54" spans="1:25">
      <c r="A54" s="1046"/>
      <c r="B54" s="1046"/>
      <c r="C54" s="1046"/>
      <c r="D54" s="1046"/>
      <c r="E54" s="1046"/>
      <c r="F54" s="1046"/>
      <c r="G54" s="1046"/>
      <c r="H54" s="1046"/>
      <c r="I54" s="1046"/>
      <c r="J54" s="1046"/>
      <c r="K54" s="1046"/>
      <c r="L54" s="1046"/>
      <c r="M54" s="1046"/>
      <c r="N54" s="1046"/>
      <c r="O54" s="1046"/>
      <c r="P54" s="1046"/>
      <c r="Q54" s="1046"/>
      <c r="R54" s="1046"/>
      <c r="S54" s="1046"/>
      <c r="T54" s="1046"/>
      <c r="U54" s="1046"/>
      <c r="V54" s="1046"/>
      <c r="W54" s="1046"/>
      <c r="X54" s="1046"/>
      <c r="Y54" s="1046"/>
    </row>
    <row r="55" spans="1:25">
      <c r="A55" s="1046"/>
      <c r="B55" s="1046"/>
      <c r="C55" s="1046"/>
      <c r="D55" s="1046"/>
      <c r="E55" s="1046"/>
      <c r="F55" s="1046"/>
      <c r="G55" s="1046"/>
      <c r="H55" s="1046"/>
      <c r="I55" s="1046"/>
      <c r="J55" s="1046"/>
      <c r="K55" s="1046"/>
      <c r="L55" s="1046"/>
      <c r="M55" s="1046"/>
      <c r="N55" s="1046"/>
      <c r="O55" s="1046"/>
      <c r="P55" s="1046"/>
      <c r="Q55" s="1046"/>
      <c r="R55" s="1046"/>
      <c r="S55" s="1046"/>
      <c r="T55" s="1046"/>
      <c r="U55" s="1046"/>
      <c r="V55" s="1046"/>
      <c r="W55" s="1046"/>
      <c r="X55" s="1046"/>
      <c r="Y55" s="1046"/>
    </row>
    <row r="56" spans="1:25">
      <c r="A56" s="1046"/>
      <c r="B56" s="1046"/>
      <c r="C56" s="1046"/>
      <c r="D56" s="1046"/>
      <c r="E56" s="1046"/>
      <c r="F56" s="1046"/>
      <c r="G56" s="1046"/>
      <c r="H56" s="1046"/>
      <c r="I56" s="1046"/>
      <c r="J56" s="1046"/>
      <c r="K56" s="1046"/>
      <c r="L56" s="1046"/>
      <c r="M56" s="1046"/>
      <c r="N56" s="1046"/>
      <c r="O56" s="1046"/>
      <c r="P56" s="1046"/>
      <c r="Q56" s="1046"/>
      <c r="R56" s="1046"/>
      <c r="S56" s="1046"/>
      <c r="T56" s="1046"/>
      <c r="U56" s="1046"/>
      <c r="V56" s="1046"/>
      <c r="W56" s="1046"/>
      <c r="X56" s="1046"/>
      <c r="Y56" s="1046"/>
    </row>
    <row r="57" spans="1:25">
      <c r="A57" s="1046"/>
      <c r="B57" s="1046"/>
      <c r="C57" s="1046"/>
      <c r="D57" s="1046"/>
      <c r="E57" s="1046"/>
      <c r="F57" s="1046"/>
      <c r="G57" s="1046"/>
      <c r="H57" s="1046"/>
      <c r="I57" s="1046"/>
      <c r="J57" s="1046"/>
      <c r="K57" s="1046"/>
      <c r="L57" s="1046"/>
      <c r="M57" s="1046"/>
      <c r="N57" s="1046"/>
      <c r="O57" s="1046"/>
      <c r="P57" s="1046"/>
      <c r="Q57" s="1046"/>
      <c r="R57" s="1046"/>
      <c r="S57" s="1046"/>
      <c r="T57" s="1046"/>
      <c r="U57" s="1046"/>
      <c r="V57" s="1046"/>
      <c r="W57" s="1046"/>
      <c r="X57" s="1046"/>
      <c r="Y57" s="1046"/>
    </row>
    <row r="58" spans="1:25">
      <c r="A58" s="1046"/>
      <c r="B58" s="1046"/>
      <c r="C58" s="1046"/>
      <c r="D58" s="1046"/>
      <c r="E58" s="1046"/>
      <c r="F58" s="1046"/>
      <c r="G58" s="1046"/>
      <c r="H58" s="1046"/>
      <c r="I58" s="1046"/>
      <c r="J58" s="1046"/>
      <c r="K58" s="1046"/>
      <c r="L58" s="1046"/>
      <c r="M58" s="1046"/>
      <c r="N58" s="1046"/>
      <c r="O58" s="1046"/>
      <c r="P58" s="1046"/>
      <c r="Q58" s="1046"/>
      <c r="R58" s="1046"/>
      <c r="S58" s="1046"/>
      <c r="T58" s="1046"/>
      <c r="U58" s="1046"/>
      <c r="V58" s="1046"/>
      <c r="W58" s="1046"/>
      <c r="X58" s="1046"/>
      <c r="Y58" s="1046"/>
    </row>
    <row r="59" spans="1:25">
      <c r="A59" s="1046"/>
      <c r="B59" s="1046"/>
      <c r="C59" s="1046"/>
      <c r="D59" s="1046"/>
      <c r="E59" s="1046"/>
      <c r="F59" s="1046"/>
      <c r="G59" s="1046"/>
      <c r="H59" s="1046"/>
      <c r="I59" s="1046"/>
      <c r="J59" s="1046"/>
      <c r="K59" s="1046"/>
      <c r="L59" s="1046"/>
      <c r="M59" s="1046"/>
      <c r="N59" s="1046"/>
      <c r="O59" s="1046"/>
      <c r="P59" s="1046"/>
      <c r="Q59" s="1046"/>
      <c r="R59" s="1046"/>
      <c r="S59" s="1046"/>
      <c r="T59" s="1046"/>
      <c r="U59" s="1046"/>
      <c r="V59" s="1046"/>
      <c r="W59" s="1046"/>
      <c r="X59" s="1046"/>
      <c r="Y59" s="1046"/>
    </row>
    <row r="60" spans="1:25">
      <c r="A60" s="1046"/>
      <c r="B60" s="1046"/>
      <c r="C60" s="1046"/>
      <c r="D60" s="1046"/>
      <c r="E60" s="1046"/>
      <c r="F60" s="1046"/>
      <c r="G60" s="1046"/>
      <c r="H60" s="1046"/>
      <c r="I60" s="1046"/>
      <c r="J60" s="1046"/>
      <c r="K60" s="1046"/>
      <c r="L60" s="1046"/>
      <c r="M60" s="1046"/>
      <c r="N60" s="1046"/>
      <c r="O60" s="1046"/>
      <c r="P60" s="1046"/>
      <c r="Q60" s="1046"/>
      <c r="R60" s="1046"/>
      <c r="S60" s="1046"/>
      <c r="T60" s="1046"/>
      <c r="U60" s="1046"/>
      <c r="V60" s="1046"/>
      <c r="W60" s="1046"/>
      <c r="X60" s="1046"/>
      <c r="Y60" s="1046"/>
    </row>
    <row r="61" spans="1:25">
      <c r="A61" s="1046"/>
      <c r="B61" s="1046"/>
      <c r="C61" s="1046"/>
      <c r="D61" s="1046"/>
      <c r="E61" s="1046"/>
      <c r="F61" s="1046"/>
      <c r="G61" s="1046"/>
      <c r="H61" s="1046"/>
      <c r="I61" s="1046"/>
      <c r="J61" s="1046"/>
      <c r="K61" s="1046"/>
      <c r="L61" s="1046"/>
      <c r="M61" s="1046"/>
      <c r="N61" s="1046"/>
      <c r="O61" s="1046"/>
      <c r="P61" s="1046"/>
      <c r="Q61" s="1046"/>
      <c r="R61" s="1046"/>
      <c r="S61" s="1046"/>
      <c r="T61" s="1046"/>
      <c r="U61" s="1046"/>
      <c r="V61" s="1046"/>
      <c r="W61" s="1046"/>
      <c r="X61" s="1046"/>
      <c r="Y61" s="1046"/>
    </row>
    <row r="62" spans="1:25">
      <c r="A62" s="1046"/>
      <c r="B62" s="1046"/>
      <c r="C62" s="1046"/>
      <c r="D62" s="1046"/>
      <c r="E62" s="1046"/>
      <c r="F62" s="1046"/>
      <c r="G62" s="1046"/>
      <c r="H62" s="1046"/>
      <c r="I62" s="1046"/>
      <c r="J62" s="1046"/>
      <c r="K62" s="1046"/>
      <c r="L62" s="1046"/>
      <c r="M62" s="1046"/>
      <c r="N62" s="1046"/>
      <c r="O62" s="1046"/>
      <c r="P62" s="1046"/>
      <c r="Q62" s="1046"/>
      <c r="R62" s="1046"/>
      <c r="S62" s="1046"/>
      <c r="T62" s="1046"/>
      <c r="U62" s="1046"/>
      <c r="V62" s="1046"/>
      <c r="W62" s="1046"/>
      <c r="X62" s="1046"/>
      <c r="Y62" s="1046"/>
    </row>
    <row r="63" spans="1:25">
      <c r="A63" s="1046"/>
      <c r="B63" s="1046"/>
      <c r="C63" s="1046"/>
      <c r="D63" s="1046"/>
      <c r="E63" s="1046"/>
      <c r="F63" s="1046"/>
      <c r="G63" s="1046"/>
      <c r="H63" s="1046"/>
      <c r="I63" s="1046"/>
      <c r="J63" s="1046"/>
      <c r="K63" s="1046"/>
      <c r="L63" s="1046"/>
      <c r="M63" s="1046"/>
      <c r="N63" s="1046"/>
      <c r="O63" s="1046"/>
      <c r="P63" s="1046"/>
      <c r="Q63" s="1046"/>
      <c r="R63" s="1046"/>
      <c r="S63" s="1046"/>
      <c r="T63" s="1046"/>
      <c r="U63" s="1046"/>
      <c r="V63" s="1046"/>
      <c r="W63" s="1046"/>
      <c r="X63" s="1046"/>
      <c r="Y63" s="1046"/>
    </row>
    <row r="64" spans="1:25">
      <c r="A64" s="1046"/>
      <c r="B64" s="1046"/>
      <c r="C64" s="1046"/>
      <c r="D64" s="1046"/>
      <c r="E64" s="1046"/>
      <c r="F64" s="1046"/>
      <c r="G64" s="1046"/>
      <c r="H64" s="1046"/>
      <c r="I64" s="1046"/>
      <c r="J64" s="1046"/>
      <c r="K64" s="1046"/>
      <c r="L64" s="1046"/>
      <c r="M64" s="1046"/>
      <c r="N64" s="1046"/>
      <c r="O64" s="1046"/>
      <c r="P64" s="1046"/>
      <c r="Q64" s="1046"/>
      <c r="R64" s="1046"/>
      <c r="S64" s="1046"/>
      <c r="T64" s="1046"/>
      <c r="U64" s="1046"/>
      <c r="V64" s="1046"/>
      <c r="W64" s="1046"/>
      <c r="X64" s="1046"/>
      <c r="Y64" s="1046"/>
    </row>
    <row r="65" spans="1:25">
      <c r="A65" s="1046"/>
      <c r="B65" s="1046"/>
      <c r="C65" s="1046"/>
      <c r="D65" s="1046"/>
      <c r="E65" s="1046"/>
      <c r="F65" s="1046"/>
      <c r="G65" s="1046"/>
      <c r="H65" s="1046"/>
      <c r="I65" s="1046"/>
      <c r="J65" s="1046"/>
      <c r="K65" s="1046"/>
      <c r="L65" s="1046"/>
      <c r="M65" s="1046"/>
      <c r="N65" s="1046"/>
      <c r="O65" s="1046"/>
      <c r="P65" s="1046"/>
      <c r="Q65" s="1046"/>
      <c r="R65" s="1046"/>
      <c r="S65" s="1046"/>
      <c r="T65" s="1046"/>
      <c r="U65" s="1046"/>
      <c r="V65" s="1046"/>
      <c r="W65" s="1046"/>
      <c r="X65" s="1046"/>
      <c r="Y65" s="1046"/>
    </row>
    <row r="66" spans="1:25">
      <c r="A66" s="1046"/>
      <c r="B66" s="1046"/>
      <c r="C66" s="1046"/>
      <c r="D66" s="1046"/>
      <c r="E66" s="1046"/>
      <c r="F66" s="1046"/>
      <c r="G66" s="1046"/>
      <c r="H66" s="1046"/>
      <c r="I66" s="1046"/>
      <c r="J66" s="1046"/>
      <c r="K66" s="1046"/>
      <c r="L66" s="1046"/>
      <c r="M66" s="1046"/>
      <c r="N66" s="1046"/>
      <c r="O66" s="1046"/>
      <c r="P66" s="1046"/>
      <c r="Q66" s="1046"/>
      <c r="R66" s="1046"/>
      <c r="S66" s="1046"/>
      <c r="T66" s="1046"/>
      <c r="U66" s="1046"/>
      <c r="V66" s="1046"/>
      <c r="W66" s="1046"/>
      <c r="X66" s="1046"/>
      <c r="Y66" s="1046"/>
    </row>
    <row r="67" spans="1:25">
      <c r="A67" s="1046"/>
      <c r="B67" s="1046"/>
      <c r="C67" s="1046"/>
      <c r="D67" s="1046"/>
      <c r="E67" s="1046"/>
      <c r="F67" s="1046"/>
      <c r="G67" s="1046"/>
      <c r="H67" s="1046"/>
      <c r="I67" s="1046"/>
      <c r="J67" s="1046"/>
      <c r="K67" s="1046"/>
      <c r="L67" s="1046"/>
      <c r="M67" s="1046"/>
      <c r="N67" s="1046"/>
      <c r="O67" s="1046"/>
      <c r="P67" s="1046"/>
      <c r="Q67" s="1046"/>
      <c r="R67" s="1046"/>
      <c r="S67" s="1046"/>
      <c r="T67" s="1046"/>
      <c r="U67" s="1046"/>
      <c r="V67" s="1046"/>
      <c r="W67" s="1046"/>
      <c r="X67" s="1046"/>
      <c r="Y67" s="1046"/>
    </row>
    <row r="68" spans="1:25">
      <c r="A68" s="1046"/>
      <c r="B68" s="1046"/>
      <c r="C68" s="1046"/>
      <c r="D68" s="1046"/>
      <c r="E68" s="1046"/>
      <c r="F68" s="1046"/>
      <c r="G68" s="1046"/>
      <c r="H68" s="1046"/>
      <c r="I68" s="1046"/>
      <c r="J68" s="1046"/>
      <c r="K68" s="1046"/>
      <c r="L68" s="1046"/>
      <c r="M68" s="1046"/>
      <c r="N68" s="1046"/>
      <c r="O68" s="1046"/>
      <c r="P68" s="1046"/>
      <c r="Q68" s="1046"/>
      <c r="R68" s="1046"/>
      <c r="S68" s="1046"/>
      <c r="T68" s="1046"/>
      <c r="U68" s="1046"/>
      <c r="V68" s="1046"/>
      <c r="W68" s="1046"/>
      <c r="X68" s="1046"/>
      <c r="Y68" s="1046"/>
    </row>
    <row r="69" spans="1:25">
      <c r="A69" s="1046"/>
      <c r="B69" s="1046"/>
      <c r="C69" s="1046"/>
      <c r="D69" s="1046"/>
      <c r="E69" s="1046"/>
      <c r="F69" s="1046"/>
      <c r="G69" s="1046"/>
      <c r="H69" s="1046"/>
      <c r="I69" s="1046"/>
      <c r="J69" s="1046"/>
      <c r="K69" s="1046"/>
      <c r="L69" s="1046"/>
      <c r="M69" s="1046"/>
      <c r="N69" s="1046"/>
      <c r="O69" s="1046"/>
      <c r="P69" s="1046"/>
      <c r="Q69" s="1046"/>
      <c r="R69" s="1046"/>
      <c r="S69" s="1046"/>
      <c r="T69" s="1046"/>
      <c r="U69" s="1046"/>
      <c r="V69" s="1046"/>
      <c r="W69" s="1046"/>
      <c r="X69" s="1046"/>
      <c r="Y69" s="1046"/>
    </row>
    <row r="70" spans="1:25">
      <c r="A70" s="1046"/>
      <c r="B70" s="1046"/>
      <c r="C70" s="1046"/>
      <c r="D70" s="1046"/>
      <c r="E70" s="1046"/>
      <c r="F70" s="1046"/>
      <c r="G70" s="1046"/>
      <c r="H70" s="1046"/>
      <c r="I70" s="1046"/>
      <c r="J70" s="1046"/>
      <c r="K70" s="1046"/>
      <c r="L70" s="1046"/>
      <c r="M70" s="1046"/>
      <c r="N70" s="1046"/>
      <c r="O70" s="1046"/>
      <c r="P70" s="1046"/>
      <c r="Q70" s="1046"/>
      <c r="R70" s="1046"/>
      <c r="S70" s="1046"/>
      <c r="T70" s="1046"/>
      <c r="U70" s="1046"/>
      <c r="V70" s="1046"/>
      <c r="W70" s="1046"/>
      <c r="X70" s="1046"/>
      <c r="Y70" s="1046"/>
    </row>
    <row r="71" spans="1:25">
      <c r="A71" s="1046"/>
      <c r="B71" s="1046"/>
      <c r="C71" s="1046"/>
      <c r="D71" s="1046"/>
      <c r="E71" s="1046"/>
      <c r="F71" s="1046"/>
      <c r="G71" s="1046"/>
      <c r="H71" s="1046"/>
      <c r="I71" s="1046"/>
      <c r="J71" s="1046"/>
      <c r="K71" s="1046"/>
      <c r="L71" s="1046"/>
      <c r="M71" s="1046"/>
      <c r="N71" s="1046"/>
      <c r="O71" s="1046"/>
      <c r="P71" s="1046"/>
      <c r="Q71" s="1046"/>
      <c r="R71" s="1046"/>
      <c r="S71" s="1046"/>
      <c r="T71" s="1046"/>
      <c r="U71" s="1046"/>
      <c r="V71" s="1046"/>
      <c r="W71" s="1046"/>
      <c r="X71" s="1046"/>
      <c r="Y71" s="1046"/>
    </row>
    <row r="72" spans="1:25">
      <c r="A72" s="1046"/>
      <c r="B72" s="1046"/>
      <c r="C72" s="1046"/>
      <c r="D72" s="1046"/>
      <c r="E72" s="1046"/>
      <c r="F72" s="1046"/>
      <c r="G72" s="1046"/>
      <c r="H72" s="1046"/>
      <c r="I72" s="1046"/>
      <c r="J72" s="1046"/>
      <c r="K72" s="1046"/>
      <c r="L72" s="1046"/>
      <c r="M72" s="1046"/>
      <c r="N72" s="1046"/>
      <c r="O72" s="1046"/>
      <c r="P72" s="1046"/>
      <c r="Q72" s="1046"/>
      <c r="R72" s="1046"/>
      <c r="S72" s="1046"/>
      <c r="T72" s="1046"/>
      <c r="U72" s="1046"/>
      <c r="V72" s="1046"/>
      <c r="W72" s="1046"/>
      <c r="X72" s="1046"/>
      <c r="Y72" s="1046"/>
    </row>
    <row r="73" spans="1:25">
      <c r="A73" s="1046"/>
      <c r="B73" s="1046"/>
      <c r="C73" s="1046"/>
      <c r="D73" s="1046"/>
      <c r="E73" s="1046"/>
      <c r="F73" s="1046"/>
      <c r="G73" s="1046"/>
      <c r="H73" s="1046"/>
      <c r="I73" s="1046"/>
      <c r="J73" s="1046"/>
      <c r="K73" s="1046"/>
      <c r="L73" s="1046"/>
      <c r="M73" s="1046"/>
      <c r="N73" s="1046"/>
      <c r="O73" s="1046"/>
      <c r="P73" s="1046"/>
      <c r="Q73" s="1046"/>
      <c r="R73" s="1046"/>
      <c r="S73" s="1046"/>
      <c r="T73" s="1046"/>
      <c r="U73" s="1046"/>
      <c r="V73" s="1046"/>
      <c r="W73" s="1046"/>
      <c r="X73" s="1046"/>
      <c r="Y73" s="1046"/>
    </row>
    <row r="74" spans="1:25">
      <c r="A74" s="1046"/>
      <c r="B74" s="1046"/>
      <c r="C74" s="1046"/>
      <c r="D74" s="1046"/>
      <c r="E74" s="1046"/>
      <c r="F74" s="1046"/>
      <c r="G74" s="1046"/>
      <c r="H74" s="1046"/>
      <c r="I74" s="1046"/>
      <c r="J74" s="1046"/>
      <c r="K74" s="1046"/>
      <c r="L74" s="1046"/>
      <c r="M74" s="1046"/>
      <c r="N74" s="1046"/>
      <c r="O74" s="1046"/>
      <c r="P74" s="1046"/>
      <c r="Q74" s="1046"/>
      <c r="R74" s="1046"/>
      <c r="S74" s="1046"/>
      <c r="T74" s="1046"/>
      <c r="U74" s="1046"/>
      <c r="V74" s="1046"/>
      <c r="W74" s="1046"/>
      <c r="X74" s="1046"/>
      <c r="Y74" s="1046"/>
    </row>
    <row r="75" spans="1:25">
      <c r="A75" s="1046"/>
      <c r="B75" s="1046"/>
      <c r="C75" s="1046"/>
      <c r="D75" s="1046"/>
      <c r="E75" s="1046"/>
      <c r="F75" s="1046"/>
      <c r="G75" s="1046"/>
      <c r="H75" s="1046"/>
      <c r="I75" s="1046"/>
      <c r="J75" s="1046"/>
      <c r="K75" s="1046"/>
      <c r="L75" s="1046"/>
      <c r="M75" s="1046"/>
      <c r="N75" s="1046"/>
      <c r="O75" s="1046"/>
      <c r="P75" s="1046"/>
      <c r="Q75" s="1046"/>
      <c r="R75" s="1046"/>
      <c r="S75" s="1046"/>
      <c r="T75" s="1046"/>
      <c r="U75" s="1046"/>
      <c r="V75" s="1046"/>
      <c r="W75" s="1046"/>
      <c r="X75" s="1046"/>
      <c r="Y75" s="1046"/>
    </row>
    <row r="76" spans="1:25">
      <c r="A76" s="1046"/>
      <c r="B76" s="1046"/>
      <c r="C76" s="1046"/>
      <c r="D76" s="1046"/>
      <c r="E76" s="1046"/>
      <c r="F76" s="1046"/>
      <c r="G76" s="1046"/>
      <c r="H76" s="1046"/>
      <c r="I76" s="1046"/>
      <c r="J76" s="1046"/>
      <c r="K76" s="1046"/>
      <c r="L76" s="1046"/>
      <c r="M76" s="1046"/>
      <c r="N76" s="1046"/>
      <c r="O76" s="1046"/>
      <c r="P76" s="1046"/>
      <c r="Q76" s="1046"/>
      <c r="R76" s="1046"/>
      <c r="S76" s="1046"/>
      <c r="T76" s="1046"/>
      <c r="U76" s="1046"/>
      <c r="V76" s="1046"/>
      <c r="W76" s="1046"/>
      <c r="X76" s="1046"/>
      <c r="Y76" s="1046"/>
    </row>
  </sheetData>
  <pageMargins left="0.7" right="0.7" top="0.75" bottom="0.75" header="0.3" footer="0.3"/>
  <pageSetup orientation="portrait" horizontalDpi="4294967294"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30">
    <tabColor theme="3" tint="0.79998168889431442"/>
  </sheetPr>
  <dimension ref="A1:O38"/>
  <sheetViews>
    <sheetView zoomScale="75" zoomScaleNormal="75" workbookViewId="0"/>
  </sheetViews>
  <sheetFormatPr defaultColWidth="8.7265625" defaultRowHeight="12.5"/>
  <cols>
    <col min="1" max="16384" width="8.7265625" style="148"/>
  </cols>
  <sheetData>
    <row r="1" spans="1:1" ht="14.5">
      <c r="A1" s="54" t="s">
        <v>875</v>
      </c>
    </row>
    <row r="27" spans="1:1" ht="13">
      <c r="A27" s="151" t="s">
        <v>630</v>
      </c>
    </row>
    <row r="38" spans="15:15">
      <c r="O38"/>
    </row>
  </sheetData>
  <pageMargins left="0.7" right="0.7" top="0.75" bottom="0.75" header="0.3" footer="0.3"/>
  <pageSetup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0329E4-5601-4D87-BB2A-1D5B71BA49E3}">
  <sheetPr>
    <tabColor theme="3" tint="0.79998168889431442"/>
  </sheetPr>
  <dimension ref="A1:AA83"/>
  <sheetViews>
    <sheetView zoomScale="75" zoomScaleNormal="75" zoomScalePageLayoutView="70" workbookViewId="0"/>
  </sheetViews>
  <sheetFormatPr defaultColWidth="8.7265625" defaultRowHeight="12.5"/>
  <cols>
    <col min="1" max="1" width="9" style="148" bestFit="1" customWidth="1"/>
    <col min="2" max="2" width="6.7265625" style="155" bestFit="1" customWidth="1"/>
    <col min="3" max="3" width="14" style="155" customWidth="1"/>
    <col min="4" max="4" width="15.453125" style="155" customWidth="1"/>
    <col min="5" max="5" width="21.26953125" style="155" customWidth="1"/>
    <col min="6" max="6" width="20.453125" style="155" customWidth="1"/>
    <col min="7" max="7" width="22.1796875" style="155" customWidth="1"/>
    <col min="8" max="9" width="8.7265625" style="155"/>
    <col min="10" max="10" width="22.453125" style="155" bestFit="1" customWidth="1"/>
    <col min="11" max="11" width="15.1796875" style="155" bestFit="1" customWidth="1"/>
    <col min="12" max="12" width="13.81640625" style="155" customWidth="1"/>
    <col min="13" max="13" width="16.453125" style="155" bestFit="1" customWidth="1"/>
    <col min="14" max="14" width="15.453125" style="148" bestFit="1" customWidth="1"/>
    <col min="15" max="16384" width="8.7265625" style="148"/>
  </cols>
  <sheetData>
    <row r="1" spans="1:13" ht="14.5">
      <c r="A1" s="900" t="s">
        <v>708</v>
      </c>
      <c r="I1" s="747"/>
    </row>
    <row r="2" spans="1:13">
      <c r="A2" s="155"/>
      <c r="G2" s="148"/>
      <c r="H2" s="148"/>
      <c r="I2" s="148"/>
      <c r="J2" s="148"/>
      <c r="K2" s="148"/>
      <c r="L2" s="148"/>
      <c r="M2" s="148"/>
    </row>
    <row r="22" spans="1:18" ht="13">
      <c r="A22" s="72" t="s">
        <v>629</v>
      </c>
    </row>
    <row r="23" spans="1:18" ht="86.15" customHeight="1">
      <c r="A23" s="1265" t="s">
        <v>866</v>
      </c>
      <c r="B23" s="1265"/>
      <c r="C23" s="1265"/>
      <c r="D23" s="1265"/>
      <c r="E23" s="1265"/>
      <c r="F23" s="1265"/>
      <c r="G23" s="148"/>
      <c r="H23" s="148"/>
      <c r="I23" s="148"/>
      <c r="J23" s="148"/>
      <c r="K23" s="148"/>
      <c r="L23" s="148"/>
      <c r="M23" s="148"/>
    </row>
    <row r="24" spans="1:18">
      <c r="J24" s="148"/>
      <c r="K24" s="148"/>
      <c r="L24" s="148"/>
      <c r="M24" s="148"/>
    </row>
    <row r="25" spans="1:18" ht="14.5">
      <c r="H25" s="748"/>
      <c r="O25" s="1093"/>
      <c r="P25" s="1093"/>
      <c r="Q25" s="1093"/>
      <c r="R25" s="1093"/>
    </row>
    <row r="26" spans="1:18">
      <c r="A26" s="637" t="s">
        <v>353</v>
      </c>
      <c r="B26" s="638" t="s">
        <v>220</v>
      </c>
      <c r="C26" s="638" t="s">
        <v>225</v>
      </c>
      <c r="D26" s="638" t="s">
        <v>225</v>
      </c>
      <c r="E26" s="638" t="s">
        <v>225</v>
      </c>
      <c r="F26" s="638" t="s">
        <v>226</v>
      </c>
      <c r="G26" s="546" t="s">
        <v>226</v>
      </c>
      <c r="H26" s="148"/>
      <c r="I26" s="148"/>
      <c r="N26" s="155"/>
      <c r="O26" s="155"/>
      <c r="P26" s="155"/>
    </row>
    <row r="27" spans="1:18" ht="13">
      <c r="A27" s="205"/>
      <c r="B27" s="369"/>
      <c r="C27" s="369" t="s">
        <v>653</v>
      </c>
      <c r="D27" s="369" t="s">
        <v>654</v>
      </c>
      <c r="E27" s="369" t="s">
        <v>709</v>
      </c>
      <c r="F27" s="369" t="s">
        <v>655</v>
      </c>
      <c r="G27" s="482" t="s">
        <v>656</v>
      </c>
      <c r="H27" s="148"/>
      <c r="I27" s="747"/>
      <c r="N27" s="155"/>
      <c r="O27" s="155"/>
      <c r="P27" s="155"/>
    </row>
    <row r="28" spans="1:18" ht="15" customHeight="1">
      <c r="A28" s="368" t="s">
        <v>191</v>
      </c>
      <c r="B28" s="898"/>
      <c r="C28" s="141">
        <v>8.7004479999999997</v>
      </c>
      <c r="E28" s="141">
        <v>8.0357570000000003</v>
      </c>
      <c r="F28" s="138">
        <v>100</v>
      </c>
      <c r="G28" s="639"/>
      <c r="H28" s="148"/>
      <c r="I28" s="749"/>
      <c r="N28" s="155"/>
      <c r="O28" s="155"/>
      <c r="P28" s="155"/>
    </row>
    <row r="29" spans="1:18" ht="12.75" customHeight="1">
      <c r="A29" s="368" t="s">
        <v>330</v>
      </c>
      <c r="B29" s="898" t="s">
        <v>867</v>
      </c>
      <c r="C29" s="141">
        <v>8.2814829999999997</v>
      </c>
      <c r="E29" s="141">
        <v>7.6157430000000002</v>
      </c>
      <c r="F29" s="138">
        <v>93.247716539570803</v>
      </c>
      <c r="G29" s="639"/>
      <c r="H29" s="148"/>
      <c r="I29" s="749"/>
      <c r="N29" s="155"/>
      <c r="O29" s="155"/>
      <c r="P29" s="155"/>
    </row>
    <row r="30" spans="1:18" ht="12.75" customHeight="1">
      <c r="A30" s="368" t="s">
        <v>331</v>
      </c>
      <c r="B30" s="898"/>
      <c r="C30" s="141">
        <v>8.191395</v>
      </c>
      <c r="E30" s="141">
        <v>7.7056040000000001</v>
      </c>
      <c r="F30" s="138">
        <v>91.012846118324234</v>
      </c>
      <c r="G30" s="639"/>
      <c r="H30" s="148"/>
      <c r="I30" s="749"/>
      <c r="N30" s="155"/>
      <c r="O30" s="155"/>
      <c r="P30" s="155"/>
    </row>
    <row r="31" spans="1:18" ht="12.75" customHeight="1">
      <c r="A31" s="368" t="s">
        <v>332</v>
      </c>
      <c r="B31" s="898" t="s">
        <v>868</v>
      </c>
      <c r="C31" s="141">
        <v>8.29115</v>
      </c>
      <c r="E31" s="141">
        <v>7.8266220000000004</v>
      </c>
      <c r="F31" s="138">
        <v>92.082564141509934</v>
      </c>
      <c r="G31" s="639"/>
      <c r="H31" s="148"/>
      <c r="I31" s="749"/>
      <c r="N31" s="155"/>
      <c r="O31" s="155"/>
      <c r="P31" s="155"/>
    </row>
    <row r="32" spans="1:18" ht="12.75" customHeight="1">
      <c r="A32" s="368">
        <v>2006</v>
      </c>
      <c r="B32" s="899"/>
      <c r="C32" s="141">
        <v>7.8098380000000001</v>
      </c>
      <c r="E32" s="141">
        <v>7.4349220000000003</v>
      </c>
      <c r="F32" s="138">
        <v>85.619787146971092</v>
      </c>
      <c r="G32" s="639"/>
      <c r="H32" s="148"/>
      <c r="I32" s="749"/>
      <c r="N32" s="155"/>
      <c r="O32" s="155"/>
      <c r="P32" s="155"/>
    </row>
    <row r="33" spans="1:16">
      <c r="A33" s="368" t="s">
        <v>192</v>
      </c>
      <c r="B33" s="899" t="s">
        <v>192</v>
      </c>
      <c r="C33" s="141">
        <v>8.255058</v>
      </c>
      <c r="E33" s="141">
        <v>7.8813579999999996</v>
      </c>
      <c r="F33" s="138">
        <v>91.414577506281603</v>
      </c>
      <c r="G33" s="639"/>
      <c r="H33" s="148"/>
      <c r="I33" s="749"/>
      <c r="N33" s="155"/>
      <c r="O33" s="155"/>
      <c r="P33" s="155"/>
    </row>
    <row r="34" spans="1:16">
      <c r="A34" s="368">
        <v>2008</v>
      </c>
      <c r="B34" s="899"/>
      <c r="C34" s="141">
        <v>8.2311979999999991</v>
      </c>
      <c r="E34" s="141">
        <v>7.8375199999999996</v>
      </c>
      <c r="F34" s="138">
        <v>91.684809935684839</v>
      </c>
      <c r="G34" s="639"/>
      <c r="H34" s="148"/>
      <c r="I34" s="749"/>
      <c r="N34" s="155"/>
      <c r="O34" s="155"/>
      <c r="P34" s="155"/>
    </row>
    <row r="35" spans="1:16">
      <c r="A35" s="368" t="s">
        <v>193</v>
      </c>
      <c r="B35" s="899" t="s">
        <v>193</v>
      </c>
      <c r="C35" s="141">
        <v>7.8979679999999997</v>
      </c>
      <c r="E35" s="141">
        <v>7.5395649999999996</v>
      </c>
      <c r="F35" s="138">
        <v>86.187732354718577</v>
      </c>
      <c r="G35" s="639"/>
      <c r="H35" s="148"/>
      <c r="I35" s="749"/>
      <c r="N35" s="155"/>
      <c r="O35" s="155"/>
      <c r="P35" s="155"/>
    </row>
    <row r="36" spans="1:16">
      <c r="A36" s="368">
        <v>2010</v>
      </c>
      <c r="B36" s="899"/>
      <c r="C36" s="141">
        <v>7.8693080000000002</v>
      </c>
      <c r="E36" s="141">
        <v>7.5410950000000003</v>
      </c>
      <c r="F36" s="138">
        <v>85.324467876425885</v>
      </c>
      <c r="G36" s="639"/>
      <c r="H36" s="148"/>
      <c r="I36" s="749"/>
      <c r="N36" s="155"/>
      <c r="O36" s="155"/>
      <c r="P36" s="155"/>
    </row>
    <row r="37" spans="1:16">
      <c r="A37" s="368" t="s">
        <v>194</v>
      </c>
      <c r="B37" s="899" t="s">
        <v>194</v>
      </c>
      <c r="C37" s="141">
        <v>7.6492469999999999</v>
      </c>
      <c r="E37" s="141">
        <v>7.3467890000000002</v>
      </c>
      <c r="F37" s="138">
        <v>82.570170270185642</v>
      </c>
      <c r="G37" s="639"/>
      <c r="H37" s="148"/>
      <c r="I37" s="749"/>
      <c r="N37" s="155"/>
      <c r="O37" s="155"/>
      <c r="P37" s="155"/>
    </row>
    <row r="38" spans="1:16">
      <c r="A38" s="368">
        <v>2012</v>
      </c>
      <c r="B38" s="899"/>
      <c r="C38" s="141">
        <v>7.692742</v>
      </c>
      <c r="E38" s="141">
        <v>7.4518690000000003</v>
      </c>
      <c r="F38" s="138">
        <v>82.744230476444827</v>
      </c>
      <c r="G38" s="639"/>
      <c r="H38" s="148"/>
      <c r="I38" s="749"/>
      <c r="N38" s="155"/>
      <c r="O38" s="155"/>
      <c r="P38" s="155"/>
    </row>
    <row r="39" spans="1:16">
      <c r="A39" s="368" t="s">
        <v>195</v>
      </c>
      <c r="B39" s="899" t="s">
        <v>195</v>
      </c>
      <c r="C39" s="141">
        <v>7.9831479999999999</v>
      </c>
      <c r="E39" s="141">
        <v>7.6486900000000002</v>
      </c>
      <c r="F39" s="138">
        <v>86.415511514212227</v>
      </c>
      <c r="G39" s="639"/>
      <c r="H39" s="148"/>
      <c r="I39" s="749"/>
      <c r="N39" s="155"/>
      <c r="O39" s="155"/>
      <c r="P39" s="155"/>
    </row>
    <row r="40" spans="1:16">
      <c r="A40" s="368">
        <v>2014</v>
      </c>
      <c r="B40" s="899"/>
      <c r="C40" s="141">
        <v>8.3392929999999996</v>
      </c>
      <c r="E40" s="141">
        <v>8.0407259999999994</v>
      </c>
      <c r="F40" s="138">
        <v>91.986859822146187</v>
      </c>
      <c r="G40" s="639"/>
      <c r="H40" s="148"/>
      <c r="I40" s="749"/>
      <c r="N40" s="155"/>
      <c r="O40" s="155"/>
      <c r="P40" s="155"/>
    </row>
    <row r="41" spans="1:16">
      <c r="A41" s="368" t="s">
        <v>196</v>
      </c>
      <c r="B41" s="899" t="s">
        <v>196</v>
      </c>
      <c r="C41" s="141">
        <v>8.2643350000000009</v>
      </c>
      <c r="E41" s="141">
        <v>7.961087</v>
      </c>
      <c r="F41" s="138">
        <v>90.802703332086793</v>
      </c>
      <c r="G41" s="639"/>
      <c r="H41" s="148"/>
      <c r="I41" s="749"/>
      <c r="N41" s="155"/>
      <c r="O41" s="155"/>
      <c r="P41" s="155"/>
    </row>
    <row r="42" spans="1:16">
      <c r="A42" s="368">
        <v>2016</v>
      </c>
      <c r="B42" s="899"/>
      <c r="C42" s="141">
        <v>8.269603</v>
      </c>
      <c r="D42" s="140"/>
      <c r="E42" s="141">
        <v>7.9720300000000002</v>
      </c>
      <c r="F42" s="138">
        <v>91.645578003339395</v>
      </c>
      <c r="G42" s="139"/>
      <c r="H42" s="148"/>
      <c r="I42" s="749"/>
      <c r="N42" s="155"/>
      <c r="O42" s="155"/>
      <c r="P42" s="155"/>
    </row>
    <row r="43" spans="1:16">
      <c r="A43" s="368" t="s">
        <v>197</v>
      </c>
      <c r="B43" s="899" t="s">
        <v>197</v>
      </c>
      <c r="C43" s="141">
        <v>8.1871279999999995</v>
      </c>
      <c r="D43" s="140"/>
      <c r="E43" s="141">
        <v>7.8875510000000002</v>
      </c>
      <c r="F43" s="138">
        <v>90.219209321795063</v>
      </c>
      <c r="G43" s="139"/>
      <c r="H43" s="148"/>
      <c r="I43" s="749"/>
      <c r="N43" s="155"/>
      <c r="O43" s="155"/>
      <c r="P43" s="155"/>
    </row>
    <row r="44" spans="1:16">
      <c r="A44" s="368">
        <v>2018</v>
      </c>
      <c r="B44" s="899"/>
      <c r="C44" s="141">
        <v>8.1064520000000009</v>
      </c>
      <c r="D44" s="140"/>
      <c r="E44" s="141">
        <v>7.9098139999999999</v>
      </c>
      <c r="F44" s="138">
        <v>88.519044943597805</v>
      </c>
      <c r="G44" s="139"/>
      <c r="H44" s="148"/>
      <c r="I44" s="749"/>
      <c r="N44" s="155"/>
      <c r="O44" s="155"/>
      <c r="P44" s="155"/>
    </row>
    <row r="45" spans="1:16">
      <c r="A45" s="368">
        <v>2019</v>
      </c>
      <c r="B45" s="899" t="s">
        <v>869</v>
      </c>
      <c r="C45" s="141">
        <v>8.1747580000000006</v>
      </c>
      <c r="D45" s="140"/>
      <c r="E45" s="141">
        <v>8.0021100000000001</v>
      </c>
      <c r="F45" s="138">
        <v>90.543574619315294</v>
      </c>
      <c r="G45" s="139"/>
      <c r="H45" s="148"/>
      <c r="I45" s="749"/>
      <c r="N45" s="155"/>
      <c r="O45" s="155"/>
      <c r="P45" s="155"/>
    </row>
    <row r="46" spans="1:16">
      <c r="A46" s="368">
        <v>2020</v>
      </c>
      <c r="B46" s="899"/>
      <c r="C46" s="141">
        <v>8.027488</v>
      </c>
      <c r="D46" s="140"/>
      <c r="E46" s="141">
        <v>7.8597619999999999</v>
      </c>
      <c r="F46" s="138">
        <v>86.544275035281743</v>
      </c>
      <c r="G46" s="641"/>
      <c r="H46" s="148"/>
      <c r="I46" s="749"/>
      <c r="N46" s="155"/>
      <c r="O46" s="155"/>
      <c r="P46" s="155"/>
    </row>
    <row r="47" spans="1:16">
      <c r="A47" s="368">
        <v>2021</v>
      </c>
      <c r="B47" s="899" t="s">
        <v>870</v>
      </c>
      <c r="C47" s="141">
        <v>8.0158339999999999</v>
      </c>
      <c r="D47" s="140"/>
      <c r="E47" s="141">
        <v>7.9237440000000001</v>
      </c>
      <c r="F47" s="138">
        <v>86.598947792375981</v>
      </c>
      <c r="G47" s="641"/>
      <c r="H47" s="148"/>
      <c r="I47" s="749"/>
      <c r="N47" s="155"/>
      <c r="O47" s="155"/>
      <c r="P47" s="155"/>
    </row>
    <row r="48" spans="1:16">
      <c r="A48" s="368">
        <v>2022</v>
      </c>
      <c r="B48" s="899"/>
      <c r="C48" s="141">
        <v>8.3297860000000004</v>
      </c>
      <c r="D48" s="140"/>
      <c r="E48" s="141">
        <v>8.3073069999999998</v>
      </c>
      <c r="F48" s="138">
        <v>91.968737548810452</v>
      </c>
      <c r="G48" s="641"/>
      <c r="H48" s="148"/>
      <c r="I48" s="749"/>
      <c r="N48" s="155"/>
      <c r="O48" s="155"/>
      <c r="P48" s="155"/>
    </row>
    <row r="49" spans="1:27">
      <c r="A49" s="368">
        <v>2023</v>
      </c>
      <c r="B49" s="899" t="s">
        <v>871</v>
      </c>
      <c r="C49" s="141">
        <v>7.8990939999999998</v>
      </c>
      <c r="D49" s="140"/>
      <c r="E49" s="141">
        <v>7.9573020000000003</v>
      </c>
      <c r="F49" s="138">
        <v>85.930511249666623</v>
      </c>
      <c r="G49" s="641"/>
      <c r="H49" s="148"/>
      <c r="I49" s="749"/>
      <c r="N49" s="155"/>
      <c r="O49" s="155"/>
      <c r="P49" s="155"/>
    </row>
    <row r="50" spans="1:27">
      <c r="A50" s="368"/>
      <c r="C50" s="140"/>
      <c r="D50" s="140"/>
      <c r="E50" s="140"/>
      <c r="F50" s="640"/>
      <c r="G50" s="641"/>
      <c r="H50" s="148"/>
      <c r="I50" s="750"/>
      <c r="N50" s="155"/>
      <c r="O50" s="155"/>
      <c r="P50" s="155"/>
    </row>
    <row r="51" spans="1:27">
      <c r="A51" s="368" t="s">
        <v>586</v>
      </c>
      <c r="D51" s="141">
        <v>7.8901729999999999</v>
      </c>
      <c r="G51" s="641">
        <v>84.06359316270202</v>
      </c>
      <c r="H51" s="148"/>
      <c r="I51" s="749"/>
      <c r="N51" s="155"/>
      <c r="O51" s="155"/>
      <c r="P51" s="155"/>
    </row>
    <row r="52" spans="1:27">
      <c r="A52" s="368" t="s">
        <v>587</v>
      </c>
      <c r="D52" s="141">
        <v>7.9480370000000002</v>
      </c>
      <c r="F52" s="640"/>
      <c r="G52" s="641">
        <v>84.578791217374061</v>
      </c>
      <c r="H52" s="148"/>
      <c r="I52" s="749"/>
      <c r="N52" s="155"/>
      <c r="O52" s="155"/>
      <c r="P52" s="155"/>
    </row>
    <row r="53" spans="1:27">
      <c r="A53" s="368" t="s">
        <v>218</v>
      </c>
      <c r="D53" s="141">
        <v>7.939082</v>
      </c>
      <c r="F53" s="640"/>
      <c r="G53" s="641">
        <v>85.040396292906323</v>
      </c>
      <c r="H53" s="148"/>
      <c r="I53" s="749"/>
      <c r="N53" s="155"/>
      <c r="O53" s="155"/>
      <c r="P53" s="155"/>
    </row>
    <row r="54" spans="1:27">
      <c r="A54" s="642" t="s">
        <v>219</v>
      </c>
      <c r="B54" s="369"/>
      <c r="C54" s="369"/>
      <c r="D54" s="142">
        <v>7.6536780000000002</v>
      </c>
      <c r="E54" s="369"/>
      <c r="F54" s="643"/>
      <c r="G54" s="644">
        <v>78.612082211414048</v>
      </c>
      <c r="H54" s="148"/>
      <c r="I54" s="749"/>
      <c r="N54" s="155"/>
      <c r="O54" s="155"/>
      <c r="P54" s="155"/>
    </row>
    <row r="55" spans="1:27">
      <c r="A55" s="155"/>
      <c r="G55" s="148"/>
      <c r="H55" s="148"/>
      <c r="I55" s="148"/>
      <c r="N55" s="155"/>
    </row>
    <row r="64" spans="1:27">
      <c r="S64" s="645"/>
      <c r="T64" s="645"/>
      <c r="U64" s="645"/>
      <c r="V64" s="645"/>
      <c r="W64" s="645"/>
      <c r="X64" s="645"/>
      <c r="Y64" s="645"/>
      <c r="Z64" s="645"/>
      <c r="AA64" s="645"/>
    </row>
    <row r="65" spans="19:27">
      <c r="S65" s="645"/>
      <c r="T65" s="645"/>
      <c r="U65" s="645"/>
      <c r="X65" s="645"/>
      <c r="Y65" s="645"/>
      <c r="Z65" s="645"/>
      <c r="AA65" s="645"/>
    </row>
    <row r="66" spans="19:27">
      <c r="S66" s="645"/>
      <c r="T66" s="645"/>
      <c r="U66" s="645"/>
      <c r="V66" s="646"/>
      <c r="W66" s="646"/>
      <c r="X66" s="645"/>
      <c r="Y66" s="645"/>
      <c r="Z66" s="645"/>
      <c r="AA66" s="645"/>
    </row>
    <row r="67" spans="19:27">
      <c r="S67" s="645"/>
      <c r="T67" s="645"/>
      <c r="U67" s="645"/>
      <c r="V67" s="646"/>
      <c r="W67" s="646"/>
      <c r="X67" s="645"/>
      <c r="Y67" s="645"/>
      <c r="Z67" s="645"/>
      <c r="AA67" s="645"/>
    </row>
    <row r="68" spans="19:27">
      <c r="S68" s="645"/>
      <c r="T68" s="645"/>
      <c r="U68" s="645"/>
      <c r="V68" s="646"/>
      <c r="W68" s="646"/>
      <c r="X68" s="645"/>
      <c r="Y68" s="645"/>
      <c r="Z68" s="645"/>
      <c r="AA68" s="645"/>
    </row>
    <row r="69" spans="19:27">
      <c r="S69" s="645"/>
      <c r="T69" s="645"/>
      <c r="U69" s="645"/>
      <c r="V69" s="646"/>
      <c r="W69" s="646"/>
      <c r="X69" s="645"/>
      <c r="Y69" s="645"/>
      <c r="Z69" s="645"/>
      <c r="AA69" s="645"/>
    </row>
    <row r="70" spans="19:27">
      <c r="S70" s="645"/>
      <c r="T70" s="645"/>
      <c r="U70" s="645"/>
      <c r="V70" s="646"/>
      <c r="W70" s="646"/>
      <c r="X70" s="645"/>
      <c r="Y70" s="645"/>
      <c r="Z70" s="645"/>
      <c r="AA70" s="645"/>
    </row>
    <row r="71" spans="19:27">
      <c r="S71" s="645"/>
      <c r="T71" s="645"/>
      <c r="U71" s="645"/>
      <c r="V71" s="646"/>
      <c r="W71" s="646"/>
      <c r="X71" s="645"/>
      <c r="Y71" s="645"/>
      <c r="Z71" s="645"/>
      <c r="AA71" s="645"/>
    </row>
    <row r="72" spans="19:27">
      <c r="S72" s="645"/>
      <c r="T72" s="645"/>
      <c r="U72" s="645"/>
      <c r="V72" s="646"/>
      <c r="W72" s="646"/>
      <c r="X72" s="645"/>
      <c r="Y72" s="645"/>
      <c r="Z72" s="645"/>
      <c r="AA72" s="645"/>
    </row>
    <row r="73" spans="19:27">
      <c r="S73" s="645"/>
      <c r="T73" s="645"/>
      <c r="U73" s="645"/>
      <c r="V73" s="646"/>
      <c r="W73" s="646"/>
      <c r="X73" s="645"/>
      <c r="Y73" s="645"/>
      <c r="Z73" s="645"/>
      <c r="AA73" s="645"/>
    </row>
    <row r="74" spans="19:27">
      <c r="S74" s="645"/>
      <c r="T74" s="645"/>
      <c r="U74" s="645"/>
      <c r="V74" s="646"/>
      <c r="W74" s="646"/>
      <c r="X74" s="645"/>
      <c r="Y74" s="645"/>
      <c r="Z74" s="645"/>
      <c r="AA74" s="645"/>
    </row>
    <row r="75" spans="19:27">
      <c r="S75" s="645"/>
      <c r="T75" s="645"/>
      <c r="U75" s="645"/>
      <c r="V75" s="646"/>
      <c r="W75" s="646"/>
      <c r="X75" s="645"/>
      <c r="Y75" s="645"/>
      <c r="Z75" s="645"/>
      <c r="AA75" s="645"/>
    </row>
    <row r="76" spans="19:27">
      <c r="S76" s="645"/>
      <c r="T76" s="645"/>
      <c r="U76" s="645"/>
      <c r="V76" s="646"/>
      <c r="W76" s="646"/>
      <c r="X76" s="645"/>
      <c r="Y76" s="645"/>
      <c r="Z76" s="645"/>
      <c r="AA76" s="645"/>
    </row>
    <row r="77" spans="19:27">
      <c r="S77" s="645"/>
      <c r="T77" s="645"/>
      <c r="U77" s="645"/>
      <c r="V77" s="646"/>
      <c r="W77" s="646"/>
      <c r="X77" s="645"/>
      <c r="Y77" s="645"/>
      <c r="Z77" s="645"/>
      <c r="AA77" s="645"/>
    </row>
    <row r="78" spans="19:27">
      <c r="S78" s="645"/>
      <c r="T78" s="645"/>
      <c r="U78" s="645"/>
      <c r="V78" s="646"/>
      <c r="W78" s="646"/>
      <c r="X78" s="645"/>
      <c r="Y78" s="645"/>
      <c r="Z78" s="645"/>
      <c r="AA78" s="645"/>
    </row>
    <row r="79" spans="19:27">
      <c r="S79" s="645"/>
      <c r="T79" s="645"/>
      <c r="U79" s="645"/>
      <c r="V79" s="646"/>
      <c r="W79" s="646"/>
      <c r="X79" s="645"/>
      <c r="Y79" s="645"/>
      <c r="Z79" s="645"/>
      <c r="AA79" s="645"/>
    </row>
    <row r="80" spans="19:27">
      <c r="S80" s="645"/>
      <c r="T80" s="645"/>
      <c r="U80" s="645"/>
      <c r="V80" s="646"/>
      <c r="W80" s="646"/>
      <c r="X80" s="645"/>
      <c r="Y80" s="645"/>
      <c r="Z80" s="645"/>
      <c r="AA80" s="645"/>
    </row>
    <row r="81" spans="19:27">
      <c r="S81" s="645"/>
      <c r="T81" s="645"/>
      <c r="U81" s="645"/>
      <c r="V81" s="646"/>
      <c r="W81" s="646"/>
      <c r="X81" s="645"/>
      <c r="Y81" s="645"/>
      <c r="Z81" s="645"/>
      <c r="AA81" s="645"/>
    </row>
    <row r="82" spans="19:27">
      <c r="S82" s="645"/>
      <c r="T82" s="645"/>
      <c r="U82" s="645"/>
      <c r="V82" s="646"/>
      <c r="W82" s="646"/>
      <c r="X82" s="645"/>
      <c r="Y82" s="645"/>
      <c r="Z82" s="645"/>
      <c r="AA82" s="645"/>
    </row>
    <row r="83" spans="19:27">
      <c r="V83" s="646"/>
      <c r="W83" s="646"/>
    </row>
  </sheetData>
  <mergeCells count="1">
    <mergeCell ref="A23:F23"/>
  </mergeCells>
  <pageMargins left="0.7" right="0.7" top="0.75" bottom="0.75" header="0.3" footer="0.3"/>
  <pageSetup orientation="portrait" horizontalDpi="4294967293" verticalDpi="0"/>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0BD9B6-C5EB-44F5-A4A2-9B2D989A5A10}">
  <sheetPr>
    <tabColor theme="3" tint="0.79998168889431442"/>
  </sheetPr>
  <dimension ref="A1:U44"/>
  <sheetViews>
    <sheetView zoomScale="75" zoomScaleNormal="75" zoomScalePageLayoutView="75" workbookViewId="0"/>
  </sheetViews>
  <sheetFormatPr defaultColWidth="9.1796875" defaultRowHeight="14.5"/>
  <cols>
    <col min="1" max="1" width="11.453125" style="143" customWidth="1"/>
    <col min="2" max="2" width="12.7265625" style="143" bestFit="1" customWidth="1"/>
    <col min="3" max="4" width="13.7265625" style="143" customWidth="1"/>
    <col min="5" max="5" width="11.453125" style="143" customWidth="1"/>
    <col min="6" max="16384" width="9.1796875" style="143"/>
  </cols>
  <sheetData>
    <row r="1" spans="1:3">
      <c r="A1" s="900" t="s">
        <v>861</v>
      </c>
    </row>
    <row r="2" spans="1:3">
      <c r="A2" s="900"/>
    </row>
    <row r="13" spans="1:3">
      <c r="C13" s="144"/>
    </row>
    <row r="21" spans="1:18">
      <c r="A21" s="72" t="s">
        <v>631</v>
      </c>
      <c r="K21" s="72" t="s">
        <v>632</v>
      </c>
    </row>
    <row r="22" spans="1:18">
      <c r="K22" s="1097" t="s">
        <v>660</v>
      </c>
    </row>
    <row r="24" spans="1:18">
      <c r="A24" s="1098" t="s">
        <v>227</v>
      </c>
      <c r="B24" s="1099" t="s">
        <v>862</v>
      </c>
      <c r="C24" s="1100" t="s">
        <v>588</v>
      </c>
      <c r="D24" s="1100" t="s">
        <v>589</v>
      </c>
      <c r="E24" s="1100" t="s">
        <v>218</v>
      </c>
      <c r="F24" s="1101" t="s">
        <v>219</v>
      </c>
      <c r="G24" s="144"/>
      <c r="H24" s="1102"/>
      <c r="I24" s="1102"/>
    </row>
    <row r="25" spans="1:18">
      <c r="A25" s="1103" t="s">
        <v>751</v>
      </c>
      <c r="B25" s="1104">
        <v>98</v>
      </c>
      <c r="C25" s="1105">
        <v>0</v>
      </c>
      <c r="D25" s="1105">
        <v>310</v>
      </c>
      <c r="E25" s="1105">
        <v>226</v>
      </c>
      <c r="F25" s="1106">
        <v>117</v>
      </c>
      <c r="G25" s="144"/>
    </row>
    <row r="26" spans="1:18">
      <c r="A26" s="1107" t="s">
        <v>752</v>
      </c>
      <c r="B26" s="1108">
        <v>702</v>
      </c>
      <c r="C26" s="1109">
        <v>430</v>
      </c>
      <c r="D26" s="1109">
        <v>1220</v>
      </c>
      <c r="E26" s="1109">
        <v>2533</v>
      </c>
      <c r="F26" s="1110">
        <v>198</v>
      </c>
      <c r="G26" s="144"/>
      <c r="K26" s="144"/>
      <c r="L26" s="144"/>
      <c r="M26" s="144"/>
      <c r="Q26" s="144"/>
    </row>
    <row r="27" spans="1:18">
      <c r="A27" s="1107" t="s">
        <v>753</v>
      </c>
      <c r="B27" s="1108">
        <v>1110</v>
      </c>
      <c r="C27" s="1109">
        <v>353</v>
      </c>
      <c r="D27" s="1109">
        <v>515</v>
      </c>
      <c r="E27" s="1109">
        <v>6215</v>
      </c>
      <c r="F27" s="1110">
        <v>2779</v>
      </c>
      <c r="G27" s="144"/>
      <c r="J27" s="144"/>
      <c r="K27" s="144"/>
      <c r="L27" s="144"/>
      <c r="M27" s="144"/>
      <c r="O27" s="144"/>
      <c r="Q27" s="144"/>
    </row>
    <row r="28" spans="1:18">
      <c r="A28" s="1107" t="s">
        <v>754</v>
      </c>
      <c r="B28" s="1111">
        <v>0</v>
      </c>
      <c r="C28" s="1109">
        <v>487</v>
      </c>
      <c r="D28" s="1109">
        <v>354</v>
      </c>
      <c r="E28" s="1109">
        <v>5603</v>
      </c>
      <c r="F28" s="1110">
        <v>9161</v>
      </c>
      <c r="G28" s="144"/>
      <c r="K28" s="144"/>
      <c r="L28" s="144"/>
      <c r="M28" s="144"/>
      <c r="O28" s="144"/>
      <c r="Q28" s="144"/>
    </row>
    <row r="29" spans="1:18">
      <c r="A29" s="1112" t="s">
        <v>755</v>
      </c>
      <c r="B29" s="1111">
        <v>0</v>
      </c>
      <c r="C29" s="1109">
        <v>0</v>
      </c>
      <c r="D29" s="1109">
        <v>104</v>
      </c>
      <c r="E29" s="1109">
        <v>1085</v>
      </c>
      <c r="F29" s="1110">
        <v>923</v>
      </c>
      <c r="G29" s="144"/>
      <c r="K29" s="144"/>
      <c r="M29" s="144"/>
      <c r="O29" s="144"/>
      <c r="Q29" s="144"/>
    </row>
    <row r="30" spans="1:18" ht="26">
      <c r="A30" s="1113" t="s">
        <v>518</v>
      </c>
      <c r="B30" s="1114">
        <v>170.26300000000001</v>
      </c>
      <c r="C30" s="1115">
        <v>184.63329999999999</v>
      </c>
      <c r="D30" s="1115">
        <v>169.66139999999999</v>
      </c>
      <c r="E30" s="1115">
        <v>194.31190000000001</v>
      </c>
      <c r="F30" s="1116">
        <v>206.435</v>
      </c>
      <c r="J30" s="144"/>
    </row>
    <row r="31" spans="1:18">
      <c r="B31" s="1117"/>
      <c r="C31" s="1117"/>
      <c r="D31" s="1117"/>
      <c r="E31" s="1117"/>
      <c r="F31" s="1117"/>
      <c r="G31" s="1117"/>
      <c r="J31" s="144"/>
      <c r="R31" s="144"/>
    </row>
    <row r="32" spans="1:18">
      <c r="O32" s="144"/>
      <c r="P32" s="144"/>
      <c r="R32" s="144"/>
    </row>
    <row r="33" spans="1:21">
      <c r="O33" s="144"/>
      <c r="P33" s="144"/>
      <c r="R33" s="144"/>
    </row>
    <row r="34" spans="1:21">
      <c r="A34" s="747"/>
      <c r="K34" s="1266"/>
      <c r="L34" s="1266"/>
      <c r="M34" s="1266"/>
      <c r="N34" s="1266"/>
      <c r="O34" s="1266"/>
      <c r="P34" s="1266"/>
      <c r="Q34" s="1266"/>
      <c r="R34" s="1266"/>
      <c r="S34" s="1266"/>
      <c r="T34" s="1266"/>
      <c r="U34" s="1266"/>
    </row>
    <row r="35" spans="1:21">
      <c r="L35" s="144"/>
      <c r="O35" s="144"/>
      <c r="P35" s="144"/>
    </row>
    <row r="38" spans="1:21">
      <c r="B38" s="144"/>
      <c r="C38" s="144"/>
      <c r="D38" s="144"/>
      <c r="G38" s="144"/>
    </row>
    <row r="39" spans="1:21">
      <c r="B39" s="144"/>
      <c r="C39" s="144"/>
      <c r="G39" s="144"/>
      <c r="P39" s="144"/>
      <c r="Q39" s="144"/>
      <c r="T39" s="144"/>
    </row>
    <row r="40" spans="1:21">
      <c r="B40" s="144"/>
      <c r="C40" s="144"/>
      <c r="G40" s="144"/>
      <c r="P40" s="144"/>
      <c r="S40" s="144"/>
      <c r="T40" s="144"/>
    </row>
    <row r="41" spans="1:21">
      <c r="O41"/>
      <c r="P41" s="144"/>
      <c r="Q41" s="144"/>
      <c r="S41" s="144"/>
      <c r="T41" s="144"/>
    </row>
    <row r="42" spans="1:21">
      <c r="P42" s="144"/>
      <c r="Q42" s="144"/>
      <c r="R42" s="144"/>
      <c r="T42" s="144"/>
    </row>
    <row r="43" spans="1:21">
      <c r="Q43" s="144"/>
      <c r="R43" s="144"/>
      <c r="T43" s="144"/>
    </row>
    <row r="44" spans="1:21">
      <c r="Q44" s="144"/>
      <c r="T44" s="144"/>
    </row>
  </sheetData>
  <mergeCells count="1">
    <mergeCell ref="K34:U34"/>
  </mergeCells>
  <pageMargins left="0.7" right="0.7" top="0.75" bottom="0.75" header="0.3" footer="0.3"/>
  <pageSetup orientation="portrait"/>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theme="3" tint="0.79998168889431442"/>
  </sheetPr>
  <dimension ref="A1:T62"/>
  <sheetViews>
    <sheetView zoomScale="75" zoomScaleNormal="75" workbookViewId="0"/>
  </sheetViews>
  <sheetFormatPr defaultColWidth="8.7265625" defaultRowHeight="12.5"/>
  <cols>
    <col min="1" max="1" width="14" style="148" customWidth="1"/>
    <col min="2" max="2" width="22" style="148" customWidth="1"/>
    <col min="3" max="3" width="21.7265625" style="148" customWidth="1"/>
    <col min="4" max="4" width="20.1796875" style="148" customWidth="1"/>
    <col min="5" max="5" width="8.7265625" style="148"/>
    <col min="6" max="6" width="19.453125" style="148" customWidth="1"/>
    <col min="7" max="10" width="8.7265625" style="148"/>
    <col min="11" max="11" width="8.7265625" style="148" customWidth="1"/>
    <col min="12" max="17" width="8.7265625" style="148"/>
    <col min="18" max="18" width="8.7265625" style="148" customWidth="1"/>
    <col min="19" max="16384" width="8.7265625" style="148"/>
  </cols>
  <sheetData>
    <row r="1" spans="1:1" ht="14.5">
      <c r="A1" s="900" t="s">
        <v>686</v>
      </c>
    </row>
    <row r="3" spans="1:1" ht="12.75" customHeight="1"/>
    <row r="5" spans="1:1" ht="12.75" customHeight="1"/>
    <row r="7" spans="1:1" ht="12.75" customHeight="1"/>
    <row r="9" spans="1:1" ht="12.75" customHeight="1"/>
    <row r="13" spans="1:1" ht="12.75" customHeight="1"/>
    <row r="15" spans="1:1" ht="12.75" customHeight="1"/>
    <row r="22" spans="1:18" ht="13">
      <c r="A22" s="72" t="s">
        <v>623</v>
      </c>
    </row>
    <row r="23" spans="1:18" ht="13">
      <c r="A23" s="647"/>
    </row>
    <row r="24" spans="1:18" ht="13">
      <c r="A24" s="647"/>
    </row>
    <row r="26" spans="1:18">
      <c r="D26" s="155"/>
      <c r="E26" s="155"/>
      <c r="L26" s="655"/>
      <c r="M26" s="655"/>
      <c r="N26" s="655"/>
      <c r="O26" s="655"/>
      <c r="P26" s="655"/>
      <c r="Q26" s="655"/>
      <c r="R26" s="655"/>
    </row>
    <row r="27" spans="1:18" ht="13.4" customHeight="1">
      <c r="A27" s="709" t="s">
        <v>690</v>
      </c>
      <c r="B27" s="710" t="s">
        <v>687</v>
      </c>
      <c r="C27" s="710" t="s">
        <v>688</v>
      </c>
      <c r="D27" s="81" t="s">
        <v>689</v>
      </c>
      <c r="E27" s="549"/>
      <c r="F27" s="901" t="s">
        <v>710</v>
      </c>
      <c r="G27" s="374"/>
      <c r="L27" s="655"/>
      <c r="M27" s="655"/>
      <c r="N27" s="655"/>
      <c r="O27" s="655"/>
      <c r="P27" s="655"/>
      <c r="Q27" s="655"/>
      <c r="R27" s="655"/>
    </row>
    <row r="28" spans="1:18">
      <c r="A28" s="784">
        <v>2015</v>
      </c>
      <c r="B28" s="902">
        <v>5.8199999999999994</v>
      </c>
      <c r="C28" s="902">
        <v>0.45</v>
      </c>
      <c r="D28" s="18">
        <v>9</v>
      </c>
      <c r="E28" s="549"/>
      <c r="F28" s="903">
        <f>B28+C28</f>
        <v>6.27</v>
      </c>
      <c r="L28" s="655"/>
      <c r="M28" s="655"/>
      <c r="N28" s="655"/>
      <c r="O28" s="656"/>
      <c r="P28" s="656"/>
      <c r="Q28" s="656"/>
      <c r="R28" s="656"/>
    </row>
    <row r="29" spans="1:18">
      <c r="A29" s="15">
        <v>2016</v>
      </c>
      <c r="B29" s="708">
        <v>0</v>
      </c>
      <c r="C29" s="708">
        <v>0</v>
      </c>
      <c r="D29" s="821">
        <v>0</v>
      </c>
      <c r="E29" s="549"/>
      <c r="F29" s="903">
        <f t="shared" ref="F29:F34" si="0">B29+C29</f>
        <v>0</v>
      </c>
      <c r="L29" s="655"/>
      <c r="M29" s="655"/>
      <c r="N29" s="655"/>
      <c r="O29" s="656"/>
      <c r="P29" s="656"/>
      <c r="Q29" s="656"/>
      <c r="R29" s="656"/>
    </row>
    <row r="30" spans="1:18" ht="13.4" customHeight="1">
      <c r="A30" s="15">
        <v>2017</v>
      </c>
      <c r="B30" s="708">
        <v>2130.6999999999998</v>
      </c>
      <c r="C30" s="708">
        <v>12.52</v>
      </c>
      <c r="D30" s="821">
        <v>1317</v>
      </c>
      <c r="E30" s="549"/>
      <c r="F30" s="903">
        <f t="shared" si="0"/>
        <v>2143.2199999999998</v>
      </c>
      <c r="L30" s="655"/>
      <c r="M30" s="655"/>
      <c r="N30" s="655"/>
      <c r="O30" s="656"/>
      <c r="P30" s="656"/>
      <c r="Q30" s="656"/>
      <c r="R30" s="656"/>
    </row>
    <row r="31" spans="1:18">
      <c r="A31" s="15">
        <v>2018</v>
      </c>
      <c r="B31" s="708">
        <v>1311.76</v>
      </c>
      <c r="C31" s="708">
        <v>11.16</v>
      </c>
      <c r="D31" s="821">
        <v>1106</v>
      </c>
      <c r="E31" s="549"/>
      <c r="F31" s="903">
        <f t="shared" si="0"/>
        <v>1322.92</v>
      </c>
      <c r="L31" s="655"/>
      <c r="M31" s="655"/>
      <c r="N31" s="655"/>
      <c r="O31" s="655"/>
      <c r="P31" s="655"/>
      <c r="Q31" s="655"/>
      <c r="R31" s="655"/>
    </row>
    <row r="32" spans="1:18">
      <c r="A32" s="15">
        <v>2019</v>
      </c>
      <c r="B32" s="708">
        <v>2863.58</v>
      </c>
      <c r="C32" s="708">
        <v>181.56800000000001</v>
      </c>
      <c r="D32" s="821">
        <v>1828</v>
      </c>
      <c r="E32" s="629"/>
      <c r="F32" s="903">
        <f t="shared" si="0"/>
        <v>3045.1480000000001</v>
      </c>
      <c r="L32" s="655"/>
      <c r="M32" s="655"/>
      <c r="N32" s="656"/>
      <c r="O32" s="656"/>
      <c r="P32" s="656"/>
      <c r="Q32" s="656"/>
      <c r="R32" s="656"/>
    </row>
    <row r="33" spans="1:19">
      <c r="A33" s="15">
        <v>2020</v>
      </c>
      <c r="B33" s="708">
        <v>3036.08</v>
      </c>
      <c r="C33" s="708">
        <v>74.328000000000003</v>
      </c>
      <c r="D33" s="821">
        <v>1807</v>
      </c>
      <c r="E33" s="629"/>
      <c r="F33" s="903">
        <f t="shared" si="0"/>
        <v>3110.4079999999999</v>
      </c>
      <c r="L33" s="655"/>
      <c r="M33" s="655"/>
      <c r="N33" s="656"/>
      <c r="O33" s="656"/>
      <c r="P33" s="656"/>
      <c r="Q33" s="656"/>
      <c r="R33" s="656"/>
      <c r="S33" s="656"/>
    </row>
    <row r="34" spans="1:19" ht="12.75" customHeight="1">
      <c r="A34" s="15">
        <v>2021</v>
      </c>
      <c r="B34" s="708">
        <v>1583.3</v>
      </c>
      <c r="C34" s="708">
        <v>144.93</v>
      </c>
      <c r="D34" s="821">
        <v>769</v>
      </c>
      <c r="E34" s="155"/>
      <c r="F34" s="903">
        <f t="shared" si="0"/>
        <v>1728.23</v>
      </c>
      <c r="L34" s="655"/>
      <c r="M34" s="655"/>
      <c r="N34" s="655"/>
      <c r="O34" s="655"/>
      <c r="P34" s="655"/>
      <c r="Q34" s="655"/>
      <c r="R34" s="655"/>
    </row>
    <row r="35" spans="1:19" ht="12.75" customHeight="1">
      <c r="A35" s="15">
        <v>2022</v>
      </c>
      <c r="B35" s="708">
        <v>1698</v>
      </c>
      <c r="C35" s="708">
        <v>101.91</v>
      </c>
      <c r="D35" s="821">
        <v>838</v>
      </c>
      <c r="E35" s="155"/>
      <c r="F35" s="903">
        <f>B35+C35</f>
        <v>1799.91</v>
      </c>
      <c r="L35" s="655"/>
      <c r="M35" s="655"/>
      <c r="N35" s="655"/>
      <c r="O35" s="655"/>
      <c r="P35" s="655"/>
      <c r="Q35" s="655"/>
      <c r="R35" s="655"/>
    </row>
    <row r="36" spans="1:19">
      <c r="A36" s="503">
        <v>2023</v>
      </c>
      <c r="B36" s="822">
        <v>630</v>
      </c>
      <c r="C36" s="822">
        <v>10</v>
      </c>
      <c r="D36" s="482">
        <v>348</v>
      </c>
      <c r="E36" s="155"/>
      <c r="F36" s="904">
        <f>B36+C36</f>
        <v>640</v>
      </c>
      <c r="G36" s="819"/>
      <c r="L36" s="664"/>
      <c r="M36" s="664"/>
      <c r="N36" s="664"/>
      <c r="O36" s="664"/>
      <c r="P36" s="664"/>
      <c r="Q36" s="664"/>
      <c r="R36" s="664"/>
    </row>
    <row r="37" spans="1:19" ht="13.4" customHeight="1">
      <c r="B37" s="374"/>
      <c r="D37" s="155"/>
      <c r="E37" s="155"/>
      <c r="G37" s="819"/>
      <c r="L37" s="664"/>
      <c r="M37" s="664"/>
      <c r="N37" s="445"/>
      <c r="O37" s="445"/>
      <c r="P37" s="445"/>
      <c r="Q37" s="445"/>
      <c r="R37" s="445"/>
      <c r="S37" s="445"/>
    </row>
    <row r="38" spans="1:19">
      <c r="B38" s="374"/>
      <c r="C38" s="374"/>
      <c r="D38" s="155"/>
      <c r="E38" s="155"/>
      <c r="G38" s="374"/>
      <c r="L38" s="655"/>
      <c r="M38" s="655"/>
      <c r="N38" s="655"/>
      <c r="O38" s="655"/>
      <c r="P38" s="655"/>
      <c r="Q38" s="655"/>
      <c r="R38" s="655"/>
    </row>
    <row r="39" spans="1:19" ht="13.4" customHeight="1">
      <c r="B39" s="374"/>
      <c r="D39" s="372"/>
      <c r="E39" s="372"/>
      <c r="G39" s="374"/>
      <c r="L39" s="670"/>
      <c r="M39" s="670"/>
      <c r="N39" s="670"/>
      <c r="O39" s="670"/>
      <c r="P39" s="670"/>
      <c r="Q39" s="670"/>
      <c r="R39" s="670"/>
    </row>
    <row r="40" spans="1:19">
      <c r="B40" s="374"/>
      <c r="D40" s="372"/>
      <c r="E40" s="372"/>
      <c r="G40" s="374"/>
      <c r="L40" s="670"/>
      <c r="M40" s="670"/>
      <c r="N40" s="670"/>
      <c r="O40" s="670"/>
      <c r="P40" s="670"/>
      <c r="Q40" s="670"/>
      <c r="R40" s="670"/>
    </row>
    <row r="41" spans="1:19" ht="13">
      <c r="G41" s="820"/>
      <c r="H41" s="820"/>
      <c r="I41" s="820"/>
      <c r="J41" s="820"/>
      <c r="K41" s="820"/>
      <c r="L41" s="820"/>
      <c r="M41" s="820"/>
      <c r="N41" s="820"/>
      <c r="O41" s="820"/>
      <c r="P41" s="820"/>
    </row>
    <row r="42" spans="1:19" ht="13">
      <c r="G42" s="820"/>
      <c r="H42" s="820"/>
      <c r="I42" s="820"/>
      <c r="J42" s="820"/>
      <c r="K42" s="820"/>
      <c r="L42" s="820"/>
      <c r="M42" s="820"/>
      <c r="N42" s="820"/>
      <c r="O42" s="820"/>
      <c r="P42" s="820"/>
    </row>
    <row r="43" spans="1:19">
      <c r="R43" s="445"/>
    </row>
    <row r="45" spans="1:19">
      <c r="C45" s="150"/>
    </row>
    <row r="47" spans="1:19">
      <c r="A47"/>
      <c r="B47"/>
      <c r="C47"/>
      <c r="D47"/>
    </row>
    <row r="48" spans="1:19">
      <c r="A48"/>
      <c r="B48"/>
      <c r="C48"/>
      <c r="D48"/>
    </row>
    <row r="49" spans="1:20">
      <c r="A49"/>
      <c r="B49"/>
      <c r="C49"/>
      <c r="D49"/>
    </row>
    <row r="50" spans="1:20">
      <c r="A50"/>
      <c r="B50"/>
      <c r="C50"/>
      <c r="D50"/>
    </row>
    <row r="51" spans="1:20">
      <c r="A51"/>
      <c r="B51"/>
      <c r="C51"/>
      <c r="D51"/>
    </row>
    <row r="52" spans="1:20">
      <c r="A52"/>
      <c r="B52"/>
      <c r="C52"/>
      <c r="D52"/>
    </row>
    <row r="53" spans="1:20">
      <c r="A53"/>
      <c r="B53"/>
      <c r="C53"/>
      <c r="D53"/>
    </row>
    <row r="54" spans="1:20">
      <c r="A54"/>
      <c r="B54"/>
      <c r="C54"/>
      <c r="D54"/>
    </row>
    <row r="55" spans="1:20">
      <c r="A55"/>
      <c r="B55"/>
      <c r="C55"/>
      <c r="D55"/>
    </row>
    <row r="56" spans="1:20">
      <c r="A56"/>
      <c r="B56"/>
      <c r="C56"/>
      <c r="D56"/>
    </row>
    <row r="57" spans="1:20">
      <c r="A57"/>
      <c r="B57"/>
      <c r="C57"/>
      <c r="D57"/>
    </row>
    <row r="58" spans="1:20">
      <c r="A58"/>
      <c r="B58"/>
      <c r="C58"/>
      <c r="D58"/>
    </row>
    <row r="59" spans="1:20">
      <c r="A59"/>
      <c r="B59"/>
      <c r="C59"/>
      <c r="D59"/>
    </row>
    <row r="60" spans="1:20">
      <c r="A60"/>
      <c r="B60"/>
      <c r="C60"/>
      <c r="D60"/>
      <c r="R60" s="150"/>
      <c r="T60" s="150"/>
    </row>
    <row r="61" spans="1:20">
      <c r="A61"/>
      <c r="B61"/>
      <c r="C61"/>
      <c r="D61"/>
    </row>
    <row r="62" spans="1:20">
      <c r="A62"/>
      <c r="B62"/>
      <c r="C62"/>
      <c r="D62"/>
    </row>
  </sheetData>
  <pageMargins left="0.7" right="0.7" top="0.75" bottom="0.75" header="0.3" footer="0.3"/>
  <pageSetup orientation="portrait" horizontalDpi="4294967293"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theme="3" tint="0.79998168889431442"/>
  </sheetPr>
  <dimension ref="A1:U58"/>
  <sheetViews>
    <sheetView zoomScale="75" zoomScaleNormal="75" workbookViewId="0"/>
  </sheetViews>
  <sheetFormatPr defaultColWidth="8.7265625" defaultRowHeight="12.5"/>
  <cols>
    <col min="1" max="2" width="8.7265625" style="148"/>
    <col min="3" max="3" width="9.7265625" style="148" customWidth="1"/>
    <col min="4" max="10" width="8.7265625" style="148"/>
    <col min="11" max="11" width="12.81640625" style="148" customWidth="1"/>
    <col min="12" max="17" width="8.7265625" style="148"/>
    <col min="18" max="19" width="8.7265625" style="148" customWidth="1"/>
    <col min="20" max="16384" width="8.7265625" style="148"/>
  </cols>
  <sheetData>
    <row r="1" spans="1:1" ht="14.5">
      <c r="A1" s="900" t="s">
        <v>876</v>
      </c>
    </row>
    <row r="3" spans="1:1" ht="12.75" customHeight="1"/>
    <row r="5" spans="1:1" ht="12.75" customHeight="1"/>
    <row r="7" spans="1:1" ht="12.75" customHeight="1"/>
    <row r="9" spans="1:1" ht="12.75" customHeight="1"/>
    <row r="13" spans="1:1" ht="12.75" customHeight="1"/>
    <row r="15" spans="1:1" ht="12.75" customHeight="1"/>
    <row r="22" spans="1:20" ht="13">
      <c r="A22" s="72" t="s">
        <v>623</v>
      </c>
    </row>
    <row r="23" spans="1:20" ht="13">
      <c r="A23" s="647" t="s">
        <v>877</v>
      </c>
    </row>
    <row r="24" spans="1:20" ht="13">
      <c r="A24" s="647"/>
    </row>
    <row r="25" spans="1:20">
      <c r="G25" s="1267"/>
      <c r="H25" s="1268"/>
      <c r="I25" s="1268"/>
      <c r="J25" s="1268"/>
      <c r="K25" s="1268"/>
      <c r="L25" s="648">
        <v>2015</v>
      </c>
      <c r="M25" s="648">
        <v>2016</v>
      </c>
      <c r="N25" s="648">
        <v>2017</v>
      </c>
      <c r="O25" s="648">
        <v>2018</v>
      </c>
      <c r="P25" s="648">
        <v>2019</v>
      </c>
      <c r="Q25" s="648">
        <v>2020</v>
      </c>
      <c r="R25" s="648">
        <v>2021</v>
      </c>
      <c r="S25" s="648">
        <v>2022</v>
      </c>
      <c r="T25" s="1118">
        <v>2023</v>
      </c>
    </row>
    <row r="26" spans="1:20">
      <c r="B26" s="377" t="s">
        <v>878</v>
      </c>
      <c r="C26" s="648"/>
      <c r="D26" s="649" t="s">
        <v>49</v>
      </c>
      <c r="E26" s="650" t="s">
        <v>49</v>
      </c>
      <c r="G26" s="1269" t="s">
        <v>378</v>
      </c>
      <c r="H26" s="1270"/>
      <c r="I26" s="1270"/>
      <c r="J26" s="1270"/>
      <c r="K26" s="1270"/>
      <c r="L26" s="651">
        <v>9</v>
      </c>
      <c r="M26" s="651">
        <v>0</v>
      </c>
      <c r="N26" s="651">
        <v>1317</v>
      </c>
      <c r="O26" s="651">
        <v>1106</v>
      </c>
      <c r="P26" s="651">
        <v>1828</v>
      </c>
      <c r="Q26" s="651">
        <v>1827</v>
      </c>
      <c r="R26" s="651">
        <v>769</v>
      </c>
      <c r="S26" s="651">
        <v>838</v>
      </c>
      <c r="T26" s="652">
        <v>348</v>
      </c>
    </row>
    <row r="27" spans="1:20" ht="13.4" customHeight="1">
      <c r="B27" s="1271" t="s">
        <v>228</v>
      </c>
      <c r="C27" s="148" t="s">
        <v>229</v>
      </c>
      <c r="D27" s="549">
        <v>82.7</v>
      </c>
      <c r="E27" s="639"/>
      <c r="G27" s="1272" t="s">
        <v>228</v>
      </c>
      <c r="H27" s="1274" t="s">
        <v>375</v>
      </c>
      <c r="I27" s="1274"/>
      <c r="J27" s="1274"/>
      <c r="K27" s="1274"/>
      <c r="L27" s="653">
        <v>0</v>
      </c>
      <c r="M27" s="653" t="s">
        <v>75</v>
      </c>
      <c r="N27" s="653">
        <v>0</v>
      </c>
      <c r="O27" s="653">
        <v>138</v>
      </c>
      <c r="P27" s="653">
        <v>47</v>
      </c>
      <c r="Q27" s="653">
        <v>0</v>
      </c>
      <c r="R27" s="653">
        <v>23</v>
      </c>
      <c r="S27" s="653">
        <v>0</v>
      </c>
      <c r="T27" s="654">
        <v>0</v>
      </c>
    </row>
    <row r="28" spans="1:20">
      <c r="B28" s="1271"/>
      <c r="C28" s="148" t="s">
        <v>230</v>
      </c>
      <c r="D28" s="549">
        <f>D27</f>
        <v>82.7</v>
      </c>
      <c r="E28" s="639"/>
      <c r="G28" s="1271"/>
      <c r="H28" s="1275" t="s">
        <v>376</v>
      </c>
      <c r="I28" s="1275"/>
      <c r="J28" s="1275"/>
      <c r="K28" s="1275"/>
      <c r="L28" s="655" t="s">
        <v>75</v>
      </c>
      <c r="M28" s="655" t="s">
        <v>75</v>
      </c>
      <c r="N28" s="655" t="s">
        <v>75</v>
      </c>
      <c r="O28" s="656">
        <v>64.782600000000002</v>
      </c>
      <c r="P28" s="656">
        <v>79.782600000000002</v>
      </c>
      <c r="Q28" s="656" t="s">
        <v>75</v>
      </c>
      <c r="R28" s="656">
        <v>85</v>
      </c>
      <c r="S28" s="656">
        <v>80</v>
      </c>
      <c r="T28" s="661">
        <v>82.7</v>
      </c>
    </row>
    <row r="29" spans="1:20" ht="13.4" customHeight="1">
      <c r="B29" s="1271" t="s">
        <v>231</v>
      </c>
      <c r="C29" s="148" t="s">
        <v>229</v>
      </c>
      <c r="D29" s="549">
        <v>83.5</v>
      </c>
      <c r="E29" s="639"/>
      <c r="G29" s="1273"/>
      <c r="H29" s="1276" t="s">
        <v>377</v>
      </c>
      <c r="I29" s="1276"/>
      <c r="J29" s="1276"/>
      <c r="K29" s="1276"/>
      <c r="L29" s="657">
        <v>0</v>
      </c>
      <c r="M29" s="657" t="s">
        <v>75</v>
      </c>
      <c r="N29" s="657">
        <v>0</v>
      </c>
      <c r="O29" s="658">
        <v>15</v>
      </c>
      <c r="P29" s="658">
        <v>6.5</v>
      </c>
      <c r="Q29" s="658">
        <v>0</v>
      </c>
      <c r="R29" s="658">
        <v>4.82</v>
      </c>
      <c r="S29" s="658">
        <v>0</v>
      </c>
      <c r="T29" s="662">
        <v>0</v>
      </c>
    </row>
    <row r="30" spans="1:20">
      <c r="B30" s="1271"/>
      <c r="C30" s="148" t="s">
        <v>230</v>
      </c>
      <c r="D30" s="549">
        <f>D29+21</f>
        <v>104.5</v>
      </c>
      <c r="E30" s="639"/>
      <c r="G30" s="1272" t="s">
        <v>231</v>
      </c>
      <c r="H30" s="1274" t="s">
        <v>375</v>
      </c>
      <c r="I30" s="1274"/>
      <c r="J30" s="1274"/>
      <c r="K30" s="1274"/>
      <c r="L30" s="653">
        <v>0</v>
      </c>
      <c r="M30" s="653" t="s">
        <v>75</v>
      </c>
      <c r="N30" s="653">
        <v>1317</v>
      </c>
      <c r="O30" s="653">
        <v>681</v>
      </c>
      <c r="P30" s="653">
        <v>1648</v>
      </c>
      <c r="Q30" s="653">
        <v>1769</v>
      </c>
      <c r="R30" s="653">
        <v>755</v>
      </c>
      <c r="S30" s="653">
        <v>818</v>
      </c>
      <c r="T30" s="654">
        <v>348</v>
      </c>
    </row>
    <row r="31" spans="1:20">
      <c r="B31" s="1271" t="s">
        <v>201</v>
      </c>
      <c r="C31" s="148" t="s">
        <v>229</v>
      </c>
      <c r="D31" s="155"/>
      <c r="E31" s="660">
        <v>1.81</v>
      </c>
      <c r="G31" s="1271"/>
      <c r="H31" s="1275" t="s">
        <v>376</v>
      </c>
      <c r="I31" s="1275"/>
      <c r="J31" s="1275"/>
      <c r="K31" s="1275"/>
      <c r="L31" s="655" t="s">
        <v>75</v>
      </c>
      <c r="M31" s="655" t="s">
        <v>75</v>
      </c>
      <c r="N31" s="656">
        <v>78.216800000000006</v>
      </c>
      <c r="O31" s="656">
        <v>70.9435</v>
      </c>
      <c r="P31" s="656">
        <v>80.141999999999996</v>
      </c>
      <c r="Q31" s="656">
        <v>80.908100000000005</v>
      </c>
      <c r="R31" s="656">
        <v>91.276200000000003</v>
      </c>
      <c r="S31" s="656">
        <v>92.843999999999994</v>
      </c>
      <c r="T31" s="661">
        <v>83.5</v>
      </c>
    </row>
    <row r="32" spans="1:20">
      <c r="B32" s="1271"/>
      <c r="C32" s="148" t="s">
        <v>230</v>
      </c>
      <c r="D32" s="155"/>
      <c r="E32" s="660">
        <f>E31+0.03</f>
        <v>1.84</v>
      </c>
      <c r="G32" s="1273"/>
      <c r="H32" s="1276" t="s">
        <v>377</v>
      </c>
      <c r="I32" s="1276"/>
      <c r="J32" s="1276"/>
      <c r="K32" s="1276"/>
      <c r="L32" s="657">
        <v>0</v>
      </c>
      <c r="M32" s="657" t="s">
        <v>75</v>
      </c>
      <c r="N32" s="658">
        <v>12.19894</v>
      </c>
      <c r="O32" s="658">
        <v>10.638769999999999</v>
      </c>
      <c r="P32" s="658">
        <v>14.40686</v>
      </c>
      <c r="Q32" s="658">
        <v>14.32447</v>
      </c>
      <c r="R32" s="658">
        <v>22.952999999999999</v>
      </c>
      <c r="S32" s="658">
        <v>20.0885</v>
      </c>
      <c r="T32" s="662">
        <v>21</v>
      </c>
    </row>
    <row r="33" spans="2:20" ht="12.75" customHeight="1">
      <c r="B33" s="1271" t="s">
        <v>228</v>
      </c>
      <c r="C33" s="148" t="s">
        <v>229</v>
      </c>
      <c r="D33" s="155"/>
      <c r="E33" s="663"/>
      <c r="G33" s="1279" t="s">
        <v>201</v>
      </c>
      <c r="H33" s="1274" t="s">
        <v>375</v>
      </c>
      <c r="I33" s="1274"/>
      <c r="J33" s="1274"/>
      <c r="K33" s="1274"/>
      <c r="L33" s="653">
        <v>9</v>
      </c>
      <c r="M33" s="653" t="s">
        <v>75</v>
      </c>
      <c r="N33" s="653">
        <v>113</v>
      </c>
      <c r="O33" s="653">
        <v>93</v>
      </c>
      <c r="P33" s="653">
        <v>1102</v>
      </c>
      <c r="Q33" s="653">
        <v>1502</v>
      </c>
      <c r="R33" s="653">
        <v>654</v>
      </c>
      <c r="S33" s="653">
        <v>785</v>
      </c>
      <c r="T33" s="654">
        <v>316</v>
      </c>
    </row>
    <row r="34" spans="2:20">
      <c r="B34" s="1271"/>
      <c r="C34" s="148" t="s">
        <v>230</v>
      </c>
      <c r="D34" s="155"/>
      <c r="E34" s="663"/>
      <c r="G34" s="1280"/>
      <c r="H34" s="1275" t="s">
        <v>376</v>
      </c>
      <c r="I34" s="1275"/>
      <c r="J34" s="1275"/>
      <c r="K34" s="1275"/>
      <c r="L34" s="664">
        <v>0.64666699999999999</v>
      </c>
      <c r="M34" s="664" t="s">
        <v>75</v>
      </c>
      <c r="N34" s="664">
        <v>1.5</v>
      </c>
      <c r="O34" s="664">
        <v>1.5</v>
      </c>
      <c r="P34" s="664">
        <v>1.42666</v>
      </c>
      <c r="Q34" s="664">
        <v>1.6519200000000001</v>
      </c>
      <c r="R34" s="664">
        <v>2.0830000000000002</v>
      </c>
      <c r="S34" s="664">
        <v>2.0263</v>
      </c>
      <c r="T34" s="665">
        <v>1.81</v>
      </c>
    </row>
    <row r="35" spans="2:20" ht="13.4" customHeight="1">
      <c r="B35" s="1271" t="s">
        <v>231</v>
      </c>
      <c r="C35" s="148" t="s">
        <v>229</v>
      </c>
      <c r="D35" s="155"/>
      <c r="E35" s="663"/>
      <c r="G35" s="1281"/>
      <c r="H35" s="1276" t="s">
        <v>377</v>
      </c>
      <c r="I35" s="1276"/>
      <c r="J35" s="1276"/>
      <c r="K35" s="1276"/>
      <c r="L35" s="666">
        <v>0.05</v>
      </c>
      <c r="M35" s="666" t="s">
        <v>75</v>
      </c>
      <c r="N35" s="667">
        <v>0.11079649999999999</v>
      </c>
      <c r="O35" s="667">
        <v>0.12</v>
      </c>
      <c r="P35" s="667">
        <v>0.1647623</v>
      </c>
      <c r="Q35" s="667">
        <v>5.0153999999999997E-2</v>
      </c>
      <c r="R35" s="667">
        <v>0.28599999999999998</v>
      </c>
      <c r="S35" s="667">
        <v>0.10777</v>
      </c>
      <c r="T35" s="668">
        <v>0.03</v>
      </c>
    </row>
    <row r="36" spans="2:20">
      <c r="B36" s="1271"/>
      <c r="C36" s="148" t="s">
        <v>230</v>
      </c>
      <c r="D36" s="155"/>
      <c r="E36" s="663"/>
      <c r="G36" s="1271" t="s">
        <v>232</v>
      </c>
      <c r="H36" s="1275" t="s">
        <v>375</v>
      </c>
      <c r="I36" s="1275"/>
      <c r="J36" s="1275"/>
      <c r="K36" s="1275"/>
      <c r="L36" s="655">
        <v>9</v>
      </c>
      <c r="M36" s="655" t="s">
        <v>75</v>
      </c>
      <c r="N36" s="655">
        <v>1317</v>
      </c>
      <c r="O36" s="655">
        <v>681</v>
      </c>
      <c r="P36" s="655">
        <v>1796</v>
      </c>
      <c r="Q36" s="655">
        <v>1827</v>
      </c>
      <c r="R36" s="655">
        <v>769</v>
      </c>
      <c r="S36" s="655">
        <v>838</v>
      </c>
      <c r="T36" s="669">
        <v>348</v>
      </c>
    </row>
    <row r="37" spans="2:20" ht="13.4" customHeight="1">
      <c r="B37" s="1271" t="s">
        <v>232</v>
      </c>
      <c r="C37" s="148" t="s">
        <v>229</v>
      </c>
      <c r="D37" s="372">
        <v>325</v>
      </c>
      <c r="E37" s="397"/>
      <c r="G37" s="1271"/>
      <c r="H37" s="1275" t="s">
        <v>376</v>
      </c>
      <c r="I37" s="1275"/>
      <c r="J37" s="1275"/>
      <c r="K37" s="1275"/>
      <c r="L37" s="670">
        <v>392.11700000000002</v>
      </c>
      <c r="M37" s="670" t="s">
        <v>75</v>
      </c>
      <c r="N37" s="670">
        <v>335.44499999999999</v>
      </c>
      <c r="O37" s="670">
        <v>373.12099999999998</v>
      </c>
      <c r="P37" s="670">
        <v>328.33800000000002</v>
      </c>
      <c r="Q37" s="670">
        <v>334.29919999999998</v>
      </c>
      <c r="R37" s="670">
        <v>312.33999999999997</v>
      </c>
      <c r="S37" s="670">
        <v>300.21100000000001</v>
      </c>
      <c r="T37" s="671">
        <v>325</v>
      </c>
    </row>
    <row r="38" spans="2:20">
      <c r="B38" s="1273"/>
      <c r="C38" s="194" t="s">
        <v>230</v>
      </c>
      <c r="D38" s="672">
        <v>213</v>
      </c>
      <c r="E38" s="398"/>
      <c r="G38" s="1273"/>
      <c r="H38" s="1276" t="s">
        <v>377</v>
      </c>
      <c r="I38" s="1276"/>
      <c r="J38" s="1276"/>
      <c r="K38" s="1276"/>
      <c r="L38" s="673">
        <v>30.434799999999999</v>
      </c>
      <c r="M38" s="673" t="s">
        <v>75</v>
      </c>
      <c r="N38" s="673">
        <v>-82.843599999999995</v>
      </c>
      <c r="O38" s="673">
        <v>-82.4208</v>
      </c>
      <c r="P38" s="673">
        <v>-67.2547</v>
      </c>
      <c r="Q38" s="673">
        <v>-82.457719999999995</v>
      </c>
      <c r="R38" s="673">
        <v>-89.42</v>
      </c>
      <c r="S38" s="673">
        <v>-80.472999999999999</v>
      </c>
      <c r="T38" s="659">
        <v>-112</v>
      </c>
    </row>
    <row r="39" spans="2:20">
      <c r="G39" s="1277" t="s">
        <v>379</v>
      </c>
      <c r="H39" s="1277"/>
      <c r="I39" s="1277"/>
      <c r="J39" s="1277"/>
      <c r="K39" s="1277"/>
      <c r="L39" s="1277"/>
      <c r="M39" s="1277"/>
      <c r="N39" s="1277"/>
      <c r="O39" s="1277"/>
      <c r="P39" s="1277"/>
    </row>
    <row r="40" spans="2:20">
      <c r="G40" s="1278"/>
      <c r="H40" s="1278"/>
      <c r="I40" s="1278"/>
      <c r="J40" s="1278"/>
      <c r="K40" s="1278"/>
      <c r="L40" s="1278"/>
      <c r="M40" s="1278"/>
      <c r="N40" s="1278"/>
      <c r="O40" s="1278"/>
      <c r="P40" s="1278"/>
    </row>
    <row r="41" spans="2:20">
      <c r="R41" s="445"/>
      <c r="S41" s="445"/>
    </row>
    <row r="43" spans="2:20">
      <c r="C43" s="150"/>
    </row>
    <row r="46" spans="2:20">
      <c r="C46" s="150"/>
    </row>
    <row r="58" spans="18:21">
      <c r="R58" s="150"/>
      <c r="S58" s="150"/>
      <c r="U58" s="150"/>
    </row>
  </sheetData>
  <mergeCells count="25">
    <mergeCell ref="G39:P40"/>
    <mergeCell ref="B33:B34"/>
    <mergeCell ref="G33:G35"/>
    <mergeCell ref="H33:K33"/>
    <mergeCell ref="H34:K34"/>
    <mergeCell ref="B35:B36"/>
    <mergeCell ref="H35:K35"/>
    <mergeCell ref="G36:G38"/>
    <mergeCell ref="H36:K36"/>
    <mergeCell ref="B37:B38"/>
    <mergeCell ref="H37:K37"/>
    <mergeCell ref="H38:K38"/>
    <mergeCell ref="G25:K25"/>
    <mergeCell ref="G26:K26"/>
    <mergeCell ref="B27:B28"/>
    <mergeCell ref="G27:G29"/>
    <mergeCell ref="H27:K27"/>
    <mergeCell ref="H28:K28"/>
    <mergeCell ref="B29:B30"/>
    <mergeCell ref="H29:K29"/>
    <mergeCell ref="G30:G32"/>
    <mergeCell ref="H30:K30"/>
    <mergeCell ref="B31:B32"/>
    <mergeCell ref="H31:K31"/>
    <mergeCell ref="H32:K32"/>
  </mergeCells>
  <pageMargins left="0.7" right="0.7" top="0.75" bottom="0.75" header="0.3" footer="0.3"/>
  <pageSetup orientation="portrait" horizontalDpi="4294967293" verticalDpi="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D64192-F16C-4C98-91C6-2C8474A4F34A}">
  <sheetPr>
    <tabColor theme="7" tint="0.39997558519241921"/>
  </sheetPr>
  <dimension ref="A1:V1211"/>
  <sheetViews>
    <sheetView zoomScale="75" zoomScaleNormal="75" workbookViewId="0">
      <selection activeCell="K24" sqref="K24"/>
    </sheetView>
  </sheetViews>
  <sheetFormatPr defaultColWidth="8.453125" defaultRowHeight="12.5"/>
  <cols>
    <col min="1" max="1" width="8.453125" style="3" bestFit="1" customWidth="1"/>
    <col min="2" max="2" width="10.453125" style="3" bestFit="1" customWidth="1"/>
    <col min="3" max="3" width="12.453125" style="3" bestFit="1" customWidth="1"/>
    <col min="4" max="4" width="10.453125" style="3" bestFit="1" customWidth="1"/>
    <col min="5" max="5" width="9.453125" style="3" bestFit="1" customWidth="1"/>
    <col min="6" max="6" width="8.453125" style="3" bestFit="1" customWidth="1"/>
    <col min="7" max="7" width="8.453125" style="3" customWidth="1"/>
    <col min="8" max="8" width="8.453125" style="3" bestFit="1" customWidth="1"/>
    <col min="9" max="9" width="9.453125" style="3" bestFit="1" customWidth="1"/>
    <col min="10" max="11" width="8.453125" style="3" bestFit="1" customWidth="1"/>
    <col min="12" max="12" width="8.453125" style="3"/>
    <col min="13" max="15" width="8.453125" style="3" bestFit="1" customWidth="1"/>
    <col min="16" max="16384" width="8.453125" style="3"/>
  </cols>
  <sheetData>
    <row r="1" spans="1:1" ht="14.5">
      <c r="A1" s="59" t="s">
        <v>924</v>
      </c>
    </row>
    <row r="2" spans="1:1" ht="13">
      <c r="A2" s="76"/>
    </row>
    <row r="3" spans="1:1" ht="13">
      <c r="A3" s="76"/>
    </row>
    <row r="4" spans="1:1" ht="13">
      <c r="A4" s="76"/>
    </row>
    <row r="5" spans="1:1" ht="13">
      <c r="A5" s="76"/>
    </row>
    <row r="6" spans="1:1" ht="13">
      <c r="A6" s="76"/>
    </row>
    <row r="7" spans="1:1" ht="13">
      <c r="A7" s="76"/>
    </row>
    <row r="8" spans="1:1" ht="13">
      <c r="A8" s="76"/>
    </row>
    <row r="9" spans="1:1" ht="13">
      <c r="A9" s="76"/>
    </row>
    <row r="10" spans="1:1" ht="13">
      <c r="A10" s="76"/>
    </row>
    <row r="11" spans="1:1" ht="13">
      <c r="A11" s="76"/>
    </row>
    <row r="12" spans="1:1" ht="13">
      <c r="A12" s="76"/>
    </row>
    <row r="13" spans="1:1" ht="13">
      <c r="A13" s="76"/>
    </row>
    <row r="14" spans="1:1" ht="13">
      <c r="A14" s="76"/>
    </row>
    <row r="15" spans="1:1" ht="13">
      <c r="A15" s="76"/>
    </row>
    <row r="16" spans="1:1" ht="13">
      <c r="A16" s="76"/>
    </row>
    <row r="17" spans="1:22" ht="13">
      <c r="A17" s="76"/>
    </row>
    <row r="18" spans="1:22" ht="13">
      <c r="A18" s="76"/>
    </row>
    <row r="19" spans="1:22" ht="13">
      <c r="A19" s="157"/>
    </row>
    <row r="20" spans="1:22" ht="13">
      <c r="A20" s="157"/>
    </row>
    <row r="21" spans="1:22" ht="13">
      <c r="A21" s="157"/>
    </row>
    <row r="22" spans="1:22" ht="13">
      <c r="A22" s="157" t="s">
        <v>517</v>
      </c>
    </row>
    <row r="23" spans="1:22" ht="13">
      <c r="A23" s="157"/>
      <c r="K23" s="6"/>
    </row>
    <row r="24" spans="1:22" ht="13">
      <c r="A24" s="157"/>
    </row>
    <row r="25" spans="1:22">
      <c r="A25" s="199" t="s">
        <v>925</v>
      </c>
      <c r="B25" s="738"/>
      <c r="C25" s="66"/>
      <c r="D25" s="159" t="s">
        <v>728</v>
      </c>
      <c r="E25" s="159"/>
      <c r="F25" s="118"/>
      <c r="G25" s="5"/>
      <c r="S25" s="5"/>
      <c r="T25" s="5"/>
      <c r="U25" s="5"/>
      <c r="V25" s="33"/>
    </row>
    <row r="26" spans="1:22">
      <c r="A26" s="116"/>
      <c r="B26" s="5"/>
      <c r="C26" s="43"/>
      <c r="D26" s="160" t="s">
        <v>307</v>
      </c>
      <c r="E26" s="160" t="s">
        <v>308</v>
      </c>
      <c r="F26" s="160"/>
      <c r="G26" s="33"/>
      <c r="I26" s="159" t="s">
        <v>308</v>
      </c>
      <c r="K26" s="739">
        <v>2023</v>
      </c>
      <c r="L26" s="124"/>
      <c r="M26" s="118"/>
      <c r="N26" s="33"/>
      <c r="S26" s="5"/>
      <c r="T26" s="5"/>
      <c r="U26" s="5"/>
      <c r="V26" s="33"/>
    </row>
    <row r="27" spans="1:22">
      <c r="A27" s="200"/>
      <c r="B27" s="31"/>
      <c r="C27" s="13"/>
      <c r="D27" s="160" t="s">
        <v>0</v>
      </c>
      <c r="E27" s="160" t="s">
        <v>0</v>
      </c>
      <c r="F27" s="160"/>
      <c r="G27" s="33"/>
      <c r="I27" s="160" t="s">
        <v>0</v>
      </c>
      <c r="K27" s="116" t="s">
        <v>201</v>
      </c>
      <c r="L27" s="160" t="s">
        <v>310</v>
      </c>
      <c r="M27" s="119" t="s">
        <v>309</v>
      </c>
      <c r="N27" s="5"/>
      <c r="S27" s="5"/>
      <c r="T27" s="5"/>
      <c r="U27" s="5"/>
      <c r="V27" s="33"/>
    </row>
    <row r="28" spans="1:22">
      <c r="A28" s="159" t="s">
        <v>310</v>
      </c>
      <c r="B28" s="159" t="s">
        <v>311</v>
      </c>
      <c r="C28" s="159" t="s">
        <v>311</v>
      </c>
      <c r="D28" s="160" t="s">
        <v>201</v>
      </c>
      <c r="E28" s="160" t="s">
        <v>201</v>
      </c>
      <c r="F28" s="160" t="s">
        <v>309</v>
      </c>
      <c r="G28" s="33"/>
      <c r="I28" s="160" t="s">
        <v>201</v>
      </c>
      <c r="K28" s="117" t="s">
        <v>312</v>
      </c>
      <c r="L28" s="547" t="s">
        <v>309</v>
      </c>
      <c r="M28" s="120" t="s">
        <v>313</v>
      </c>
      <c r="N28" s="5"/>
      <c r="O28" s="155"/>
      <c r="S28" s="33"/>
      <c r="T28" s="33"/>
      <c r="U28" s="33"/>
      <c r="V28" s="33"/>
    </row>
    <row r="29" spans="1:22">
      <c r="A29" s="160" t="s">
        <v>309</v>
      </c>
      <c r="B29" s="160" t="s">
        <v>314</v>
      </c>
      <c r="C29" s="160" t="s">
        <v>296</v>
      </c>
      <c r="D29" s="160" t="s">
        <v>312</v>
      </c>
      <c r="E29" s="160" t="s">
        <v>312</v>
      </c>
      <c r="F29" s="120" t="s">
        <v>313</v>
      </c>
      <c r="I29" s="160" t="s">
        <v>312</v>
      </c>
      <c r="K29" s="1163">
        <v>0.20008469583149199</v>
      </c>
      <c r="L29" s="1164" t="s">
        <v>191</v>
      </c>
      <c r="M29" s="66">
        <f t="shared" ref="M29:M92" si="0">INDEX($F$30:$F$50,MATCH(L29,$A$30:$A$50,0))</f>
        <v>1</v>
      </c>
      <c r="N29" s="161"/>
      <c r="O29" s="155"/>
      <c r="S29" s="33"/>
      <c r="T29" s="33"/>
      <c r="U29" s="33"/>
      <c r="V29" s="33"/>
    </row>
    <row r="30" spans="1:22">
      <c r="A30" s="244" t="s">
        <v>191</v>
      </c>
      <c r="B30" s="159">
        <v>11</v>
      </c>
      <c r="C30" s="245">
        <v>0.37819999999999998</v>
      </c>
      <c r="D30" s="266">
        <v>0.157493800240987</v>
      </c>
      <c r="E30" s="246">
        <v>0.33528835580139799</v>
      </c>
      <c r="F30" s="1165">
        <v>1</v>
      </c>
      <c r="G30" s="162"/>
      <c r="H30" s="124">
        <v>1999</v>
      </c>
      <c r="I30" s="266">
        <v>0.26606614250043797</v>
      </c>
      <c r="K30" s="1166">
        <v>0.155759651307596</v>
      </c>
      <c r="L30" s="1" t="s">
        <v>191</v>
      </c>
      <c r="M30" s="43">
        <f t="shared" si="0"/>
        <v>1</v>
      </c>
      <c r="N30" s="161"/>
      <c r="O30" s="155"/>
      <c r="S30" s="163"/>
      <c r="T30" s="33"/>
      <c r="U30" s="164"/>
      <c r="V30" s="162"/>
    </row>
    <row r="31" spans="1:22">
      <c r="A31" s="247" t="s">
        <v>330</v>
      </c>
      <c r="B31" s="160">
        <v>25</v>
      </c>
      <c r="C31" s="164">
        <v>0.42019999999999902</v>
      </c>
      <c r="D31" s="267">
        <v>0.20864330749219201</v>
      </c>
      <c r="E31" s="248">
        <v>0.33528835580139799</v>
      </c>
      <c r="F31" s="1167">
        <v>2</v>
      </c>
      <c r="G31" s="162"/>
      <c r="H31" s="125">
        <f>H30+1</f>
        <v>2000</v>
      </c>
      <c r="I31" s="267">
        <v>0.31502632937442498</v>
      </c>
      <c r="K31" s="1166">
        <v>0.215753424657534</v>
      </c>
      <c r="L31" s="1" t="s">
        <v>191</v>
      </c>
      <c r="M31" s="43">
        <f t="shared" si="0"/>
        <v>1</v>
      </c>
      <c r="N31" s="161"/>
      <c r="O31" s="155"/>
      <c r="S31" s="165"/>
      <c r="T31" s="33"/>
      <c r="U31" s="164"/>
      <c r="V31" s="162"/>
    </row>
    <row r="32" spans="1:22">
      <c r="A32" s="249" t="s">
        <v>331</v>
      </c>
      <c r="B32" s="160">
        <v>29</v>
      </c>
      <c r="C32" s="164">
        <v>0.7883</v>
      </c>
      <c r="D32" s="267">
        <v>0.20450617101594801</v>
      </c>
      <c r="E32" s="248">
        <v>0.33528835580139799</v>
      </c>
      <c r="F32" s="1167">
        <v>3</v>
      </c>
      <c r="G32" s="162"/>
      <c r="H32" s="125">
        <f t="shared" ref="H32:H50" si="1">H31+1</f>
        <v>2001</v>
      </c>
      <c r="I32" s="267">
        <v>0.31585841736570403</v>
      </c>
      <c r="K32" s="1166">
        <v>1.9517906821142999E-2</v>
      </c>
      <c r="L32" s="1" t="s">
        <v>191</v>
      </c>
      <c r="M32" s="43">
        <f t="shared" si="0"/>
        <v>1</v>
      </c>
      <c r="N32" s="161"/>
      <c r="O32" s="155"/>
      <c r="S32" s="166"/>
      <c r="T32" s="33"/>
      <c r="U32" s="164"/>
      <c r="V32" s="162"/>
    </row>
    <row r="33" spans="1:22">
      <c r="A33" s="250" t="s">
        <v>332</v>
      </c>
      <c r="B33" s="160">
        <v>22</v>
      </c>
      <c r="C33" s="164">
        <v>1.347</v>
      </c>
      <c r="D33" s="267">
        <v>0.232822219510293</v>
      </c>
      <c r="E33" s="248">
        <v>0.33528835580139799</v>
      </c>
      <c r="F33" s="1167">
        <v>4</v>
      </c>
      <c r="G33" s="162"/>
      <c r="H33" s="125">
        <f t="shared" si="1"/>
        <v>2002</v>
      </c>
      <c r="I33" s="267">
        <v>0.30013398474674902</v>
      </c>
      <c r="K33" s="1166">
        <v>0.29565683984596902</v>
      </c>
      <c r="L33" s="1" t="s">
        <v>191</v>
      </c>
      <c r="M33" s="43">
        <f t="shared" si="0"/>
        <v>1</v>
      </c>
      <c r="N33" s="161"/>
      <c r="O33" s="155"/>
      <c r="S33" s="167"/>
      <c r="T33" s="33"/>
      <c r="U33" s="164"/>
      <c r="V33" s="162"/>
    </row>
    <row r="34" spans="1:22">
      <c r="A34" s="251">
        <v>2006</v>
      </c>
      <c r="B34" s="160">
        <v>25</v>
      </c>
      <c r="C34" s="164">
        <v>1.29619999999999</v>
      </c>
      <c r="D34" s="267">
        <v>0.26440881988024001</v>
      </c>
      <c r="E34" s="248">
        <v>0.33528835580139799</v>
      </c>
      <c r="F34" s="1167">
        <v>5</v>
      </c>
      <c r="G34" s="162"/>
      <c r="H34" s="125">
        <f t="shared" si="1"/>
        <v>2003</v>
      </c>
      <c r="I34" s="267">
        <v>0.28742126257899497</v>
      </c>
      <c r="K34" s="1166">
        <v>9.4685717263801802E-2</v>
      </c>
      <c r="L34" s="1" t="s">
        <v>191</v>
      </c>
      <c r="M34" s="43">
        <f t="shared" si="0"/>
        <v>1</v>
      </c>
      <c r="N34" s="161"/>
      <c r="O34" s="155"/>
      <c r="S34" s="168"/>
      <c r="T34" s="33"/>
      <c r="U34" s="164"/>
      <c r="V34" s="162"/>
    </row>
    <row r="35" spans="1:22">
      <c r="A35" s="252">
        <f>A34+1</f>
        <v>2007</v>
      </c>
      <c r="B35" s="160">
        <v>30</v>
      </c>
      <c r="C35" s="164">
        <v>3.6147999999999998</v>
      </c>
      <c r="D35" s="267">
        <v>0.25841868134200102</v>
      </c>
      <c r="E35" s="248">
        <v>0.33528835580139799</v>
      </c>
      <c r="F35" s="1167">
        <v>6</v>
      </c>
      <c r="G35" s="162"/>
      <c r="H35" s="125">
        <f t="shared" si="1"/>
        <v>2004</v>
      </c>
      <c r="I35" s="267">
        <v>0.29929209640120702</v>
      </c>
      <c r="K35" s="1166">
        <v>0.208018823967943</v>
      </c>
      <c r="L35" s="1" t="s">
        <v>191</v>
      </c>
      <c r="M35" s="43">
        <f t="shared" si="0"/>
        <v>1</v>
      </c>
      <c r="N35" s="161"/>
      <c r="O35" s="155"/>
      <c r="S35" s="169"/>
      <c r="T35" s="33"/>
      <c r="U35" s="164"/>
      <c r="V35" s="162"/>
    </row>
    <row r="36" spans="1:22">
      <c r="A36" s="253">
        <v>2008</v>
      </c>
      <c r="B36" s="160">
        <v>56</v>
      </c>
      <c r="C36" s="164">
        <v>4.7604999999999897</v>
      </c>
      <c r="D36" s="267">
        <v>0.21722834263505</v>
      </c>
      <c r="E36" s="248">
        <v>0.33528835580139799</v>
      </c>
      <c r="F36" s="1167">
        <v>7</v>
      </c>
      <c r="G36" s="162"/>
      <c r="H36" s="125">
        <f t="shared" si="1"/>
        <v>2005</v>
      </c>
      <c r="I36" s="267">
        <v>0.29876577241591101</v>
      </c>
      <c r="K36" s="1166">
        <v>0.28183105022831001</v>
      </c>
      <c r="L36" s="1" t="s">
        <v>191</v>
      </c>
      <c r="M36" s="43">
        <f t="shared" si="0"/>
        <v>1</v>
      </c>
      <c r="N36" s="161"/>
      <c r="O36" s="155"/>
      <c r="S36" s="170"/>
      <c r="T36" s="33"/>
      <c r="U36" s="164"/>
      <c r="V36" s="162"/>
    </row>
    <row r="37" spans="1:22">
      <c r="A37" s="254">
        <v>2009</v>
      </c>
      <c r="B37" s="160">
        <v>71</v>
      </c>
      <c r="C37" s="164">
        <v>5.2823000000000002</v>
      </c>
      <c r="D37" s="267">
        <v>0.235448990844499</v>
      </c>
      <c r="E37" s="248">
        <v>0.33528835580139799</v>
      </c>
      <c r="F37" s="1167">
        <v>8</v>
      </c>
      <c r="G37" s="162"/>
      <c r="H37" s="125">
        <f t="shared" si="1"/>
        <v>2006</v>
      </c>
      <c r="I37" s="267">
        <v>0.32141151412597002</v>
      </c>
      <c r="K37" s="1166">
        <v>0.17883231419168899</v>
      </c>
      <c r="L37" s="1" t="s">
        <v>191</v>
      </c>
      <c r="M37" s="43">
        <f t="shared" si="0"/>
        <v>1</v>
      </c>
      <c r="N37" s="161"/>
      <c r="O37" s="155"/>
      <c r="S37" s="171"/>
      <c r="T37" s="33"/>
      <c r="U37" s="164"/>
      <c r="V37" s="162"/>
    </row>
    <row r="38" spans="1:22">
      <c r="A38" s="255">
        <v>2010</v>
      </c>
      <c r="B38" s="160">
        <v>40</v>
      </c>
      <c r="C38" s="164">
        <v>3.1132</v>
      </c>
      <c r="D38" s="267">
        <v>0.24342026909134001</v>
      </c>
      <c r="E38" s="248">
        <v>0.33528835580139799</v>
      </c>
      <c r="F38" s="1167">
        <v>9</v>
      </c>
      <c r="G38" s="162"/>
      <c r="H38" s="125">
        <f t="shared" si="1"/>
        <v>2007</v>
      </c>
      <c r="I38" s="267">
        <v>0.323730289239054</v>
      </c>
      <c r="K38" s="1166">
        <v>0.135406474233529</v>
      </c>
      <c r="L38" s="1" t="s">
        <v>191</v>
      </c>
      <c r="M38" s="43">
        <f t="shared" si="0"/>
        <v>1</v>
      </c>
      <c r="N38" s="161"/>
      <c r="P38" s="1168"/>
      <c r="S38" s="172"/>
      <c r="T38" s="33"/>
      <c r="U38" s="164"/>
      <c r="V38" s="162"/>
    </row>
    <row r="39" spans="1:22">
      <c r="A39" s="256">
        <v>2011</v>
      </c>
      <c r="B39" s="160">
        <v>64</v>
      </c>
      <c r="C39" s="164">
        <v>3.8624999999999901</v>
      </c>
      <c r="D39" s="267">
        <v>0.25149106914335501</v>
      </c>
      <c r="E39" s="248">
        <v>0.33528835580139799</v>
      </c>
      <c r="F39" s="1167">
        <v>10</v>
      </c>
      <c r="G39" s="162"/>
      <c r="H39" s="125">
        <f t="shared" si="1"/>
        <v>2008</v>
      </c>
      <c r="I39" s="267">
        <v>0.34348628210059701</v>
      </c>
      <c r="K39" s="1166">
        <v>0.143971054871913</v>
      </c>
      <c r="L39" s="1" t="s">
        <v>191</v>
      </c>
      <c r="M39" s="43">
        <f t="shared" si="0"/>
        <v>1</v>
      </c>
      <c r="N39" s="161"/>
      <c r="O39" s="155"/>
      <c r="S39" s="173"/>
      <c r="T39" s="33"/>
      <c r="U39" s="164"/>
      <c r="V39" s="162"/>
    </row>
    <row r="40" spans="1:22">
      <c r="A40" s="257">
        <v>2012</v>
      </c>
      <c r="B40" s="160">
        <v>118</v>
      </c>
      <c r="C40" s="164">
        <v>10.056425000000001</v>
      </c>
      <c r="D40" s="267">
        <v>0.27034337744709203</v>
      </c>
      <c r="E40" s="248">
        <v>0.33528835580139799</v>
      </c>
      <c r="F40" s="1167">
        <v>11</v>
      </c>
      <c r="G40" s="162"/>
      <c r="H40" s="125">
        <f t="shared" si="1"/>
        <v>2009</v>
      </c>
      <c r="I40" s="267">
        <v>0.29782196434874197</v>
      </c>
      <c r="K40" s="1166">
        <v>0.221040615236721</v>
      </c>
      <c r="L40" s="1" t="s">
        <v>330</v>
      </c>
      <c r="M40" s="43">
        <f t="shared" si="0"/>
        <v>2</v>
      </c>
      <c r="N40" s="161"/>
      <c r="O40" s="155"/>
      <c r="S40" s="174"/>
      <c r="T40" s="33"/>
      <c r="U40" s="164"/>
      <c r="V40" s="162"/>
    </row>
    <row r="41" spans="1:22">
      <c r="A41" s="258">
        <v>2013</v>
      </c>
      <c r="B41" s="160">
        <v>10</v>
      </c>
      <c r="C41" s="164">
        <v>0.67089999999999905</v>
      </c>
      <c r="D41" s="267">
        <v>0.35768452518289601</v>
      </c>
      <c r="E41" s="248">
        <v>0.33528835580139799</v>
      </c>
      <c r="F41" s="1167">
        <v>12</v>
      </c>
      <c r="G41" s="162"/>
      <c r="H41" s="125">
        <f t="shared" si="1"/>
        <v>2010</v>
      </c>
      <c r="I41" s="267">
        <v>0.30714620719172497</v>
      </c>
      <c r="K41" s="1166">
        <v>0.221040615236721</v>
      </c>
      <c r="L41" s="1" t="s">
        <v>330</v>
      </c>
      <c r="M41" s="43">
        <f t="shared" si="0"/>
        <v>2</v>
      </c>
      <c r="N41" s="161"/>
      <c r="O41" s="155"/>
      <c r="S41" s="175"/>
      <c r="T41" s="33"/>
      <c r="U41" s="164"/>
      <c r="V41" s="162"/>
    </row>
    <row r="42" spans="1:22">
      <c r="A42" s="259">
        <v>2014</v>
      </c>
      <c r="B42" s="160">
        <v>35</v>
      </c>
      <c r="C42" s="164">
        <v>3.6733499999999899</v>
      </c>
      <c r="D42" s="267">
        <v>0.36848834002630199</v>
      </c>
      <c r="E42" s="248">
        <v>0.33528835580139799</v>
      </c>
      <c r="F42" s="1167">
        <v>13</v>
      </c>
      <c r="G42" s="162"/>
      <c r="H42" s="125">
        <f t="shared" si="1"/>
        <v>2011</v>
      </c>
      <c r="I42" s="267">
        <v>0.33388014266382199</v>
      </c>
      <c r="K42" s="1166">
        <v>0.221040615236721</v>
      </c>
      <c r="L42" s="1" t="s">
        <v>330</v>
      </c>
      <c r="M42" s="43">
        <f t="shared" si="0"/>
        <v>2</v>
      </c>
      <c r="N42" s="161"/>
      <c r="O42" s="155"/>
      <c r="S42" s="176"/>
      <c r="T42" s="33"/>
      <c r="U42" s="164"/>
      <c r="V42" s="162"/>
    </row>
    <row r="43" spans="1:22">
      <c r="A43" s="260">
        <v>2015</v>
      </c>
      <c r="B43" s="160">
        <v>48</v>
      </c>
      <c r="C43" s="164">
        <v>6.9772999999999996</v>
      </c>
      <c r="D43" s="267">
        <v>0.35396257609559201</v>
      </c>
      <c r="E43" s="248">
        <v>0.33528835580139799</v>
      </c>
      <c r="F43" s="1167">
        <v>14</v>
      </c>
      <c r="G43" s="162"/>
      <c r="H43" s="125">
        <f t="shared" si="1"/>
        <v>2012</v>
      </c>
      <c r="I43" s="267">
        <v>0.324811232360598</v>
      </c>
      <c r="K43" s="1166">
        <v>0.221040615236721</v>
      </c>
      <c r="L43" s="1" t="s">
        <v>330</v>
      </c>
      <c r="M43" s="43">
        <f t="shared" si="0"/>
        <v>2</v>
      </c>
      <c r="N43" s="161"/>
      <c r="O43" s="155"/>
      <c r="S43" s="177"/>
      <c r="T43" s="33"/>
      <c r="U43" s="164"/>
      <c r="V43" s="162"/>
    </row>
    <row r="44" spans="1:22">
      <c r="A44" s="261">
        <v>2016</v>
      </c>
      <c r="B44" s="160">
        <v>59</v>
      </c>
      <c r="C44" s="164">
        <v>7.4824999999999999</v>
      </c>
      <c r="D44" s="267">
        <v>0.38049258009937897</v>
      </c>
      <c r="E44" s="248">
        <v>0.33528835580139799</v>
      </c>
      <c r="F44" s="1167">
        <v>15</v>
      </c>
      <c r="G44" s="162"/>
      <c r="H44" s="125">
        <f t="shared" si="1"/>
        <v>2013</v>
      </c>
      <c r="I44" s="267">
        <v>0.32349937294869302</v>
      </c>
      <c r="K44" s="1166">
        <v>0.221040615236721</v>
      </c>
      <c r="L44" s="1" t="s">
        <v>330</v>
      </c>
      <c r="M44" s="43">
        <f t="shared" si="0"/>
        <v>2</v>
      </c>
      <c r="N44" s="161"/>
      <c r="O44" s="155"/>
      <c r="S44" s="178"/>
      <c r="T44" s="33"/>
      <c r="U44" s="164"/>
      <c r="V44" s="162"/>
    </row>
    <row r="45" spans="1:22">
      <c r="A45" s="262">
        <v>2017</v>
      </c>
      <c r="B45" s="160">
        <v>73</v>
      </c>
      <c r="C45" s="164">
        <v>8.6415999999999897</v>
      </c>
      <c r="D45" s="267">
        <v>0.382593181522278</v>
      </c>
      <c r="E45" s="248">
        <v>0.33528835580139799</v>
      </c>
      <c r="F45" s="1167">
        <v>16</v>
      </c>
      <c r="G45" s="162"/>
      <c r="H45" s="125">
        <f t="shared" si="1"/>
        <v>2014</v>
      </c>
      <c r="I45" s="267">
        <v>0.337829376799818</v>
      </c>
      <c r="K45" s="1166">
        <v>0.221040615236721</v>
      </c>
      <c r="L45" s="1" t="s">
        <v>330</v>
      </c>
      <c r="M45" s="43">
        <f t="shared" si="0"/>
        <v>2</v>
      </c>
      <c r="N45" s="161"/>
      <c r="O45" s="155"/>
      <c r="S45" s="179"/>
      <c r="T45" s="33"/>
      <c r="U45" s="164"/>
      <c r="V45" s="162"/>
    </row>
    <row r="46" spans="1:22">
      <c r="A46" s="559">
        <v>2018</v>
      </c>
      <c r="B46" s="160">
        <v>70</v>
      </c>
      <c r="C46" s="164">
        <v>9</v>
      </c>
      <c r="D46" s="267">
        <v>0.38909378488077101</v>
      </c>
      <c r="E46" s="248">
        <v>0.33528835580139799</v>
      </c>
      <c r="F46" s="1167">
        <v>17</v>
      </c>
      <c r="G46" s="162"/>
      <c r="H46" s="125">
        <f t="shared" si="1"/>
        <v>2015</v>
      </c>
      <c r="I46" s="267">
        <v>0.319720825688243</v>
      </c>
      <c r="K46" s="1166">
        <v>0.28646959865416899</v>
      </c>
      <c r="L46" s="1" t="s">
        <v>330</v>
      </c>
      <c r="M46" s="43">
        <f t="shared" si="0"/>
        <v>2</v>
      </c>
      <c r="N46" s="161"/>
      <c r="O46" s="155"/>
      <c r="S46" s="180"/>
      <c r="T46" s="33"/>
      <c r="U46" s="164"/>
      <c r="V46" s="162"/>
    </row>
    <row r="47" spans="1:22">
      <c r="A47" s="770">
        <v>2019</v>
      </c>
      <c r="B47" s="160">
        <v>66</v>
      </c>
      <c r="C47" s="164">
        <v>10.15114</v>
      </c>
      <c r="D47" s="267">
        <v>0.37865195166284099</v>
      </c>
      <c r="E47" s="248">
        <v>0.33528835580139799</v>
      </c>
      <c r="F47" s="1167">
        <v>18</v>
      </c>
      <c r="G47" s="162"/>
      <c r="H47" s="125">
        <f t="shared" si="1"/>
        <v>2016</v>
      </c>
      <c r="I47" s="267">
        <v>0.342614842521476</v>
      </c>
      <c r="K47" s="1166">
        <v>0.28646959865416899</v>
      </c>
      <c r="L47" s="1" t="s">
        <v>330</v>
      </c>
      <c r="M47" s="43">
        <f t="shared" si="0"/>
        <v>2</v>
      </c>
      <c r="N47" s="161"/>
      <c r="O47" s="155"/>
    </row>
    <row r="48" spans="1:22">
      <c r="A48" s="929">
        <v>2020</v>
      </c>
      <c r="B48" s="160">
        <v>111</v>
      </c>
      <c r="C48" s="164">
        <v>20.887899999999998</v>
      </c>
      <c r="D48" s="267">
        <v>0.364928967090492</v>
      </c>
      <c r="E48" s="248">
        <v>0.33528835580139799</v>
      </c>
      <c r="F48" s="1167">
        <v>19</v>
      </c>
      <c r="H48" s="125">
        <f t="shared" si="1"/>
        <v>2017</v>
      </c>
      <c r="I48" s="267">
        <v>0.34526940883316998</v>
      </c>
      <c r="K48" s="1166">
        <v>0.28646959865416899</v>
      </c>
      <c r="L48" s="1" t="s">
        <v>330</v>
      </c>
      <c r="M48" s="43">
        <f t="shared" si="0"/>
        <v>2</v>
      </c>
      <c r="N48" s="161"/>
      <c r="O48" s="155"/>
    </row>
    <row r="49" spans="1:15">
      <c r="A49" s="33">
        <v>2021</v>
      </c>
      <c r="B49" s="160">
        <v>77</v>
      </c>
      <c r="C49" s="164">
        <v>14.406599999999999</v>
      </c>
      <c r="D49" s="267">
        <v>0.34372361171094301</v>
      </c>
      <c r="E49" s="248">
        <v>0.33528835580139799</v>
      </c>
      <c r="F49" s="1167">
        <v>20</v>
      </c>
      <c r="H49" s="125">
        <f t="shared" si="1"/>
        <v>2018</v>
      </c>
      <c r="I49" s="267">
        <v>0.34878693928645998</v>
      </c>
      <c r="K49" s="1166">
        <v>0.28646959865416899</v>
      </c>
      <c r="L49" s="1" t="s">
        <v>330</v>
      </c>
      <c r="M49" s="43">
        <f t="shared" si="0"/>
        <v>2</v>
      </c>
      <c r="N49" s="161"/>
      <c r="O49" s="155"/>
    </row>
    <row r="50" spans="1:15">
      <c r="A50" s="265">
        <v>2022</v>
      </c>
      <c r="B50" s="265">
        <v>39</v>
      </c>
      <c r="C50" s="263">
        <v>8.6361000000000008</v>
      </c>
      <c r="D50" s="268">
        <v>0.382081555395137</v>
      </c>
      <c r="E50" s="264">
        <v>0.33528835580139799</v>
      </c>
      <c r="F50" s="1169">
        <v>21</v>
      </c>
      <c r="H50" s="125">
        <f t="shared" si="1"/>
        <v>2019</v>
      </c>
      <c r="I50" s="267">
        <v>0.34754467698028801</v>
      </c>
      <c r="K50" s="1166">
        <v>0.28646959865416899</v>
      </c>
      <c r="L50" s="1" t="s">
        <v>330</v>
      </c>
      <c r="M50" s="43">
        <f t="shared" si="0"/>
        <v>2</v>
      </c>
      <c r="N50" s="161"/>
      <c r="O50" s="155"/>
    </row>
    <row r="51" spans="1:15" ht="13">
      <c r="A51" s="1177" t="s">
        <v>931</v>
      </c>
      <c r="B51" s="181"/>
      <c r="C51" s="182"/>
      <c r="E51" s="162"/>
      <c r="H51" s="125">
        <v>2020</v>
      </c>
      <c r="I51" s="267">
        <v>0.356167582845413</v>
      </c>
      <c r="K51" s="1166">
        <v>0.28646959865416899</v>
      </c>
      <c r="L51" s="1" t="s">
        <v>330</v>
      </c>
      <c r="M51" s="43">
        <f t="shared" si="0"/>
        <v>2</v>
      </c>
      <c r="N51" s="161"/>
      <c r="O51" s="155"/>
    </row>
    <row r="52" spans="1:15" ht="13">
      <c r="A52" s="72" t="s">
        <v>932</v>
      </c>
      <c r="H52" s="125">
        <v>2021</v>
      </c>
      <c r="I52" s="267">
        <v>0.34658820425317299</v>
      </c>
      <c r="K52" s="1166">
        <v>0.28646959865416899</v>
      </c>
      <c r="L52" s="1" t="s">
        <v>330</v>
      </c>
      <c r="M52" s="43">
        <f t="shared" si="0"/>
        <v>2</v>
      </c>
      <c r="N52" s="161"/>
      <c r="O52" s="155"/>
    </row>
    <row r="53" spans="1:15">
      <c r="H53" s="125">
        <v>2022</v>
      </c>
      <c r="I53" s="267">
        <v>0.36139673301917302</v>
      </c>
      <c r="K53" s="1166">
        <v>0.28646959865416899</v>
      </c>
      <c r="L53" s="1" t="s">
        <v>330</v>
      </c>
      <c r="M53" s="43">
        <f t="shared" si="0"/>
        <v>2</v>
      </c>
      <c r="N53" s="161"/>
      <c r="O53" s="155"/>
    </row>
    <row r="54" spans="1:15">
      <c r="D54" s="6"/>
      <c r="H54" s="215">
        <v>2023</v>
      </c>
      <c r="I54" s="268">
        <v>0.33528835580139799</v>
      </c>
      <c r="K54" s="1166">
        <v>0.193763518385003</v>
      </c>
      <c r="L54" s="1" t="s">
        <v>330</v>
      </c>
      <c r="M54" s="43">
        <f t="shared" si="0"/>
        <v>2</v>
      </c>
      <c r="N54" s="161"/>
      <c r="O54" s="155"/>
    </row>
    <row r="55" spans="1:15">
      <c r="D55" s="6"/>
      <c r="K55" s="1166">
        <v>0.14490867579908601</v>
      </c>
      <c r="L55" s="1" t="s">
        <v>330</v>
      </c>
      <c r="M55" s="43">
        <f t="shared" si="0"/>
        <v>2</v>
      </c>
      <c r="N55" s="161"/>
      <c r="O55" s="155"/>
    </row>
    <row r="56" spans="1:15">
      <c r="K56" s="1166">
        <v>0.30960084324306703</v>
      </c>
      <c r="L56" s="1" t="s">
        <v>330</v>
      </c>
      <c r="M56" s="43">
        <f t="shared" si="0"/>
        <v>2</v>
      </c>
      <c r="N56" s="161"/>
      <c r="O56" s="155"/>
    </row>
    <row r="57" spans="1:15">
      <c r="K57" s="1166">
        <v>0.1500499715758</v>
      </c>
      <c r="L57" s="1" t="s">
        <v>330</v>
      </c>
      <c r="M57" s="43">
        <f t="shared" si="0"/>
        <v>2</v>
      </c>
      <c r="N57" s="161"/>
      <c r="O57" s="155"/>
    </row>
    <row r="58" spans="1:15">
      <c r="K58" s="1166">
        <v>0.197569300309026</v>
      </c>
      <c r="L58" s="1" t="s">
        <v>330</v>
      </c>
      <c r="M58" s="43">
        <f t="shared" si="0"/>
        <v>2</v>
      </c>
      <c r="N58" s="161"/>
      <c r="O58" s="155"/>
    </row>
    <row r="59" spans="1:15">
      <c r="K59" s="1166">
        <v>0.17363774733637699</v>
      </c>
      <c r="L59" s="1" t="s">
        <v>330</v>
      </c>
      <c r="M59" s="43">
        <f t="shared" si="0"/>
        <v>2</v>
      </c>
      <c r="N59" s="161"/>
      <c r="O59" s="155"/>
    </row>
    <row r="60" spans="1:15">
      <c r="K60" s="1166">
        <v>0.13411753027595699</v>
      </c>
      <c r="L60" s="1" t="s">
        <v>330</v>
      </c>
      <c r="M60" s="43">
        <f t="shared" si="0"/>
        <v>2</v>
      </c>
      <c r="N60" s="161"/>
      <c r="O60" s="155"/>
    </row>
    <row r="61" spans="1:15">
      <c r="K61" s="1166">
        <v>0.26796423135464198</v>
      </c>
      <c r="L61" s="1" t="s">
        <v>330</v>
      </c>
      <c r="M61" s="43">
        <f t="shared" si="0"/>
        <v>2</v>
      </c>
      <c r="N61" s="161"/>
      <c r="O61" s="155"/>
    </row>
    <row r="62" spans="1:15">
      <c r="K62" s="1166">
        <v>7.2120750887874105E-2</v>
      </c>
      <c r="L62" s="1" t="s">
        <v>330</v>
      </c>
      <c r="M62" s="43">
        <f t="shared" si="0"/>
        <v>2</v>
      </c>
      <c r="N62" s="161"/>
      <c r="O62" s="155"/>
    </row>
    <row r="63" spans="1:15">
      <c r="K63" s="1166">
        <v>0.119322678843226</v>
      </c>
      <c r="L63" s="1" t="s">
        <v>330</v>
      </c>
      <c r="M63" s="43">
        <f t="shared" si="0"/>
        <v>2</v>
      </c>
      <c r="N63" s="161"/>
      <c r="O63" s="155"/>
    </row>
    <row r="64" spans="1:15">
      <c r="K64" s="1166">
        <v>0.14408256453266199</v>
      </c>
      <c r="L64" s="1" t="s">
        <v>330</v>
      </c>
      <c r="M64" s="43">
        <f t="shared" si="0"/>
        <v>2</v>
      </c>
      <c r="N64" s="161"/>
      <c r="O64" s="155"/>
    </row>
    <row r="65" spans="11:15">
      <c r="K65" s="1166">
        <v>0.19924168297455899</v>
      </c>
      <c r="L65" s="1" t="s">
        <v>331</v>
      </c>
      <c r="M65" s="43">
        <f t="shared" si="0"/>
        <v>3</v>
      </c>
      <c r="N65" s="161"/>
      <c r="O65" s="155"/>
    </row>
    <row r="66" spans="11:15">
      <c r="K66" s="1166">
        <v>9.2998477929984696E-2</v>
      </c>
      <c r="L66" s="1" t="s">
        <v>331</v>
      </c>
      <c r="M66" s="43">
        <f t="shared" si="0"/>
        <v>3</v>
      </c>
      <c r="N66" s="161"/>
      <c r="O66" s="155"/>
    </row>
    <row r="67" spans="11:15">
      <c r="K67" s="1166">
        <v>0.38886352105530098</v>
      </c>
      <c r="L67" s="1" t="s">
        <v>331</v>
      </c>
      <c r="M67" s="43">
        <f t="shared" si="0"/>
        <v>3</v>
      </c>
      <c r="N67" s="161"/>
      <c r="O67" s="155"/>
    </row>
    <row r="68" spans="11:15">
      <c r="K68" s="1166">
        <v>0.18200063714558701</v>
      </c>
      <c r="L68" s="1" t="s">
        <v>331</v>
      </c>
      <c r="M68" s="43">
        <f t="shared" si="0"/>
        <v>3</v>
      </c>
      <c r="N68" s="161"/>
      <c r="O68" s="155"/>
    </row>
    <row r="69" spans="11:15">
      <c r="K69" s="1166">
        <v>7.9307858687815397E-2</v>
      </c>
      <c r="L69" s="1" t="s">
        <v>331</v>
      </c>
      <c r="M69" s="43">
        <f t="shared" si="0"/>
        <v>3</v>
      </c>
      <c r="N69" s="161"/>
      <c r="O69" s="155"/>
    </row>
    <row r="70" spans="11:15">
      <c r="K70" s="1166">
        <v>0.32866410513420202</v>
      </c>
      <c r="L70" s="1" t="s">
        <v>331</v>
      </c>
      <c r="M70" s="43">
        <f t="shared" si="0"/>
        <v>3</v>
      </c>
      <c r="N70" s="161"/>
      <c r="O70" s="155"/>
    </row>
    <row r="71" spans="11:15">
      <c r="K71" s="1166">
        <v>0.319098266325129</v>
      </c>
      <c r="L71" s="1" t="s">
        <v>331</v>
      </c>
      <c r="M71" s="43">
        <f t="shared" si="0"/>
        <v>3</v>
      </c>
      <c r="N71" s="161"/>
      <c r="O71" s="155"/>
    </row>
    <row r="72" spans="11:15">
      <c r="K72" s="1166">
        <v>0.14005327245053201</v>
      </c>
      <c r="L72" s="1" t="s">
        <v>331</v>
      </c>
      <c r="M72" s="43">
        <f t="shared" si="0"/>
        <v>3</v>
      </c>
      <c r="N72" s="161"/>
      <c r="O72" s="155"/>
    </row>
    <row r="73" spans="11:15">
      <c r="K73" s="1166">
        <v>9.8901774246083596E-2</v>
      </c>
      <c r="L73" s="1" t="s">
        <v>331</v>
      </c>
      <c r="M73" s="43">
        <f t="shared" si="0"/>
        <v>3</v>
      </c>
      <c r="N73" s="161"/>
      <c r="O73" s="155"/>
    </row>
    <row r="74" spans="11:15">
      <c r="K74" s="1166">
        <v>0.22712948869721999</v>
      </c>
      <c r="L74" s="1" t="s">
        <v>331</v>
      </c>
      <c r="M74" s="43">
        <f t="shared" si="0"/>
        <v>3</v>
      </c>
      <c r="N74" s="161"/>
      <c r="O74" s="155"/>
    </row>
    <row r="75" spans="11:15">
      <c r="K75" s="1166">
        <v>0.209723807711821</v>
      </c>
      <c r="L75" s="1" t="s">
        <v>331</v>
      </c>
      <c r="M75" s="43">
        <f t="shared" si="0"/>
        <v>3</v>
      </c>
      <c r="N75" s="161"/>
      <c r="O75" s="155"/>
    </row>
    <row r="76" spans="11:15">
      <c r="K76" s="1166">
        <v>0.25185618294539103</v>
      </c>
      <c r="L76" s="1" t="s">
        <v>331</v>
      </c>
      <c r="M76" s="43">
        <f t="shared" si="0"/>
        <v>3</v>
      </c>
      <c r="N76" s="161"/>
      <c r="O76" s="155"/>
    </row>
    <row r="77" spans="11:15">
      <c r="K77" s="1166">
        <v>0.35030883072406999</v>
      </c>
      <c r="L77" s="1" t="s">
        <v>331</v>
      </c>
      <c r="M77" s="43">
        <f t="shared" si="0"/>
        <v>3</v>
      </c>
      <c r="N77" s="161"/>
      <c r="O77" s="155"/>
    </row>
    <row r="78" spans="11:15">
      <c r="K78" s="1166">
        <v>0.22756258856872899</v>
      </c>
      <c r="L78" s="1" t="s">
        <v>331</v>
      </c>
      <c r="M78" s="43">
        <f t="shared" si="0"/>
        <v>3</v>
      </c>
      <c r="N78" s="161"/>
      <c r="O78" s="155"/>
    </row>
    <row r="79" spans="11:15">
      <c r="K79" s="1166">
        <v>0.15813188289014199</v>
      </c>
      <c r="L79" s="1" t="s">
        <v>331</v>
      </c>
      <c r="M79" s="43">
        <f t="shared" si="0"/>
        <v>3</v>
      </c>
      <c r="N79" s="161"/>
      <c r="O79" s="155"/>
    </row>
    <row r="80" spans="11:15">
      <c r="K80" s="1166">
        <v>0.19456302431772299</v>
      </c>
      <c r="L80" s="1" t="s">
        <v>331</v>
      </c>
      <c r="M80" s="43">
        <f t="shared" si="0"/>
        <v>3</v>
      </c>
      <c r="N80" s="161"/>
      <c r="O80" s="155"/>
    </row>
    <row r="81" spans="11:15">
      <c r="K81" s="1166">
        <v>0.27414383561643801</v>
      </c>
      <c r="L81" s="1" t="s">
        <v>331</v>
      </c>
      <c r="M81" s="43">
        <f t="shared" si="0"/>
        <v>3</v>
      </c>
      <c r="N81" s="161"/>
      <c r="O81" s="155"/>
    </row>
    <row r="82" spans="11:15">
      <c r="K82" s="1166">
        <v>0.13710045662100401</v>
      </c>
      <c r="L82" s="1" t="s">
        <v>331</v>
      </c>
      <c r="M82" s="43">
        <f t="shared" si="0"/>
        <v>3</v>
      </c>
      <c r="N82" s="161"/>
      <c r="O82" s="155"/>
    </row>
    <row r="83" spans="11:15">
      <c r="K83" s="1166">
        <v>0.27414383561643801</v>
      </c>
      <c r="L83" s="1" t="s">
        <v>331</v>
      </c>
      <c r="M83" s="43">
        <f t="shared" si="0"/>
        <v>3</v>
      </c>
      <c r="N83" s="161"/>
      <c r="O83" s="155"/>
    </row>
    <row r="84" spans="11:15">
      <c r="K84" s="1166">
        <v>0.27414383561643801</v>
      </c>
      <c r="L84" s="1" t="s">
        <v>331</v>
      </c>
      <c r="M84" s="43">
        <f t="shared" si="0"/>
        <v>3</v>
      </c>
      <c r="N84" s="161"/>
      <c r="O84" s="155"/>
    </row>
    <row r="85" spans="11:15">
      <c r="K85" s="1166">
        <v>0.13710045662100401</v>
      </c>
      <c r="L85" s="1" t="s">
        <v>331</v>
      </c>
      <c r="M85" s="43">
        <f t="shared" si="0"/>
        <v>3</v>
      </c>
      <c r="N85" s="161"/>
      <c r="O85" s="155"/>
    </row>
    <row r="86" spans="11:15">
      <c r="K86" s="1166">
        <v>0.29115296803652901</v>
      </c>
      <c r="L86" s="1" t="s">
        <v>331</v>
      </c>
      <c r="M86" s="43">
        <f t="shared" si="0"/>
        <v>3</v>
      </c>
      <c r="N86" s="161"/>
      <c r="O86" s="155"/>
    </row>
    <row r="87" spans="11:15">
      <c r="K87" s="1166">
        <v>0.28087899543378902</v>
      </c>
      <c r="L87" s="1" t="s">
        <v>331</v>
      </c>
      <c r="M87" s="43">
        <f t="shared" si="0"/>
        <v>3</v>
      </c>
      <c r="N87" s="161"/>
      <c r="O87" s="155"/>
    </row>
    <row r="88" spans="11:15">
      <c r="K88" s="1166">
        <v>0.16980593607305899</v>
      </c>
      <c r="L88" s="1" t="s">
        <v>331</v>
      </c>
      <c r="M88" s="43">
        <f t="shared" si="0"/>
        <v>3</v>
      </c>
      <c r="N88" s="161"/>
      <c r="O88" s="155"/>
    </row>
    <row r="89" spans="11:15">
      <c r="K89" s="1166">
        <v>0.28527397260273901</v>
      </c>
      <c r="L89" s="1" t="s">
        <v>331</v>
      </c>
      <c r="M89" s="43">
        <f t="shared" si="0"/>
        <v>3</v>
      </c>
      <c r="N89" s="161"/>
      <c r="O89" s="155"/>
    </row>
    <row r="90" spans="11:15">
      <c r="K90" s="1166">
        <v>0.28527397260273901</v>
      </c>
      <c r="L90" s="1" t="s">
        <v>331</v>
      </c>
      <c r="M90" s="43">
        <f t="shared" si="0"/>
        <v>3</v>
      </c>
      <c r="N90" s="161"/>
      <c r="O90" s="155"/>
    </row>
    <row r="91" spans="11:15">
      <c r="K91" s="1166">
        <v>0.27014840182648397</v>
      </c>
      <c r="L91" s="1" t="s">
        <v>331</v>
      </c>
      <c r="M91" s="43">
        <f t="shared" si="0"/>
        <v>3</v>
      </c>
      <c r="N91" s="161"/>
      <c r="O91" s="155"/>
    </row>
    <row r="92" spans="11:15">
      <c r="K92" s="1166">
        <v>0.28527397260273901</v>
      </c>
      <c r="L92" s="1" t="s">
        <v>331</v>
      </c>
      <c r="M92" s="43">
        <f t="shared" si="0"/>
        <v>3</v>
      </c>
      <c r="N92" s="161"/>
      <c r="O92" s="155"/>
    </row>
    <row r="93" spans="11:15">
      <c r="K93" s="1166">
        <v>7.2869101978690995E-2</v>
      </c>
      <c r="L93" s="1" t="s">
        <v>331</v>
      </c>
      <c r="M93" s="43">
        <f t="shared" ref="M93:M156" si="2">INDEX($F$30:$F$50,MATCH(L93,$A$30:$A$50,0))</f>
        <v>3</v>
      </c>
      <c r="N93" s="161"/>
      <c r="O93" s="155"/>
    </row>
    <row r="94" spans="11:15">
      <c r="K94" s="1166">
        <v>0.22043378995433699</v>
      </c>
      <c r="L94" s="1" t="s">
        <v>332</v>
      </c>
      <c r="M94" s="43">
        <f t="shared" si="2"/>
        <v>4</v>
      </c>
      <c r="N94" s="161"/>
      <c r="O94" s="155"/>
    </row>
    <row r="95" spans="11:15">
      <c r="K95" s="1166">
        <v>0.48631659056316501</v>
      </c>
      <c r="L95" s="1" t="s">
        <v>332</v>
      </c>
      <c r="M95" s="43">
        <f t="shared" si="2"/>
        <v>4</v>
      </c>
      <c r="N95" s="161"/>
      <c r="O95" s="155"/>
    </row>
    <row r="96" spans="11:15">
      <c r="K96" s="1166">
        <v>0.16275387051642701</v>
      </c>
      <c r="L96" s="1" t="s">
        <v>332</v>
      </c>
      <c r="M96" s="43">
        <f t="shared" si="2"/>
        <v>4</v>
      </c>
      <c r="N96" s="161"/>
      <c r="O96" s="155"/>
    </row>
    <row r="97" spans="11:15">
      <c r="K97" s="1166">
        <v>0.18790844105196999</v>
      </c>
      <c r="L97" s="1" t="s">
        <v>332</v>
      </c>
      <c r="M97" s="43">
        <f t="shared" si="2"/>
        <v>4</v>
      </c>
      <c r="N97" s="161"/>
      <c r="O97" s="155"/>
    </row>
    <row r="98" spans="11:15">
      <c r="K98" s="1166">
        <v>0.237663797477212</v>
      </c>
      <c r="L98" s="1" t="s">
        <v>332</v>
      </c>
      <c r="M98" s="43">
        <f t="shared" si="2"/>
        <v>4</v>
      </c>
      <c r="N98" s="161"/>
      <c r="O98" s="155"/>
    </row>
    <row r="99" spans="11:15">
      <c r="K99" s="1166">
        <v>0.22680745814307399</v>
      </c>
      <c r="L99" s="1" t="s">
        <v>332</v>
      </c>
      <c r="M99" s="43">
        <f t="shared" si="2"/>
        <v>4</v>
      </c>
      <c r="N99" s="161"/>
      <c r="O99" s="155"/>
    </row>
    <row r="100" spans="11:15">
      <c r="K100" s="1166">
        <v>0.19576381662373399</v>
      </c>
      <c r="L100" s="1" t="s">
        <v>332</v>
      </c>
      <c r="M100" s="43">
        <f t="shared" si="2"/>
        <v>4</v>
      </c>
      <c r="N100" s="161"/>
      <c r="O100" s="155"/>
    </row>
    <row r="101" spans="11:15">
      <c r="K101" s="1166">
        <v>0.35886415525114101</v>
      </c>
      <c r="L101" s="1" t="s">
        <v>332</v>
      </c>
      <c r="M101" s="43">
        <f t="shared" si="2"/>
        <v>4</v>
      </c>
      <c r="N101" s="161"/>
      <c r="O101" s="155"/>
    </row>
    <row r="102" spans="11:15">
      <c r="K102" s="1166">
        <v>0.33117123287671202</v>
      </c>
      <c r="L102" s="1" t="s">
        <v>332</v>
      </c>
      <c r="M102" s="43">
        <f t="shared" si="2"/>
        <v>4</v>
      </c>
      <c r="N102" s="161"/>
      <c r="O102" s="155"/>
    </row>
    <row r="103" spans="11:15">
      <c r="K103" s="1166">
        <v>0.280639269406392</v>
      </c>
      <c r="L103" s="1" t="s">
        <v>332</v>
      </c>
      <c r="M103" s="43">
        <f t="shared" si="2"/>
        <v>4</v>
      </c>
      <c r="N103" s="161"/>
      <c r="O103" s="155"/>
    </row>
    <row r="104" spans="11:15">
      <c r="K104" s="1166">
        <v>0.238405720151499</v>
      </c>
      <c r="L104" s="1" t="s">
        <v>332</v>
      </c>
      <c r="M104" s="43">
        <f t="shared" si="2"/>
        <v>4</v>
      </c>
      <c r="N104" s="161"/>
      <c r="O104" s="155"/>
    </row>
    <row r="105" spans="11:15">
      <c r="K105" s="1166">
        <v>0.219051750380517</v>
      </c>
      <c r="L105" s="1" t="s">
        <v>332</v>
      </c>
      <c r="M105" s="43">
        <f t="shared" si="2"/>
        <v>4</v>
      </c>
      <c r="N105" s="161"/>
      <c r="O105" s="155"/>
    </row>
    <row r="106" spans="11:15">
      <c r="K106" s="1166">
        <v>0.18310121765601201</v>
      </c>
      <c r="L106" s="1" t="s">
        <v>332</v>
      </c>
      <c r="M106" s="43">
        <f t="shared" si="2"/>
        <v>4</v>
      </c>
      <c r="N106" s="161"/>
      <c r="O106" s="155"/>
    </row>
    <row r="107" spans="11:15">
      <c r="K107" s="1166">
        <v>0.26635138073494202</v>
      </c>
      <c r="L107" s="1" t="s">
        <v>332</v>
      </c>
      <c r="M107" s="43">
        <f t="shared" si="2"/>
        <v>4</v>
      </c>
      <c r="N107" s="161"/>
      <c r="O107" s="155"/>
    </row>
    <row r="108" spans="11:15">
      <c r="K108" s="1166">
        <v>0.34587265347539298</v>
      </c>
      <c r="L108" s="1" t="s">
        <v>332</v>
      </c>
      <c r="M108" s="43">
        <f t="shared" si="2"/>
        <v>4</v>
      </c>
      <c r="N108" s="161"/>
      <c r="O108" s="155"/>
    </row>
    <row r="109" spans="11:15">
      <c r="K109" s="1166">
        <v>0.28364222401289202</v>
      </c>
      <c r="L109" s="1" t="s">
        <v>332</v>
      </c>
      <c r="M109" s="43">
        <f t="shared" si="2"/>
        <v>4</v>
      </c>
      <c r="N109" s="161"/>
      <c r="O109" s="155"/>
    </row>
    <row r="110" spans="11:15">
      <c r="K110" s="1166">
        <v>0.29606500134300201</v>
      </c>
      <c r="L110" s="1" t="s">
        <v>332</v>
      </c>
      <c r="M110" s="43">
        <f t="shared" si="2"/>
        <v>4</v>
      </c>
      <c r="N110" s="161"/>
      <c r="O110" s="155"/>
    </row>
    <row r="111" spans="11:15">
      <c r="K111" s="1166">
        <v>0.24771689497716801</v>
      </c>
      <c r="L111" s="1" t="s">
        <v>332</v>
      </c>
      <c r="M111" s="43">
        <f t="shared" si="2"/>
        <v>4</v>
      </c>
      <c r="N111" s="161"/>
      <c r="O111" s="155"/>
    </row>
    <row r="112" spans="11:15">
      <c r="K112" s="1166">
        <v>6.8548114324369996E-2</v>
      </c>
      <c r="L112" s="1" t="s">
        <v>332</v>
      </c>
      <c r="M112" s="43">
        <f t="shared" si="2"/>
        <v>4</v>
      </c>
      <c r="N112" s="161"/>
      <c r="O112" s="155"/>
    </row>
    <row r="113" spans="11:15">
      <c r="K113" s="1166">
        <v>0.20514370131614201</v>
      </c>
      <c r="L113" s="1" t="s">
        <v>332</v>
      </c>
      <c r="M113" s="43">
        <f t="shared" si="2"/>
        <v>4</v>
      </c>
      <c r="N113" s="161"/>
      <c r="O113" s="155"/>
    </row>
    <row r="114" spans="11:15">
      <c r="K114" s="1166">
        <v>0.14412100456620999</v>
      </c>
      <c r="L114" s="1" t="s">
        <v>332</v>
      </c>
      <c r="M114" s="43">
        <f t="shared" si="2"/>
        <v>4</v>
      </c>
      <c r="N114" s="161"/>
      <c r="O114" s="155"/>
    </row>
    <row r="115" spans="11:15">
      <c r="K115" s="1166">
        <v>0.38310502283105002</v>
      </c>
      <c r="L115" s="1" t="s">
        <v>332</v>
      </c>
      <c r="M115" s="43">
        <f t="shared" si="2"/>
        <v>4</v>
      </c>
      <c r="N115" s="161"/>
      <c r="O115" s="155"/>
    </row>
    <row r="116" spans="11:15">
      <c r="K116" s="1166">
        <v>0.249914383561643</v>
      </c>
      <c r="L116" s="1">
        <v>2006</v>
      </c>
      <c r="M116" s="43">
        <f t="shared" si="2"/>
        <v>5</v>
      </c>
      <c r="N116" s="161"/>
      <c r="O116" s="155"/>
    </row>
    <row r="117" spans="11:15">
      <c r="K117" s="1166">
        <v>0.21998127284361299</v>
      </c>
      <c r="L117" s="1">
        <v>2006</v>
      </c>
      <c r="M117" s="43">
        <f t="shared" si="2"/>
        <v>5</v>
      </c>
      <c r="N117" s="161"/>
      <c r="O117" s="155"/>
    </row>
    <row r="118" spans="11:15">
      <c r="K118" s="1166">
        <v>0.38698873020499303</v>
      </c>
      <c r="L118" s="1">
        <v>2006</v>
      </c>
      <c r="M118" s="43">
        <f t="shared" si="2"/>
        <v>5</v>
      </c>
      <c r="N118" s="161"/>
      <c r="O118" s="155"/>
    </row>
    <row r="119" spans="11:15">
      <c r="K119" s="1166">
        <v>0.24966327069135599</v>
      </c>
      <c r="L119" s="1">
        <v>2006</v>
      </c>
      <c r="M119" s="43">
        <f t="shared" si="2"/>
        <v>5</v>
      </c>
      <c r="N119" s="161"/>
      <c r="O119" s="155"/>
    </row>
    <row r="120" spans="11:15">
      <c r="K120" s="1166">
        <v>0.318348554033485</v>
      </c>
      <c r="L120" s="1">
        <v>2006</v>
      </c>
      <c r="M120" s="43">
        <f t="shared" si="2"/>
        <v>5</v>
      </c>
      <c r="N120" s="161"/>
      <c r="O120" s="155"/>
    </row>
    <row r="121" spans="11:15">
      <c r="K121" s="1166">
        <v>0.15622526636225201</v>
      </c>
      <c r="L121" s="1">
        <v>2006</v>
      </c>
      <c r="M121" s="43">
        <f t="shared" si="2"/>
        <v>5</v>
      </c>
      <c r="N121" s="161"/>
      <c r="O121" s="155"/>
    </row>
    <row r="122" spans="11:15">
      <c r="K122" s="1166">
        <v>0.20721475893204999</v>
      </c>
      <c r="L122" s="1">
        <v>2006</v>
      </c>
      <c r="M122" s="43">
        <f t="shared" si="2"/>
        <v>5</v>
      </c>
      <c r="N122" s="161"/>
      <c r="O122" s="155"/>
    </row>
    <row r="123" spans="11:15">
      <c r="K123" s="1166">
        <v>0.25126839167935</v>
      </c>
      <c r="L123" s="1">
        <v>2006</v>
      </c>
      <c r="M123" s="43">
        <f t="shared" si="2"/>
        <v>5</v>
      </c>
      <c r="N123" s="161"/>
      <c r="O123" s="155"/>
    </row>
    <row r="124" spans="11:15">
      <c r="K124" s="1166">
        <v>0.27304133621725502</v>
      </c>
      <c r="L124" s="1">
        <v>2006</v>
      </c>
      <c r="M124" s="43">
        <f t="shared" si="2"/>
        <v>5</v>
      </c>
      <c r="N124" s="161"/>
      <c r="O124" s="155"/>
    </row>
    <row r="125" spans="11:15">
      <c r="K125" s="1166">
        <v>0.33001522070015199</v>
      </c>
      <c r="L125" s="1">
        <v>2006</v>
      </c>
      <c r="M125" s="43">
        <f t="shared" si="2"/>
        <v>5</v>
      </c>
      <c r="N125" s="161"/>
      <c r="O125" s="155"/>
    </row>
    <row r="126" spans="11:15">
      <c r="K126" s="1166">
        <v>0.23948454513522999</v>
      </c>
      <c r="L126" s="1">
        <v>2006</v>
      </c>
      <c r="M126" s="43">
        <f t="shared" si="2"/>
        <v>5</v>
      </c>
      <c r="N126" s="161"/>
      <c r="O126" s="155"/>
    </row>
    <row r="127" spans="11:15">
      <c r="K127" s="1166">
        <v>0.219386635054443</v>
      </c>
      <c r="L127" s="1">
        <v>2006</v>
      </c>
      <c r="M127" s="43">
        <f t="shared" si="2"/>
        <v>5</v>
      </c>
      <c r="N127" s="161"/>
      <c r="O127" s="155"/>
    </row>
    <row r="128" spans="11:15">
      <c r="K128" s="1166">
        <v>0.240699274089685</v>
      </c>
      <c r="L128" s="1">
        <v>2006</v>
      </c>
      <c r="M128" s="43">
        <f t="shared" si="2"/>
        <v>5</v>
      </c>
      <c r="N128" s="161"/>
      <c r="O128" s="155"/>
    </row>
    <row r="129" spans="11:15">
      <c r="K129" s="1166">
        <v>1.8812785388127799E-2</v>
      </c>
      <c r="L129" s="1">
        <v>2006</v>
      </c>
      <c r="M129" s="43">
        <f t="shared" si="2"/>
        <v>5</v>
      </c>
      <c r="N129" s="161"/>
      <c r="O129" s="155"/>
    </row>
    <row r="130" spans="11:15">
      <c r="K130" s="1166">
        <v>0.436160871092377</v>
      </c>
      <c r="L130" s="1">
        <v>2006</v>
      </c>
      <c r="M130" s="43">
        <f t="shared" si="2"/>
        <v>5</v>
      </c>
      <c r="N130" s="161"/>
      <c r="O130" s="155"/>
    </row>
    <row r="131" spans="11:15">
      <c r="K131" s="1166">
        <v>0.23709167544783899</v>
      </c>
      <c r="L131" s="1">
        <v>2006</v>
      </c>
      <c r="M131" s="43">
        <f t="shared" si="2"/>
        <v>5</v>
      </c>
      <c r="N131" s="161"/>
      <c r="O131" s="155"/>
    </row>
    <row r="132" spans="11:15">
      <c r="K132" s="1166">
        <v>0.23709167544783899</v>
      </c>
      <c r="L132" s="1">
        <v>2006</v>
      </c>
      <c r="M132" s="43">
        <f t="shared" si="2"/>
        <v>5</v>
      </c>
      <c r="N132" s="161"/>
      <c r="O132" s="155"/>
    </row>
    <row r="133" spans="11:15">
      <c r="K133" s="1166">
        <v>0.23709167544783899</v>
      </c>
      <c r="L133" s="1">
        <v>2006</v>
      </c>
      <c r="M133" s="43">
        <f t="shared" si="2"/>
        <v>5</v>
      </c>
      <c r="N133" s="161"/>
      <c r="O133" s="155"/>
    </row>
    <row r="134" spans="11:15">
      <c r="K134" s="1166">
        <v>0.23709167544783899</v>
      </c>
      <c r="L134" s="1">
        <v>2006</v>
      </c>
      <c r="M134" s="43">
        <f t="shared" si="2"/>
        <v>5</v>
      </c>
      <c r="N134" s="161"/>
      <c r="O134" s="155"/>
    </row>
    <row r="135" spans="11:15">
      <c r="K135" s="1166">
        <v>0.23709167544783899</v>
      </c>
      <c r="L135" s="1">
        <v>2006</v>
      </c>
      <c r="M135" s="43">
        <f t="shared" si="2"/>
        <v>5</v>
      </c>
      <c r="N135" s="161"/>
      <c r="O135" s="155"/>
    </row>
    <row r="136" spans="11:15">
      <c r="K136" s="1166">
        <v>0.373211567732115</v>
      </c>
      <c r="L136" s="1">
        <v>2006</v>
      </c>
      <c r="M136" s="43">
        <f t="shared" si="2"/>
        <v>5</v>
      </c>
      <c r="N136" s="161"/>
      <c r="O136" s="155"/>
    </row>
    <row r="137" spans="11:15">
      <c r="K137" s="1166">
        <v>0.22976861977667701</v>
      </c>
      <c r="L137" s="1">
        <v>2006</v>
      </c>
      <c r="M137" s="43">
        <f t="shared" si="2"/>
        <v>5</v>
      </c>
      <c r="N137" s="161"/>
      <c r="O137" s="155"/>
    </row>
    <row r="138" spans="11:15">
      <c r="K138" s="1166">
        <v>6.9634703196347E-2</v>
      </c>
      <c r="L138" s="1">
        <v>2006</v>
      </c>
      <c r="M138" s="43">
        <f t="shared" si="2"/>
        <v>5</v>
      </c>
      <c r="N138" s="161"/>
      <c r="O138" s="155"/>
    </row>
    <row r="139" spans="11:15">
      <c r="K139" s="1166">
        <v>0.17736872146118701</v>
      </c>
      <c r="L139" s="1">
        <v>2006</v>
      </c>
      <c r="M139" s="43">
        <f t="shared" si="2"/>
        <v>5</v>
      </c>
      <c r="N139" s="161"/>
      <c r="O139" s="155"/>
    </row>
    <row r="140" spans="11:15">
      <c r="K140" s="1166">
        <v>0.30939000117082299</v>
      </c>
      <c r="L140" s="1">
        <v>2006</v>
      </c>
      <c r="M140" s="43">
        <f t="shared" si="2"/>
        <v>5</v>
      </c>
      <c r="N140" s="161"/>
      <c r="O140" s="155"/>
    </row>
    <row r="141" spans="11:15">
      <c r="K141" s="1166">
        <v>0.21489726027397199</v>
      </c>
      <c r="L141" s="1">
        <v>2007</v>
      </c>
      <c r="M141" s="43">
        <f t="shared" si="2"/>
        <v>6</v>
      </c>
      <c r="N141" s="161"/>
      <c r="O141" s="155"/>
    </row>
    <row r="142" spans="11:15">
      <c r="K142" s="1166">
        <v>0.29434102578677102</v>
      </c>
      <c r="L142" s="1">
        <v>2007</v>
      </c>
      <c r="M142" s="43">
        <f t="shared" si="2"/>
        <v>6</v>
      </c>
      <c r="N142" s="161"/>
      <c r="O142" s="155"/>
    </row>
    <row r="143" spans="11:15">
      <c r="K143" s="1166">
        <v>0.29069346432360099</v>
      </c>
      <c r="L143" s="1">
        <v>2007</v>
      </c>
      <c r="M143" s="43">
        <f t="shared" si="2"/>
        <v>6</v>
      </c>
      <c r="N143" s="161"/>
      <c r="O143" s="155"/>
    </row>
    <row r="144" spans="11:15">
      <c r="K144" s="1166">
        <v>0.28380649857719498</v>
      </c>
      <c r="L144" s="1">
        <v>2007</v>
      </c>
      <c r="M144" s="43">
        <f t="shared" si="2"/>
        <v>6</v>
      </c>
      <c r="N144" s="161"/>
      <c r="O144" s="155"/>
    </row>
    <row r="145" spans="11:15">
      <c r="K145" s="1166">
        <v>0.22244280840912001</v>
      </c>
      <c r="L145" s="1">
        <v>2007</v>
      </c>
      <c r="M145" s="43">
        <f t="shared" si="2"/>
        <v>6</v>
      </c>
      <c r="N145" s="161"/>
      <c r="O145" s="155"/>
    </row>
    <row r="146" spans="11:15">
      <c r="K146" s="1166">
        <v>0.23432031538046999</v>
      </c>
      <c r="L146" s="1">
        <v>2007</v>
      </c>
      <c r="M146" s="43">
        <f t="shared" si="2"/>
        <v>6</v>
      </c>
      <c r="N146" s="161"/>
      <c r="O146" s="155"/>
    </row>
    <row r="147" spans="11:15">
      <c r="K147" s="1166">
        <v>0.55981735159817303</v>
      </c>
      <c r="L147" s="1">
        <v>2007</v>
      </c>
      <c r="M147" s="43">
        <f t="shared" si="2"/>
        <v>6</v>
      </c>
      <c r="N147" s="161"/>
      <c r="O147" s="155"/>
    </row>
    <row r="148" spans="11:15">
      <c r="K148" s="1166">
        <v>0.24314840182648401</v>
      </c>
      <c r="L148" s="1">
        <v>2007</v>
      </c>
      <c r="M148" s="43">
        <f t="shared" si="2"/>
        <v>6</v>
      </c>
      <c r="N148" s="161"/>
      <c r="O148" s="155"/>
    </row>
    <row r="149" spans="11:15">
      <c r="K149" s="1166">
        <v>0.45607362659179201</v>
      </c>
      <c r="L149" s="1">
        <v>2007</v>
      </c>
      <c r="M149" s="43">
        <f t="shared" si="2"/>
        <v>6</v>
      </c>
      <c r="N149" s="161"/>
      <c r="O149" s="155"/>
    </row>
    <row r="150" spans="11:15">
      <c r="K150" s="1166">
        <v>0.28489073711676399</v>
      </c>
      <c r="L150" s="1">
        <v>2007</v>
      </c>
      <c r="M150" s="43">
        <f t="shared" si="2"/>
        <v>6</v>
      </c>
      <c r="N150" s="161"/>
      <c r="O150" s="155"/>
    </row>
    <row r="151" spans="11:15">
      <c r="K151" s="1166">
        <v>0.25424086757990799</v>
      </c>
      <c r="L151" s="1">
        <v>2007</v>
      </c>
      <c r="M151" s="43">
        <f t="shared" si="2"/>
        <v>6</v>
      </c>
      <c r="N151" s="161"/>
      <c r="O151" s="155"/>
    </row>
    <row r="152" spans="11:15">
      <c r="K152" s="1166">
        <v>0.22378538812785301</v>
      </c>
      <c r="L152" s="1">
        <v>2007</v>
      </c>
      <c r="M152" s="43">
        <f t="shared" si="2"/>
        <v>6</v>
      </c>
      <c r="N152" s="161"/>
      <c r="O152" s="155"/>
    </row>
    <row r="153" spans="11:15">
      <c r="K153" s="1166">
        <v>0.33331659056316498</v>
      </c>
      <c r="L153" s="1">
        <v>2007</v>
      </c>
      <c r="M153" s="43">
        <f t="shared" si="2"/>
        <v>6</v>
      </c>
      <c r="N153" s="161"/>
      <c r="O153" s="155"/>
    </row>
    <row r="154" spans="11:15">
      <c r="K154" s="1166">
        <v>0.262459230267449</v>
      </c>
      <c r="L154" s="1">
        <v>2007</v>
      </c>
      <c r="M154" s="43">
        <f t="shared" si="2"/>
        <v>6</v>
      </c>
      <c r="N154" s="161"/>
      <c r="O154" s="155"/>
    </row>
    <row r="155" spans="11:15">
      <c r="K155" s="1166">
        <v>0.39957909237009198</v>
      </c>
      <c r="L155" s="1">
        <v>2007</v>
      </c>
      <c r="M155" s="43">
        <f t="shared" si="2"/>
        <v>6</v>
      </c>
      <c r="N155" s="161"/>
      <c r="O155" s="155"/>
    </row>
    <row r="156" spans="11:15">
      <c r="K156" s="1166">
        <v>0.20860067756665099</v>
      </c>
      <c r="L156" s="1">
        <v>2007</v>
      </c>
      <c r="M156" s="43">
        <f t="shared" si="2"/>
        <v>6</v>
      </c>
      <c r="N156" s="161"/>
      <c r="O156" s="155"/>
    </row>
    <row r="157" spans="11:15">
      <c r="K157" s="1166">
        <v>0.23723045196036299</v>
      </c>
      <c r="L157" s="1">
        <v>2007</v>
      </c>
      <c r="M157" s="43">
        <f t="shared" ref="M157:M220" si="3">INDEX($F$30:$F$50,MATCH(L157,$A$30:$A$50,0))</f>
        <v>6</v>
      </c>
      <c r="N157" s="161"/>
      <c r="O157" s="155"/>
    </row>
    <row r="158" spans="11:15">
      <c r="K158" s="1166">
        <v>0.20436151787120099</v>
      </c>
      <c r="L158" s="1">
        <v>2007</v>
      </c>
      <c r="M158" s="43">
        <f t="shared" si="3"/>
        <v>6</v>
      </c>
      <c r="N158" s="161"/>
      <c r="O158" s="155"/>
    </row>
    <row r="159" spans="11:15">
      <c r="K159" s="1166">
        <v>0.19425720567273</v>
      </c>
      <c r="L159" s="1">
        <v>2007</v>
      </c>
      <c r="M159" s="43">
        <f t="shared" si="3"/>
        <v>6</v>
      </c>
      <c r="N159" s="161"/>
      <c r="O159" s="155"/>
    </row>
    <row r="160" spans="11:15">
      <c r="K160" s="1166">
        <v>2.9212328767123201E-2</v>
      </c>
      <c r="L160" s="1">
        <v>2007</v>
      </c>
      <c r="M160" s="43">
        <f t="shared" si="3"/>
        <v>6</v>
      </c>
      <c r="N160" s="161"/>
      <c r="O160" s="155"/>
    </row>
    <row r="161" spans="11:15">
      <c r="K161" s="1166">
        <v>0.25054926874462302</v>
      </c>
      <c r="L161" s="1">
        <v>2007</v>
      </c>
      <c r="M161" s="43">
        <f t="shared" si="3"/>
        <v>6</v>
      </c>
      <c r="N161" s="161"/>
      <c r="O161" s="155"/>
    </row>
    <row r="162" spans="11:15">
      <c r="K162" s="1166">
        <v>0.29993715695770401</v>
      </c>
      <c r="L162" s="1">
        <v>2007</v>
      </c>
      <c r="M162" s="43">
        <f t="shared" si="3"/>
        <v>6</v>
      </c>
      <c r="N162" s="161"/>
      <c r="O162" s="155"/>
    </row>
    <row r="163" spans="11:15">
      <c r="K163" s="1166">
        <v>0.17348098523480901</v>
      </c>
      <c r="L163" s="1">
        <v>2007</v>
      </c>
      <c r="M163" s="43">
        <f t="shared" si="3"/>
        <v>6</v>
      </c>
      <c r="N163" s="161"/>
      <c r="O163" s="155"/>
    </row>
    <row r="164" spans="11:15">
      <c r="K164" s="1166">
        <v>9.1030658838877995E-2</v>
      </c>
      <c r="L164" s="1">
        <v>2007</v>
      </c>
      <c r="M164" s="43">
        <f t="shared" si="3"/>
        <v>6</v>
      </c>
      <c r="N164" s="161"/>
      <c r="O164" s="155"/>
    </row>
    <row r="165" spans="11:15">
      <c r="K165" s="1166">
        <v>0.354032049625226</v>
      </c>
      <c r="L165" s="1">
        <v>2007</v>
      </c>
      <c r="M165" s="43">
        <f t="shared" si="3"/>
        <v>6</v>
      </c>
      <c r="N165" s="161"/>
      <c r="O165" s="155"/>
    </row>
    <row r="166" spans="11:15">
      <c r="K166" s="1166">
        <v>0.160216322291962</v>
      </c>
      <c r="L166" s="1">
        <v>2007</v>
      </c>
      <c r="M166" s="43">
        <f t="shared" si="3"/>
        <v>6</v>
      </c>
      <c r="N166" s="161"/>
      <c r="O166" s="155"/>
    </row>
    <row r="167" spans="11:15">
      <c r="K167" s="1166">
        <v>0.31237442922374398</v>
      </c>
      <c r="L167" s="1">
        <v>2007</v>
      </c>
      <c r="M167" s="43">
        <f t="shared" si="3"/>
        <v>6</v>
      </c>
      <c r="N167" s="161"/>
      <c r="O167" s="155"/>
    </row>
    <row r="168" spans="11:15">
      <c r="K168" s="1166">
        <v>0.31438356164383502</v>
      </c>
      <c r="L168" s="1">
        <v>2007</v>
      </c>
      <c r="M168" s="43">
        <f t="shared" si="3"/>
        <v>6</v>
      </c>
      <c r="N168" s="161"/>
      <c r="O168" s="155"/>
    </row>
    <row r="169" spans="11:15">
      <c r="K169" s="1166">
        <v>0.269755847544497</v>
      </c>
      <c r="L169" s="1">
        <v>2007</v>
      </c>
      <c r="M169" s="43">
        <f t="shared" si="3"/>
        <v>6</v>
      </c>
      <c r="N169" s="161"/>
      <c r="O169" s="155"/>
    </row>
    <row r="170" spans="11:15">
      <c r="K170" s="1166">
        <v>0.148127853881278</v>
      </c>
      <c r="L170" s="1">
        <v>2007</v>
      </c>
      <c r="M170" s="43">
        <f t="shared" si="3"/>
        <v>6</v>
      </c>
      <c r="N170" s="161"/>
      <c r="O170" s="155"/>
    </row>
    <row r="171" spans="11:15">
      <c r="K171" s="1166">
        <v>6.1569634703196298E-2</v>
      </c>
      <c r="L171" s="1">
        <v>2008</v>
      </c>
      <c r="M171" s="43">
        <f t="shared" si="3"/>
        <v>7</v>
      </c>
      <c r="N171" s="161"/>
      <c r="O171" s="155"/>
    </row>
    <row r="172" spans="11:15">
      <c r="K172" s="1166">
        <v>0.184189497716894</v>
      </c>
      <c r="L172" s="1">
        <v>2008</v>
      </c>
      <c r="M172" s="43">
        <f t="shared" si="3"/>
        <v>7</v>
      </c>
      <c r="N172" s="161"/>
      <c r="O172" s="155"/>
    </row>
    <row r="173" spans="11:15">
      <c r="K173" s="1166">
        <v>0.155762341835401</v>
      </c>
      <c r="L173" s="1">
        <v>2008</v>
      </c>
      <c r="M173" s="43">
        <f t="shared" si="3"/>
        <v>7</v>
      </c>
      <c r="N173" s="161"/>
      <c r="O173" s="155"/>
    </row>
    <row r="174" spans="11:15">
      <c r="K174" s="1166">
        <v>0.23216442129891601</v>
      </c>
      <c r="L174" s="1">
        <v>2008</v>
      </c>
      <c r="M174" s="43">
        <f t="shared" si="3"/>
        <v>7</v>
      </c>
      <c r="N174" s="161"/>
      <c r="O174" s="155"/>
    </row>
    <row r="175" spans="11:15">
      <c r="K175" s="1166">
        <v>0.26456906392694002</v>
      </c>
      <c r="L175" s="1">
        <v>2008</v>
      </c>
      <c r="M175" s="43">
        <f t="shared" si="3"/>
        <v>7</v>
      </c>
      <c r="N175" s="161"/>
      <c r="O175" s="155"/>
    </row>
    <row r="176" spans="11:15">
      <c r="K176" s="1166">
        <v>0.24459531963470299</v>
      </c>
      <c r="L176" s="1">
        <v>2008</v>
      </c>
      <c r="M176" s="43">
        <f t="shared" si="3"/>
        <v>7</v>
      </c>
      <c r="N176" s="161"/>
      <c r="O176" s="155"/>
    </row>
    <row r="177" spans="11:15">
      <c r="K177" s="1166">
        <v>0.24784964369724599</v>
      </c>
      <c r="L177" s="1">
        <v>2008</v>
      </c>
      <c r="M177" s="43">
        <f t="shared" si="3"/>
        <v>7</v>
      </c>
      <c r="N177" s="161"/>
      <c r="O177" s="155"/>
    </row>
    <row r="178" spans="11:15">
      <c r="K178" s="1166">
        <v>0.20905812857867601</v>
      </c>
      <c r="L178" s="1">
        <v>2008</v>
      </c>
      <c r="M178" s="43">
        <f t="shared" si="3"/>
        <v>7</v>
      </c>
      <c r="N178" s="161"/>
      <c r="O178" s="155"/>
    </row>
    <row r="179" spans="11:15">
      <c r="K179" s="1166">
        <v>0.220360404435746</v>
      </c>
      <c r="L179" s="1">
        <v>2008</v>
      </c>
      <c r="M179" s="43">
        <f t="shared" si="3"/>
        <v>7</v>
      </c>
      <c r="N179" s="161"/>
      <c r="O179" s="155"/>
    </row>
    <row r="180" spans="11:15">
      <c r="K180" s="1166">
        <v>0.14397260273972601</v>
      </c>
      <c r="L180" s="1">
        <v>2008</v>
      </c>
      <c r="M180" s="43">
        <f t="shared" si="3"/>
        <v>7</v>
      </c>
      <c r="N180" s="161"/>
      <c r="O180" s="155"/>
    </row>
    <row r="181" spans="11:15">
      <c r="K181" s="1166">
        <v>1.49832343415616E-2</v>
      </c>
      <c r="L181" s="1">
        <v>2008</v>
      </c>
      <c r="M181" s="43">
        <f t="shared" si="3"/>
        <v>7</v>
      </c>
      <c r="N181" s="161"/>
      <c r="O181" s="155"/>
    </row>
    <row r="182" spans="11:15">
      <c r="K182" s="1166">
        <v>0.27684678831194598</v>
      </c>
      <c r="L182" s="1">
        <v>2008</v>
      </c>
      <c r="M182" s="43">
        <f t="shared" si="3"/>
        <v>7</v>
      </c>
      <c r="N182" s="161"/>
      <c r="O182" s="155"/>
    </row>
    <row r="183" spans="11:15">
      <c r="K183" s="1166">
        <v>0.24811070328373799</v>
      </c>
      <c r="L183" s="1">
        <v>2008</v>
      </c>
      <c r="M183" s="43">
        <f t="shared" si="3"/>
        <v>7</v>
      </c>
      <c r="N183" s="161"/>
      <c r="O183" s="155"/>
    </row>
    <row r="184" spans="11:15">
      <c r="K184" s="1166">
        <v>0.13977373406937901</v>
      </c>
      <c r="L184" s="1">
        <v>2008</v>
      </c>
      <c r="M184" s="43">
        <f t="shared" si="3"/>
        <v>7</v>
      </c>
      <c r="N184" s="161"/>
      <c r="O184" s="155"/>
    </row>
    <row r="185" spans="11:15">
      <c r="K185" s="1166">
        <v>0.15679153278087801</v>
      </c>
      <c r="L185" s="1">
        <v>2008</v>
      </c>
      <c r="M185" s="43">
        <f t="shared" si="3"/>
        <v>7</v>
      </c>
      <c r="N185" s="161"/>
      <c r="O185" s="155"/>
    </row>
    <row r="186" spans="11:15">
      <c r="K186" s="1166">
        <v>0.182624548490424</v>
      </c>
      <c r="L186" s="1">
        <v>2008</v>
      </c>
      <c r="M186" s="43">
        <f t="shared" si="3"/>
        <v>7</v>
      </c>
      <c r="N186" s="161"/>
      <c r="O186" s="155"/>
    </row>
    <row r="187" spans="11:15">
      <c r="K187" s="1166">
        <v>0.23486174530695</v>
      </c>
      <c r="L187" s="1">
        <v>2008</v>
      </c>
      <c r="M187" s="43">
        <f t="shared" si="3"/>
        <v>7</v>
      </c>
      <c r="N187" s="161"/>
      <c r="O187" s="155"/>
    </row>
    <row r="188" spans="11:15">
      <c r="K188" s="1166">
        <v>0.44786402841197298</v>
      </c>
      <c r="L188" s="1">
        <v>2008</v>
      </c>
      <c r="M188" s="43">
        <f t="shared" si="3"/>
        <v>7</v>
      </c>
      <c r="N188" s="161"/>
      <c r="O188" s="155"/>
    </row>
    <row r="189" spans="11:15">
      <c r="K189" s="1166">
        <v>0.216260273972602</v>
      </c>
      <c r="L189" s="1">
        <v>2008</v>
      </c>
      <c r="M189" s="43">
        <f t="shared" si="3"/>
        <v>7</v>
      </c>
      <c r="N189" s="161"/>
      <c r="O189" s="155"/>
    </row>
    <row r="190" spans="11:15">
      <c r="K190" s="1166">
        <v>0.220313148609381</v>
      </c>
      <c r="L190" s="1">
        <v>2008</v>
      </c>
      <c r="M190" s="43">
        <f t="shared" si="3"/>
        <v>7</v>
      </c>
      <c r="N190" s="161"/>
      <c r="O190" s="155"/>
    </row>
    <row r="191" spans="11:15">
      <c r="K191" s="1166">
        <v>0.195935214547483</v>
      </c>
      <c r="L191" s="1">
        <v>2008</v>
      </c>
      <c r="M191" s="43">
        <f t="shared" si="3"/>
        <v>7</v>
      </c>
      <c r="N191" s="161"/>
      <c r="O191" s="155"/>
    </row>
    <row r="192" spans="11:15">
      <c r="K192" s="1166">
        <v>0.25082952815829501</v>
      </c>
      <c r="L192" s="1">
        <v>2008</v>
      </c>
      <c r="M192" s="43">
        <f t="shared" si="3"/>
        <v>7</v>
      </c>
      <c r="N192" s="161"/>
      <c r="O192" s="155"/>
    </row>
    <row r="193" spans="11:15">
      <c r="K193" s="1166">
        <v>0.18409309994926401</v>
      </c>
      <c r="L193" s="1">
        <v>2008</v>
      </c>
      <c r="M193" s="43">
        <f t="shared" si="3"/>
        <v>7</v>
      </c>
      <c r="N193" s="161"/>
      <c r="O193" s="155"/>
    </row>
    <row r="194" spans="11:15">
      <c r="K194" s="1166">
        <v>0.27203981541881</v>
      </c>
      <c r="L194" s="1">
        <v>2008</v>
      </c>
      <c r="M194" s="43">
        <f t="shared" si="3"/>
        <v>7</v>
      </c>
      <c r="N194" s="161"/>
      <c r="O194" s="155"/>
    </row>
    <row r="195" spans="11:15">
      <c r="K195" s="1166">
        <v>0.23684220375776599</v>
      </c>
      <c r="L195" s="1">
        <v>2008</v>
      </c>
      <c r="M195" s="43">
        <f t="shared" si="3"/>
        <v>7</v>
      </c>
      <c r="N195" s="161"/>
      <c r="O195" s="155"/>
    </row>
    <row r="196" spans="11:15">
      <c r="K196" s="1166">
        <v>0.200893264840182</v>
      </c>
      <c r="L196" s="1">
        <v>2008</v>
      </c>
      <c r="M196" s="43">
        <f t="shared" si="3"/>
        <v>7</v>
      </c>
      <c r="N196" s="161"/>
      <c r="O196" s="155"/>
    </row>
    <row r="197" spans="11:15">
      <c r="K197" s="1166">
        <v>0.18750686762874499</v>
      </c>
      <c r="L197" s="1">
        <v>2008</v>
      </c>
      <c r="M197" s="43">
        <f t="shared" si="3"/>
        <v>7</v>
      </c>
      <c r="N197" s="161"/>
      <c r="O197" s="155"/>
    </row>
    <row r="198" spans="11:15">
      <c r="K198" s="1166">
        <v>0.19521689497716799</v>
      </c>
      <c r="L198" s="1">
        <v>2008</v>
      </c>
      <c r="M198" s="43">
        <f t="shared" si="3"/>
        <v>7</v>
      </c>
      <c r="N198" s="161"/>
      <c r="O198" s="155"/>
    </row>
    <row r="199" spans="11:15">
      <c r="K199" s="1166">
        <v>0.29892123287671202</v>
      </c>
      <c r="L199" s="1">
        <v>2008</v>
      </c>
      <c r="M199" s="43">
        <f t="shared" si="3"/>
        <v>7</v>
      </c>
      <c r="N199" s="161"/>
      <c r="O199" s="155"/>
    </row>
    <row r="200" spans="11:15">
      <c r="K200" s="1166">
        <v>0.300671993911719</v>
      </c>
      <c r="L200" s="1">
        <v>2008</v>
      </c>
      <c r="M200" s="43">
        <f t="shared" si="3"/>
        <v>7</v>
      </c>
      <c r="N200" s="161"/>
      <c r="O200" s="155"/>
    </row>
    <row r="201" spans="11:15">
      <c r="K201" s="1166">
        <v>0.23283765035492501</v>
      </c>
      <c r="L201" s="1">
        <v>2008</v>
      </c>
      <c r="M201" s="43">
        <f t="shared" si="3"/>
        <v>7</v>
      </c>
      <c r="N201" s="161"/>
      <c r="O201" s="155"/>
    </row>
    <row r="202" spans="11:15">
      <c r="K202" s="1166">
        <v>0.19129090563165899</v>
      </c>
      <c r="L202" s="1">
        <v>2008</v>
      </c>
      <c r="M202" s="43">
        <f t="shared" si="3"/>
        <v>7</v>
      </c>
      <c r="N202" s="161"/>
      <c r="O202" s="155"/>
    </row>
    <row r="203" spans="11:15">
      <c r="K203" s="1166">
        <v>0.20197528340034901</v>
      </c>
      <c r="L203" s="1">
        <v>2008</v>
      </c>
      <c r="M203" s="43">
        <f t="shared" si="3"/>
        <v>7</v>
      </c>
      <c r="N203" s="161"/>
      <c r="O203" s="155"/>
    </row>
    <row r="204" spans="11:15">
      <c r="K204" s="1166">
        <v>0.38395738203957303</v>
      </c>
      <c r="L204" s="1">
        <v>2008</v>
      </c>
      <c r="M204" s="43">
        <f t="shared" si="3"/>
        <v>7</v>
      </c>
      <c r="N204" s="161"/>
      <c r="O204" s="155"/>
    </row>
    <row r="205" spans="11:15">
      <c r="K205" s="1166">
        <v>0.24088372307550299</v>
      </c>
      <c r="L205" s="1">
        <v>2008</v>
      </c>
      <c r="M205" s="43">
        <f t="shared" si="3"/>
        <v>7</v>
      </c>
      <c r="N205" s="161"/>
      <c r="O205" s="155"/>
    </row>
    <row r="206" spans="11:15">
      <c r="K206" s="1166">
        <v>0.28907648401826402</v>
      </c>
      <c r="L206" s="1">
        <v>2008</v>
      </c>
      <c r="M206" s="43">
        <f t="shared" si="3"/>
        <v>7</v>
      </c>
      <c r="N206" s="161"/>
      <c r="O206" s="155"/>
    </row>
    <row r="207" spans="11:15">
      <c r="K207" s="1166">
        <v>0.14104948583732399</v>
      </c>
      <c r="L207" s="1">
        <v>2008</v>
      </c>
      <c r="M207" s="43">
        <f t="shared" si="3"/>
        <v>7</v>
      </c>
      <c r="N207" s="161"/>
      <c r="O207" s="155"/>
    </row>
    <row r="208" spans="11:15">
      <c r="K208" s="1166">
        <v>0.24290803608850001</v>
      </c>
      <c r="L208" s="1">
        <v>2008</v>
      </c>
      <c r="M208" s="43">
        <f t="shared" si="3"/>
        <v>7</v>
      </c>
      <c r="N208" s="161"/>
      <c r="O208" s="155"/>
    </row>
    <row r="209" spans="11:15">
      <c r="K209" s="1166">
        <v>0.14079147640791401</v>
      </c>
      <c r="L209" s="1">
        <v>2008</v>
      </c>
      <c r="M209" s="43">
        <f t="shared" si="3"/>
        <v>7</v>
      </c>
      <c r="N209" s="161"/>
      <c r="O209" s="155"/>
    </row>
    <row r="210" spans="11:15">
      <c r="K210" s="1166">
        <v>0.15704500978473501</v>
      </c>
      <c r="L210" s="1">
        <v>2008</v>
      </c>
      <c r="M210" s="43">
        <f t="shared" si="3"/>
        <v>7</v>
      </c>
      <c r="N210" s="161"/>
      <c r="O210" s="155"/>
    </row>
    <row r="211" spans="11:15">
      <c r="K211" s="1166">
        <v>0.15484344422700499</v>
      </c>
      <c r="L211" s="1">
        <v>2008</v>
      </c>
      <c r="M211" s="43">
        <f t="shared" si="3"/>
        <v>7</v>
      </c>
      <c r="N211" s="161"/>
      <c r="O211" s="155"/>
    </row>
    <row r="212" spans="11:15">
      <c r="K212" s="1166">
        <v>5.3544248749728199E-2</v>
      </c>
      <c r="L212" s="1">
        <v>2008</v>
      </c>
      <c r="M212" s="43">
        <f t="shared" si="3"/>
        <v>7</v>
      </c>
      <c r="N212" s="161"/>
      <c r="O212" s="155"/>
    </row>
    <row r="213" spans="11:15">
      <c r="K213" s="1166">
        <v>0.18041965644705299</v>
      </c>
      <c r="L213" s="1">
        <v>2008</v>
      </c>
      <c r="M213" s="43">
        <f t="shared" si="3"/>
        <v>7</v>
      </c>
      <c r="N213" s="161"/>
      <c r="O213" s="155"/>
    </row>
    <row r="214" spans="11:15">
      <c r="K214" s="1166">
        <v>5.2991386467413797E-2</v>
      </c>
      <c r="L214" s="1">
        <v>2008</v>
      </c>
      <c r="M214" s="43">
        <f t="shared" si="3"/>
        <v>7</v>
      </c>
      <c r="N214" s="161"/>
      <c r="O214" s="155"/>
    </row>
    <row r="215" spans="11:15">
      <c r="K215" s="1166">
        <v>9.3904109589041093E-2</v>
      </c>
      <c r="L215" s="1">
        <v>2008</v>
      </c>
      <c r="M215" s="43">
        <f t="shared" si="3"/>
        <v>7</v>
      </c>
      <c r="N215" s="161"/>
      <c r="O215" s="155"/>
    </row>
    <row r="216" spans="11:15">
      <c r="K216" s="1166">
        <v>0.142585344640139</v>
      </c>
      <c r="L216" s="1">
        <v>2008</v>
      </c>
      <c r="M216" s="43">
        <f t="shared" si="3"/>
        <v>7</v>
      </c>
      <c r="N216" s="161"/>
      <c r="O216" s="155"/>
    </row>
    <row r="217" spans="11:15">
      <c r="K217" s="1166">
        <v>0.19728556784749099</v>
      </c>
      <c r="L217" s="1">
        <v>2008</v>
      </c>
      <c r="M217" s="43">
        <f t="shared" si="3"/>
        <v>7</v>
      </c>
      <c r="N217" s="161"/>
      <c r="O217" s="155"/>
    </row>
    <row r="218" spans="11:15">
      <c r="K218" s="1166">
        <v>0.231583496412263</v>
      </c>
      <c r="L218" s="1">
        <v>2008</v>
      </c>
      <c r="M218" s="43">
        <f t="shared" si="3"/>
        <v>7</v>
      </c>
      <c r="N218" s="161"/>
      <c r="O218" s="155"/>
    </row>
    <row r="219" spans="11:15">
      <c r="K219" s="1166">
        <v>0.117664861420834</v>
      </c>
      <c r="L219" s="1">
        <v>2008</v>
      </c>
      <c r="M219" s="43">
        <f t="shared" si="3"/>
        <v>7</v>
      </c>
      <c r="N219" s="161"/>
      <c r="O219" s="155"/>
    </row>
    <row r="220" spans="11:15">
      <c r="K220" s="1166">
        <v>0.13141141794109801</v>
      </c>
      <c r="L220" s="1">
        <v>2008</v>
      </c>
      <c r="M220" s="43">
        <f t="shared" si="3"/>
        <v>7</v>
      </c>
      <c r="N220" s="161"/>
      <c r="O220" s="155"/>
    </row>
    <row r="221" spans="11:15">
      <c r="K221" s="1166">
        <v>0.170620243531202</v>
      </c>
      <c r="L221" s="1">
        <v>2008</v>
      </c>
      <c r="M221" s="43">
        <f t="shared" ref="M221:M284" si="4">INDEX($F$30:$F$50,MATCH(L221,$A$30:$A$50,0))</f>
        <v>7</v>
      </c>
      <c r="N221" s="161"/>
      <c r="O221" s="155"/>
    </row>
    <row r="222" spans="11:15">
      <c r="K222" s="1166">
        <v>0.227910570620942</v>
      </c>
      <c r="L222" s="1">
        <v>2008</v>
      </c>
      <c r="M222" s="43">
        <f t="shared" si="4"/>
        <v>7</v>
      </c>
      <c r="N222" s="161"/>
      <c r="O222" s="155"/>
    </row>
    <row r="223" spans="11:15">
      <c r="K223" s="1166">
        <v>0.22583660256822499</v>
      </c>
      <c r="L223" s="1">
        <v>2008</v>
      </c>
      <c r="M223" s="43">
        <f t="shared" si="4"/>
        <v>7</v>
      </c>
      <c r="N223" s="161"/>
      <c r="O223" s="155"/>
    </row>
    <row r="224" spans="11:15">
      <c r="K224" s="1166">
        <v>0.26156773211567702</v>
      </c>
      <c r="L224" s="1">
        <v>2008</v>
      </c>
      <c r="M224" s="43">
        <f t="shared" si="4"/>
        <v>7</v>
      </c>
      <c r="N224" s="161"/>
      <c r="O224" s="155"/>
    </row>
    <row r="225" spans="11:15">
      <c r="K225" s="1166">
        <v>0.26869971732985398</v>
      </c>
      <c r="L225" s="1">
        <v>2008</v>
      </c>
      <c r="M225" s="43">
        <f t="shared" si="4"/>
        <v>7</v>
      </c>
      <c r="N225" s="161"/>
      <c r="O225" s="155"/>
    </row>
    <row r="226" spans="11:15">
      <c r="K226" s="1166">
        <v>0.22990052185257601</v>
      </c>
      <c r="L226" s="1">
        <v>2008</v>
      </c>
      <c r="M226" s="43">
        <f t="shared" si="4"/>
        <v>7</v>
      </c>
      <c r="N226" s="161"/>
      <c r="O226" s="155"/>
    </row>
    <row r="227" spans="11:15">
      <c r="K227" s="1166">
        <v>0.20521308980212999</v>
      </c>
      <c r="L227" s="1">
        <v>2009</v>
      </c>
      <c r="M227" s="43">
        <f t="shared" si="4"/>
        <v>8</v>
      </c>
      <c r="N227" s="161"/>
      <c r="O227" s="155"/>
    </row>
    <row r="228" spans="11:15">
      <c r="K228" s="1166">
        <v>0.20483732876712299</v>
      </c>
      <c r="L228" s="1">
        <v>2009</v>
      </c>
      <c r="M228" s="43">
        <f t="shared" si="4"/>
        <v>8</v>
      </c>
      <c r="N228" s="161"/>
      <c r="O228" s="155"/>
    </row>
    <row r="229" spans="11:15">
      <c r="K229" s="1166">
        <v>9.3179223744292203E-2</v>
      </c>
      <c r="L229" s="1">
        <v>2009</v>
      </c>
      <c r="M229" s="43">
        <f t="shared" si="4"/>
        <v>8</v>
      </c>
      <c r="N229" s="161"/>
      <c r="O229" s="155"/>
    </row>
    <row r="230" spans="11:15">
      <c r="K230" s="1166">
        <v>0.105136986301369</v>
      </c>
      <c r="L230" s="1">
        <v>2009</v>
      </c>
      <c r="M230" s="43">
        <f t="shared" si="4"/>
        <v>8</v>
      </c>
      <c r="N230" s="161"/>
      <c r="O230" s="155"/>
    </row>
    <row r="231" spans="11:15">
      <c r="K231" s="1166">
        <v>4.7936643835616403E-2</v>
      </c>
      <c r="L231" s="1">
        <v>2009</v>
      </c>
      <c r="M231" s="43">
        <f t="shared" si="4"/>
        <v>8</v>
      </c>
      <c r="N231" s="161"/>
      <c r="O231" s="155"/>
    </row>
    <row r="232" spans="11:15">
      <c r="K232" s="1166">
        <v>0.26259309054906499</v>
      </c>
      <c r="L232" s="1">
        <v>2009</v>
      </c>
      <c r="M232" s="43">
        <f t="shared" si="4"/>
        <v>8</v>
      </c>
      <c r="N232" s="161"/>
      <c r="O232" s="155"/>
    </row>
    <row r="233" spans="11:15">
      <c r="K233" s="1166">
        <v>5.1587180788094003E-2</v>
      </c>
      <c r="L233" s="1">
        <v>2009</v>
      </c>
      <c r="M233" s="43">
        <f t="shared" si="4"/>
        <v>8</v>
      </c>
      <c r="N233" s="161"/>
      <c r="O233" s="155"/>
    </row>
    <row r="234" spans="11:15">
      <c r="K234" s="1166">
        <v>0.32435509695783599</v>
      </c>
      <c r="L234" s="1">
        <v>2009</v>
      </c>
      <c r="M234" s="43">
        <f t="shared" si="4"/>
        <v>8</v>
      </c>
      <c r="N234" s="161"/>
      <c r="O234" s="155"/>
    </row>
    <row r="235" spans="11:15">
      <c r="K235" s="1166">
        <v>0.18849749945640301</v>
      </c>
      <c r="L235" s="1">
        <v>2009</v>
      </c>
      <c r="M235" s="43">
        <f t="shared" si="4"/>
        <v>8</v>
      </c>
      <c r="N235" s="161"/>
      <c r="O235" s="155"/>
    </row>
    <row r="236" spans="11:15">
      <c r="K236" s="1166">
        <v>0.20818112633181099</v>
      </c>
      <c r="L236" s="1">
        <v>2009</v>
      </c>
      <c r="M236" s="43">
        <f t="shared" si="4"/>
        <v>8</v>
      </c>
      <c r="N236" s="161"/>
      <c r="O236" s="155"/>
    </row>
    <row r="237" spans="11:15">
      <c r="K237" s="1166">
        <v>0.28349611026551602</v>
      </c>
      <c r="L237" s="1">
        <v>2009</v>
      </c>
      <c r="M237" s="43">
        <f t="shared" si="4"/>
        <v>8</v>
      </c>
      <c r="N237" s="161"/>
      <c r="O237" s="155"/>
    </row>
    <row r="238" spans="11:15">
      <c r="K238" s="1166">
        <v>0.29867954410092501</v>
      </c>
      <c r="L238" s="1">
        <v>2009</v>
      </c>
      <c r="M238" s="43">
        <f t="shared" si="4"/>
        <v>8</v>
      </c>
      <c r="N238" s="161"/>
      <c r="O238" s="155"/>
    </row>
    <row r="239" spans="11:15">
      <c r="K239" s="1166">
        <v>0.118788323548597</v>
      </c>
      <c r="L239" s="1">
        <v>2009</v>
      </c>
      <c r="M239" s="43">
        <f t="shared" si="4"/>
        <v>8</v>
      </c>
      <c r="N239" s="161"/>
      <c r="O239" s="155"/>
    </row>
    <row r="240" spans="11:15">
      <c r="K240" s="1166">
        <v>0.24947559931506799</v>
      </c>
      <c r="L240" s="1">
        <v>2009</v>
      </c>
      <c r="M240" s="43">
        <f t="shared" si="4"/>
        <v>8</v>
      </c>
      <c r="N240" s="161"/>
      <c r="O240" s="155"/>
    </row>
    <row r="241" spans="11:15">
      <c r="K241" s="1166">
        <v>0.18759069869268699</v>
      </c>
      <c r="L241" s="1">
        <v>2009</v>
      </c>
      <c r="M241" s="43">
        <f t="shared" si="4"/>
        <v>8</v>
      </c>
      <c r="N241" s="161"/>
      <c r="O241" s="155"/>
    </row>
    <row r="242" spans="11:15">
      <c r="K242" s="1166">
        <v>0.21014974482943799</v>
      </c>
      <c r="L242" s="1">
        <v>2009</v>
      </c>
      <c r="M242" s="43">
        <f t="shared" si="4"/>
        <v>8</v>
      </c>
      <c r="N242" s="161"/>
      <c r="O242" s="155"/>
    </row>
    <row r="243" spans="11:15">
      <c r="K243" s="1166">
        <v>0.220280310705842</v>
      </c>
      <c r="L243" s="1">
        <v>2009</v>
      </c>
      <c r="M243" s="43">
        <f t="shared" si="4"/>
        <v>8</v>
      </c>
      <c r="N243" s="161"/>
      <c r="O243" s="155"/>
    </row>
    <row r="244" spans="11:15">
      <c r="K244" s="1166">
        <v>0.19865618431543</v>
      </c>
      <c r="L244" s="1">
        <v>2009</v>
      </c>
      <c r="M244" s="43">
        <f t="shared" si="4"/>
        <v>8</v>
      </c>
      <c r="N244" s="161"/>
      <c r="O244" s="155"/>
    </row>
    <row r="245" spans="11:15">
      <c r="K245" s="1166">
        <v>0.213998061172718</v>
      </c>
      <c r="L245" s="1">
        <v>2009</v>
      </c>
      <c r="M245" s="43">
        <f t="shared" si="4"/>
        <v>8</v>
      </c>
      <c r="N245" s="161"/>
      <c r="O245" s="155"/>
    </row>
    <row r="246" spans="11:15">
      <c r="K246" s="1166">
        <v>0.179830266131636</v>
      </c>
      <c r="L246" s="1">
        <v>2009</v>
      </c>
      <c r="M246" s="43">
        <f t="shared" si="4"/>
        <v>8</v>
      </c>
      <c r="N246" s="161"/>
      <c r="O246" s="155"/>
    </row>
    <row r="247" spans="11:15">
      <c r="K247" s="1166">
        <v>0.20394379212872299</v>
      </c>
      <c r="L247" s="1">
        <v>2009</v>
      </c>
      <c r="M247" s="43">
        <f t="shared" si="4"/>
        <v>8</v>
      </c>
      <c r="N247" s="161"/>
      <c r="O247" s="155"/>
    </row>
    <row r="248" spans="11:15">
      <c r="K248" s="1166">
        <v>0.26332606374520001</v>
      </c>
      <c r="L248" s="1">
        <v>2009</v>
      </c>
      <c r="M248" s="43">
        <f t="shared" si="4"/>
        <v>8</v>
      </c>
      <c r="N248" s="161"/>
      <c r="O248" s="155"/>
    </row>
    <row r="249" spans="11:15">
      <c r="K249" s="1166">
        <v>0.233060917393109</v>
      </c>
      <c r="L249" s="1">
        <v>2009</v>
      </c>
      <c r="M249" s="43">
        <f t="shared" si="4"/>
        <v>8</v>
      </c>
      <c r="N249" s="161"/>
      <c r="O249" s="155"/>
    </row>
    <row r="250" spans="11:15">
      <c r="K250" s="1166">
        <v>0.32541165075411599</v>
      </c>
      <c r="L250" s="1">
        <v>2009</v>
      </c>
      <c r="M250" s="43">
        <f t="shared" si="4"/>
        <v>8</v>
      </c>
      <c r="N250" s="161"/>
      <c r="O250" s="155"/>
    </row>
    <row r="251" spans="11:15">
      <c r="K251" s="1166">
        <v>4.4155251141552498E-2</v>
      </c>
      <c r="L251" s="1">
        <v>2009</v>
      </c>
      <c r="M251" s="43">
        <f t="shared" si="4"/>
        <v>8</v>
      </c>
      <c r="N251" s="161"/>
      <c r="O251" s="155"/>
    </row>
    <row r="252" spans="11:15">
      <c r="K252" s="1166">
        <v>4.21803652968036E-2</v>
      </c>
      <c r="L252" s="1">
        <v>2009</v>
      </c>
      <c r="M252" s="43">
        <f t="shared" si="4"/>
        <v>8</v>
      </c>
      <c r="N252" s="161"/>
      <c r="O252" s="155"/>
    </row>
    <row r="253" spans="11:15">
      <c r="K253" s="1166">
        <v>2.3436073059360699E-2</v>
      </c>
      <c r="L253" s="1">
        <v>2009</v>
      </c>
      <c r="M253" s="43">
        <f t="shared" si="4"/>
        <v>8</v>
      </c>
      <c r="N253" s="161"/>
      <c r="O253" s="155"/>
    </row>
    <row r="254" spans="11:15">
      <c r="K254" s="1166">
        <v>0.20429827717665999</v>
      </c>
      <c r="L254" s="1">
        <v>2009</v>
      </c>
      <c r="M254" s="43">
        <f t="shared" si="4"/>
        <v>8</v>
      </c>
      <c r="N254" s="161"/>
      <c r="O254" s="155"/>
    </row>
    <row r="255" spans="11:15">
      <c r="K255" s="1166">
        <v>0.140718885376419</v>
      </c>
      <c r="L255" s="1">
        <v>2009</v>
      </c>
      <c r="M255" s="43">
        <f t="shared" si="4"/>
        <v>8</v>
      </c>
      <c r="N255" s="161"/>
      <c r="O255" s="155"/>
    </row>
    <row r="256" spans="11:15">
      <c r="K256" s="1166">
        <v>0.159426868159744</v>
      </c>
      <c r="L256" s="1">
        <v>2009</v>
      </c>
      <c r="M256" s="43">
        <f t="shared" si="4"/>
        <v>8</v>
      </c>
      <c r="N256" s="161"/>
      <c r="O256" s="155"/>
    </row>
    <row r="257" spans="11:15">
      <c r="K257" s="1166">
        <v>0.15068814714772599</v>
      </c>
      <c r="L257" s="1">
        <v>2009</v>
      </c>
      <c r="M257" s="43">
        <f t="shared" si="4"/>
        <v>8</v>
      </c>
      <c r="N257" s="161"/>
      <c r="O257" s="155"/>
    </row>
    <row r="258" spans="11:15">
      <c r="K258" s="1166">
        <v>0.22541626308749499</v>
      </c>
      <c r="L258" s="1">
        <v>2009</v>
      </c>
      <c r="M258" s="43">
        <f t="shared" si="4"/>
        <v>8</v>
      </c>
      <c r="N258" s="161"/>
      <c r="O258" s="155"/>
    </row>
    <row r="259" spans="11:15">
      <c r="K259" s="1166">
        <v>0.238869863013698</v>
      </c>
      <c r="L259" s="1">
        <v>2009</v>
      </c>
      <c r="M259" s="43">
        <f t="shared" si="4"/>
        <v>8</v>
      </c>
      <c r="N259" s="161"/>
      <c r="O259" s="155"/>
    </row>
    <row r="260" spans="11:15">
      <c r="K260" s="1166">
        <v>0.22905341740958099</v>
      </c>
      <c r="L260" s="1">
        <v>2009</v>
      </c>
      <c r="M260" s="43">
        <f t="shared" si="4"/>
        <v>8</v>
      </c>
      <c r="N260" s="161"/>
      <c r="O260" s="155"/>
    </row>
    <row r="261" spans="11:15">
      <c r="K261" s="1166">
        <v>0.22150769490952099</v>
      </c>
      <c r="L261" s="1">
        <v>2009</v>
      </c>
      <c r="M261" s="43">
        <f t="shared" si="4"/>
        <v>8</v>
      </c>
      <c r="N261" s="161"/>
      <c r="O261" s="155"/>
    </row>
    <row r="262" spans="11:15">
      <c r="K262" s="1166">
        <v>0.186721461187214</v>
      </c>
      <c r="L262" s="1">
        <v>2009</v>
      </c>
      <c r="M262" s="43">
        <f t="shared" si="4"/>
        <v>8</v>
      </c>
      <c r="N262" s="161"/>
      <c r="O262" s="155"/>
    </row>
    <row r="263" spans="11:15">
      <c r="K263" s="1166">
        <v>0.194383561643835</v>
      </c>
      <c r="L263" s="1">
        <v>2009</v>
      </c>
      <c r="M263" s="43">
        <f t="shared" si="4"/>
        <v>8</v>
      </c>
      <c r="N263" s="161"/>
      <c r="O263" s="155"/>
    </row>
    <row r="264" spans="11:15">
      <c r="K264" s="1166">
        <v>0.243164954337899</v>
      </c>
      <c r="L264" s="1">
        <v>2009</v>
      </c>
      <c r="M264" s="43">
        <f t="shared" si="4"/>
        <v>8</v>
      </c>
      <c r="N264" s="161"/>
      <c r="O264" s="155"/>
    </row>
    <row r="265" spans="11:15">
      <c r="K265" s="1166">
        <v>0.197454337899543</v>
      </c>
      <c r="L265" s="1">
        <v>2009</v>
      </c>
      <c r="M265" s="43">
        <f t="shared" si="4"/>
        <v>8</v>
      </c>
      <c r="N265" s="161"/>
      <c r="O265" s="155"/>
    </row>
    <row r="266" spans="11:15">
      <c r="K266" s="1166">
        <v>0.244972556616392</v>
      </c>
      <c r="L266" s="1">
        <v>2009</v>
      </c>
      <c r="M266" s="43">
        <f t="shared" si="4"/>
        <v>8</v>
      </c>
      <c r="N266" s="161"/>
      <c r="O266" s="155"/>
    </row>
    <row r="267" spans="11:15">
      <c r="K267" s="1166">
        <v>0.221714865550482</v>
      </c>
      <c r="L267" s="1">
        <v>2009</v>
      </c>
      <c r="M267" s="43">
        <f t="shared" si="4"/>
        <v>8</v>
      </c>
      <c r="N267" s="161"/>
      <c r="O267" s="155"/>
    </row>
    <row r="268" spans="11:15">
      <c r="K268" s="1166">
        <v>0.246350491213504</v>
      </c>
      <c r="L268" s="1">
        <v>2009</v>
      </c>
      <c r="M268" s="43">
        <f t="shared" si="4"/>
        <v>8</v>
      </c>
      <c r="N268" s="161"/>
      <c r="O268" s="155"/>
    </row>
    <row r="269" spans="11:15">
      <c r="K269" s="1166">
        <v>0.27833007175472901</v>
      </c>
      <c r="L269" s="1">
        <v>2009</v>
      </c>
      <c r="M269" s="43">
        <f t="shared" si="4"/>
        <v>8</v>
      </c>
      <c r="N269" s="161"/>
      <c r="O269" s="155"/>
    </row>
    <row r="270" spans="11:15">
      <c r="K270" s="1166">
        <v>0.26696790969051198</v>
      </c>
      <c r="L270" s="1">
        <v>2009</v>
      </c>
      <c r="M270" s="43">
        <f t="shared" si="4"/>
        <v>8</v>
      </c>
      <c r="N270" s="161"/>
      <c r="O270" s="155"/>
    </row>
    <row r="271" spans="11:15">
      <c r="K271" s="1166">
        <v>0.21350036049026599</v>
      </c>
      <c r="L271" s="1">
        <v>2009</v>
      </c>
      <c r="M271" s="43">
        <f t="shared" si="4"/>
        <v>8</v>
      </c>
      <c r="N271" s="161"/>
      <c r="O271" s="155"/>
    </row>
    <row r="272" spans="11:15">
      <c r="K272" s="1166">
        <v>0.363963470319634</v>
      </c>
      <c r="L272" s="1">
        <v>2009</v>
      </c>
      <c r="M272" s="43">
        <f t="shared" si="4"/>
        <v>8</v>
      </c>
      <c r="N272" s="161"/>
      <c r="O272" s="155"/>
    </row>
    <row r="273" spans="11:15">
      <c r="K273" s="1166">
        <v>0.27094280105000701</v>
      </c>
      <c r="L273" s="1">
        <v>2009</v>
      </c>
      <c r="M273" s="43">
        <f t="shared" si="4"/>
        <v>8</v>
      </c>
      <c r="N273" s="161"/>
      <c r="O273" s="155"/>
    </row>
    <row r="274" spans="11:15">
      <c r="K274" s="1166">
        <v>0.18305453647919401</v>
      </c>
      <c r="L274" s="1">
        <v>2009</v>
      </c>
      <c r="M274" s="43">
        <f t="shared" si="4"/>
        <v>8</v>
      </c>
      <c r="N274" s="161"/>
      <c r="O274" s="155"/>
    </row>
    <row r="275" spans="11:15">
      <c r="K275" s="1166">
        <v>0.341662054333287</v>
      </c>
      <c r="L275" s="1">
        <v>2009</v>
      </c>
      <c r="M275" s="43">
        <f t="shared" si="4"/>
        <v>8</v>
      </c>
      <c r="N275" s="161"/>
      <c r="O275" s="155"/>
    </row>
    <row r="276" spans="11:15">
      <c r="K276" s="1166">
        <v>0.29766253533376802</v>
      </c>
      <c r="L276" s="1">
        <v>2009</v>
      </c>
      <c r="M276" s="43">
        <f t="shared" si="4"/>
        <v>8</v>
      </c>
      <c r="N276" s="161"/>
      <c r="O276" s="155"/>
    </row>
    <row r="277" spans="11:15">
      <c r="K277" s="1166">
        <v>0.25528868254114101</v>
      </c>
      <c r="L277" s="1">
        <v>2009</v>
      </c>
      <c r="M277" s="43">
        <f t="shared" si="4"/>
        <v>8</v>
      </c>
      <c r="N277" s="161"/>
      <c r="O277" s="155"/>
    </row>
    <row r="278" spans="11:15">
      <c r="K278" s="1166">
        <v>0.20213814597376201</v>
      </c>
      <c r="L278" s="1">
        <v>2009</v>
      </c>
      <c r="M278" s="43">
        <f t="shared" si="4"/>
        <v>8</v>
      </c>
      <c r="N278" s="161"/>
      <c r="O278" s="155"/>
    </row>
    <row r="279" spans="11:15">
      <c r="K279" s="1166">
        <v>0.22808413533542299</v>
      </c>
      <c r="L279" s="1">
        <v>2009</v>
      </c>
      <c r="M279" s="43">
        <f t="shared" si="4"/>
        <v>8</v>
      </c>
      <c r="N279" s="161"/>
      <c r="O279" s="155"/>
    </row>
    <row r="280" spans="11:15">
      <c r="K280" s="1166">
        <v>0.297765981735159</v>
      </c>
      <c r="L280" s="1">
        <v>2009</v>
      </c>
      <c r="M280" s="43">
        <f t="shared" si="4"/>
        <v>8</v>
      </c>
      <c r="N280" s="161"/>
      <c r="O280" s="155"/>
    </row>
    <row r="281" spans="11:15">
      <c r="K281" s="1166">
        <v>0.25226756194778899</v>
      </c>
      <c r="L281" s="1">
        <v>2009</v>
      </c>
      <c r="M281" s="43">
        <f t="shared" si="4"/>
        <v>8</v>
      </c>
      <c r="N281" s="161"/>
      <c r="O281" s="155"/>
    </row>
    <row r="282" spans="11:15">
      <c r="K282" s="1166">
        <v>0.222016438356164</v>
      </c>
      <c r="L282" s="1">
        <v>2009</v>
      </c>
      <c r="M282" s="43">
        <f t="shared" si="4"/>
        <v>8</v>
      </c>
      <c r="N282" s="161"/>
      <c r="O282" s="155"/>
    </row>
    <row r="283" spans="11:15">
      <c r="K283" s="1166">
        <v>0.25022854135213302</v>
      </c>
      <c r="L283" s="1">
        <v>2009</v>
      </c>
      <c r="M283" s="43">
        <f t="shared" si="4"/>
        <v>8</v>
      </c>
      <c r="N283" s="161"/>
      <c r="O283" s="155"/>
    </row>
    <row r="284" spans="11:15">
      <c r="K284" s="1166">
        <v>0.229814497716894</v>
      </c>
      <c r="L284" s="1">
        <v>2009</v>
      </c>
      <c r="M284" s="43">
        <f t="shared" si="4"/>
        <v>8</v>
      </c>
      <c r="N284" s="161"/>
      <c r="O284" s="155"/>
    </row>
    <row r="285" spans="11:15">
      <c r="K285" s="1166">
        <v>0.24722622766963001</v>
      </c>
      <c r="L285" s="1">
        <v>2009</v>
      </c>
      <c r="M285" s="43">
        <f t="shared" ref="M285:M348" si="5">INDEX($F$30:$F$50,MATCH(L285,$A$30:$A$50,0))</f>
        <v>8</v>
      </c>
      <c r="N285" s="161"/>
      <c r="O285" s="155"/>
    </row>
    <row r="286" spans="11:15">
      <c r="K286" s="1166">
        <v>0.30533992897006501</v>
      </c>
      <c r="L286" s="1">
        <v>2009</v>
      </c>
      <c r="M286" s="43">
        <f t="shared" si="5"/>
        <v>8</v>
      </c>
      <c r="N286" s="161"/>
      <c r="O286" s="155"/>
    </row>
    <row r="287" spans="11:15">
      <c r="K287" s="1166">
        <v>0.220509893455098</v>
      </c>
      <c r="L287" s="1">
        <v>2009</v>
      </c>
      <c r="M287" s="43">
        <f t="shared" si="5"/>
        <v>8</v>
      </c>
      <c r="N287" s="161"/>
      <c r="O287" s="155"/>
    </row>
    <row r="288" spans="11:15">
      <c r="K288" s="1166">
        <v>0.34998912807131899</v>
      </c>
      <c r="L288" s="1">
        <v>2009</v>
      </c>
      <c r="M288" s="43">
        <f t="shared" si="5"/>
        <v>8</v>
      </c>
      <c r="N288" s="161"/>
      <c r="O288" s="155"/>
    </row>
    <row r="289" spans="11:15">
      <c r="K289" s="1166">
        <v>0.37840834964122599</v>
      </c>
      <c r="L289" s="1">
        <v>2009</v>
      </c>
      <c r="M289" s="43">
        <f t="shared" si="5"/>
        <v>8</v>
      </c>
      <c r="N289" s="161"/>
      <c r="O289" s="155"/>
    </row>
    <row r="290" spans="11:15">
      <c r="K290" s="1166">
        <v>0.26043203371970403</v>
      </c>
      <c r="L290" s="1">
        <v>2009</v>
      </c>
      <c r="M290" s="43">
        <f t="shared" si="5"/>
        <v>8</v>
      </c>
      <c r="N290" s="161"/>
      <c r="O290" s="155"/>
    </row>
    <row r="291" spans="11:15">
      <c r="K291" s="1166">
        <v>0.32715267936807801</v>
      </c>
      <c r="L291" s="1">
        <v>2009</v>
      </c>
      <c r="M291" s="43">
        <f t="shared" si="5"/>
        <v>8</v>
      </c>
      <c r="N291" s="161"/>
      <c r="O291" s="155"/>
    </row>
    <row r="292" spans="11:15">
      <c r="K292" s="1166">
        <v>0.28030533646972</v>
      </c>
      <c r="L292" s="1">
        <v>2009</v>
      </c>
      <c r="M292" s="43">
        <f t="shared" si="5"/>
        <v>8</v>
      </c>
      <c r="N292" s="161"/>
      <c r="O292" s="155"/>
    </row>
    <row r="293" spans="11:15">
      <c r="K293" s="1166">
        <v>0.31314053779807199</v>
      </c>
      <c r="L293" s="1">
        <v>2009</v>
      </c>
      <c r="M293" s="43">
        <f t="shared" si="5"/>
        <v>8</v>
      </c>
      <c r="N293" s="161"/>
      <c r="O293" s="155"/>
    </row>
    <row r="294" spans="11:15">
      <c r="K294" s="1166">
        <v>0.14485032978183601</v>
      </c>
      <c r="L294" s="1">
        <v>2009</v>
      </c>
      <c r="M294" s="43">
        <f t="shared" si="5"/>
        <v>8</v>
      </c>
      <c r="N294" s="161"/>
      <c r="O294" s="155"/>
    </row>
    <row r="295" spans="11:15">
      <c r="K295" s="1166">
        <v>0.43881278538812701</v>
      </c>
      <c r="L295" s="1">
        <v>2009</v>
      </c>
      <c r="M295" s="43">
        <f t="shared" si="5"/>
        <v>8</v>
      </c>
      <c r="N295" s="161"/>
      <c r="O295" s="155"/>
    </row>
    <row r="296" spans="11:15">
      <c r="K296" s="1166">
        <v>0.29033485540334802</v>
      </c>
      <c r="L296" s="1">
        <v>2009</v>
      </c>
      <c r="M296" s="43">
        <f t="shared" si="5"/>
        <v>8</v>
      </c>
      <c r="N296" s="161"/>
      <c r="O296" s="155"/>
    </row>
    <row r="297" spans="11:15">
      <c r="K297" s="1166">
        <v>0.229851598173515</v>
      </c>
      <c r="L297" s="1">
        <v>2009</v>
      </c>
      <c r="M297" s="43">
        <f t="shared" si="5"/>
        <v>8</v>
      </c>
      <c r="N297" s="161"/>
      <c r="O297" s="155"/>
    </row>
    <row r="298" spans="11:15">
      <c r="K298" s="1166">
        <v>0.28904177606072501</v>
      </c>
      <c r="L298" s="1">
        <v>2010</v>
      </c>
      <c r="M298" s="43">
        <f t="shared" si="5"/>
        <v>9</v>
      </c>
      <c r="N298" s="161"/>
      <c r="O298" s="155"/>
    </row>
    <row r="299" spans="11:15">
      <c r="K299" s="1166">
        <v>0.20466022025248401</v>
      </c>
      <c r="L299" s="1">
        <v>2010</v>
      </c>
      <c r="M299" s="43">
        <f t="shared" si="5"/>
        <v>9</v>
      </c>
      <c r="N299" s="161"/>
      <c r="O299" s="155"/>
    </row>
    <row r="300" spans="11:15">
      <c r="K300" s="1166">
        <v>0.25359491353228097</v>
      </c>
      <c r="L300" s="1">
        <v>2010</v>
      </c>
      <c r="M300" s="43">
        <f t="shared" si="5"/>
        <v>9</v>
      </c>
      <c r="N300" s="161"/>
      <c r="O300" s="155"/>
    </row>
    <row r="301" spans="11:15">
      <c r="K301" s="1166">
        <v>0.25840753424657498</v>
      </c>
      <c r="L301" s="1">
        <v>2010</v>
      </c>
      <c r="M301" s="43">
        <f t="shared" si="5"/>
        <v>9</v>
      </c>
      <c r="N301" s="161"/>
      <c r="O301" s="155"/>
    </row>
    <row r="302" spans="11:15">
      <c r="K302" s="1166">
        <v>0.178360218706965</v>
      </c>
      <c r="L302" s="1">
        <v>2010</v>
      </c>
      <c r="M302" s="43">
        <f t="shared" si="5"/>
        <v>9</v>
      </c>
      <c r="N302" s="161"/>
      <c r="O302" s="155"/>
    </row>
    <row r="303" spans="11:15">
      <c r="K303" s="1166">
        <v>0.224408173839826</v>
      </c>
      <c r="L303" s="1">
        <v>2010</v>
      </c>
      <c r="M303" s="43">
        <f t="shared" si="5"/>
        <v>9</v>
      </c>
      <c r="N303" s="161"/>
      <c r="O303" s="155"/>
    </row>
    <row r="304" spans="11:15">
      <c r="K304" s="1166">
        <v>0.22889187946633799</v>
      </c>
      <c r="L304" s="1">
        <v>2010</v>
      </c>
      <c r="M304" s="43">
        <f t="shared" si="5"/>
        <v>9</v>
      </c>
      <c r="N304" s="161"/>
      <c r="O304" s="155"/>
    </row>
    <row r="305" spans="11:15">
      <c r="K305" s="1166">
        <v>0.25838351752586403</v>
      </c>
      <c r="L305" s="1">
        <v>2010</v>
      </c>
      <c r="M305" s="43">
        <f t="shared" si="5"/>
        <v>9</v>
      </c>
      <c r="N305" s="161"/>
      <c r="O305" s="155"/>
    </row>
    <row r="306" spans="11:15">
      <c r="K306" s="1166">
        <v>0.118876712328767</v>
      </c>
      <c r="L306" s="1">
        <v>2010</v>
      </c>
      <c r="M306" s="43">
        <f t="shared" si="5"/>
        <v>9</v>
      </c>
      <c r="N306" s="161"/>
      <c r="O306" s="155"/>
    </row>
    <row r="307" spans="11:15">
      <c r="K307" s="1166">
        <v>0.32488584474885801</v>
      </c>
      <c r="L307" s="1">
        <v>2010</v>
      </c>
      <c r="M307" s="43">
        <f t="shared" si="5"/>
        <v>9</v>
      </c>
      <c r="N307" s="161"/>
      <c r="O307" s="155"/>
    </row>
    <row r="308" spans="11:15">
      <c r="K308" s="1166">
        <v>0.32312531709791897</v>
      </c>
      <c r="L308" s="1">
        <v>2010</v>
      </c>
      <c r="M308" s="43">
        <f t="shared" si="5"/>
        <v>9</v>
      </c>
      <c r="N308" s="161"/>
      <c r="O308" s="155"/>
    </row>
    <row r="309" spans="11:15">
      <c r="K309" s="1166">
        <v>0.33115894759730302</v>
      </c>
      <c r="L309" s="1">
        <v>2010</v>
      </c>
      <c r="M309" s="43">
        <f t="shared" si="5"/>
        <v>9</v>
      </c>
      <c r="N309" s="161"/>
      <c r="O309" s="155"/>
    </row>
    <row r="310" spans="11:15">
      <c r="K310" s="1166">
        <v>0.208926940639269</v>
      </c>
      <c r="L310" s="1">
        <v>2010</v>
      </c>
      <c r="M310" s="43">
        <f t="shared" si="5"/>
        <v>9</v>
      </c>
      <c r="N310" s="161"/>
      <c r="O310" s="155"/>
    </row>
    <row r="311" spans="11:15">
      <c r="K311" s="1166">
        <v>0.206383181126331</v>
      </c>
      <c r="L311" s="1">
        <v>2010</v>
      </c>
      <c r="M311" s="43">
        <f t="shared" si="5"/>
        <v>9</v>
      </c>
      <c r="N311" s="161"/>
      <c r="O311" s="155"/>
    </row>
    <row r="312" spans="11:15">
      <c r="K312" s="1166">
        <v>0.28071287398623301</v>
      </c>
      <c r="L312" s="1">
        <v>2010</v>
      </c>
      <c r="M312" s="43">
        <f t="shared" si="5"/>
        <v>9</v>
      </c>
      <c r="N312" s="161"/>
      <c r="O312" s="155"/>
    </row>
    <row r="313" spans="11:15">
      <c r="K313" s="1166">
        <v>0.30611169652265502</v>
      </c>
      <c r="L313" s="1">
        <v>2010</v>
      </c>
      <c r="M313" s="43">
        <f t="shared" si="5"/>
        <v>9</v>
      </c>
      <c r="N313" s="161"/>
      <c r="O313" s="155"/>
    </row>
    <row r="314" spans="11:15">
      <c r="K314" s="1166">
        <v>0.23772831050228299</v>
      </c>
      <c r="L314" s="1">
        <v>2010</v>
      </c>
      <c r="M314" s="43">
        <f t="shared" si="5"/>
        <v>9</v>
      </c>
      <c r="N314" s="161"/>
      <c r="O314" s="155"/>
    </row>
    <row r="315" spans="11:15">
      <c r="K315" s="1166">
        <v>0.199874625843731</v>
      </c>
      <c r="L315" s="1">
        <v>2010</v>
      </c>
      <c r="M315" s="43">
        <f t="shared" si="5"/>
        <v>9</v>
      </c>
      <c r="N315" s="161"/>
      <c r="O315" s="155"/>
    </row>
    <row r="316" spans="11:15">
      <c r="K316" s="1166">
        <v>0.29376078132927402</v>
      </c>
      <c r="L316" s="1">
        <v>2010</v>
      </c>
      <c r="M316" s="43">
        <f t="shared" si="5"/>
        <v>9</v>
      </c>
      <c r="N316" s="161"/>
      <c r="O316" s="155"/>
    </row>
    <row r="317" spans="11:15">
      <c r="K317" s="1166">
        <v>0.28703805175038</v>
      </c>
      <c r="L317" s="1">
        <v>2010</v>
      </c>
      <c r="M317" s="43">
        <f t="shared" si="5"/>
        <v>9</v>
      </c>
      <c r="N317" s="161"/>
      <c r="O317" s="155"/>
    </row>
    <row r="318" spans="11:15">
      <c r="K318" s="1166">
        <v>0.29048889622416602</v>
      </c>
      <c r="L318" s="1">
        <v>2010</v>
      </c>
      <c r="M318" s="43">
        <f t="shared" si="5"/>
        <v>9</v>
      </c>
      <c r="N318" s="161"/>
      <c r="O318" s="155"/>
    </row>
    <row r="319" spans="11:15">
      <c r="K319" s="1166">
        <v>0.282844878930397</v>
      </c>
      <c r="L319" s="1">
        <v>2010</v>
      </c>
      <c r="M319" s="43">
        <f t="shared" si="5"/>
        <v>9</v>
      </c>
      <c r="N319" s="161"/>
      <c r="O319" s="155"/>
    </row>
    <row r="320" spans="11:15">
      <c r="K320" s="1166">
        <v>0.351304951204226</v>
      </c>
      <c r="L320" s="1">
        <v>2010</v>
      </c>
      <c r="M320" s="43">
        <f t="shared" si="5"/>
        <v>9</v>
      </c>
      <c r="N320" s="161"/>
      <c r="O320" s="155"/>
    </row>
    <row r="321" spans="11:15">
      <c r="K321" s="1166">
        <v>0.34327853881278497</v>
      </c>
      <c r="L321" s="1">
        <v>2010</v>
      </c>
      <c r="M321" s="43">
        <f t="shared" si="5"/>
        <v>9</v>
      </c>
      <c r="N321" s="161"/>
      <c r="O321" s="155"/>
    </row>
    <row r="322" spans="11:15">
      <c r="K322" s="1166">
        <v>0.27873450750162998</v>
      </c>
      <c r="L322" s="1">
        <v>2010</v>
      </c>
      <c r="M322" s="43">
        <f t="shared" si="5"/>
        <v>9</v>
      </c>
      <c r="N322" s="161"/>
      <c r="O322" s="155"/>
    </row>
    <row r="323" spans="11:15">
      <c r="K323" s="1166">
        <v>0.225972602739726</v>
      </c>
      <c r="L323" s="1">
        <v>2010</v>
      </c>
      <c r="M323" s="43">
        <f t="shared" si="5"/>
        <v>9</v>
      </c>
      <c r="N323" s="161"/>
      <c r="O323" s="155"/>
    </row>
    <row r="324" spans="11:15">
      <c r="K324" s="1166">
        <v>0.14540696347031901</v>
      </c>
      <c r="L324" s="1">
        <v>2010</v>
      </c>
      <c r="M324" s="43">
        <f t="shared" si="5"/>
        <v>9</v>
      </c>
      <c r="N324" s="161"/>
      <c r="O324" s="155"/>
    </row>
    <row r="325" spans="11:15">
      <c r="K325" s="1166">
        <v>0.19012113391207999</v>
      </c>
      <c r="L325" s="1">
        <v>2010</v>
      </c>
      <c r="M325" s="43">
        <f t="shared" si="5"/>
        <v>9</v>
      </c>
      <c r="N325" s="161"/>
      <c r="O325" s="155"/>
    </row>
    <row r="326" spans="11:15">
      <c r="K326" s="1166">
        <v>0.20467983923573799</v>
      </c>
      <c r="L326" s="1">
        <v>2010</v>
      </c>
      <c r="M326" s="43">
        <f t="shared" si="5"/>
        <v>9</v>
      </c>
      <c r="N326" s="161"/>
      <c r="O326" s="155"/>
    </row>
    <row r="327" spans="11:15">
      <c r="K327" s="1166">
        <v>0.35615535943111798</v>
      </c>
      <c r="L327" s="1">
        <v>2010</v>
      </c>
      <c r="M327" s="43">
        <f t="shared" si="5"/>
        <v>9</v>
      </c>
      <c r="N327" s="161"/>
      <c r="O327" s="155"/>
    </row>
    <row r="328" spans="11:15">
      <c r="K328" s="1166">
        <v>0.27578565672844402</v>
      </c>
      <c r="L328" s="1">
        <v>2010</v>
      </c>
      <c r="M328" s="43">
        <f t="shared" si="5"/>
        <v>9</v>
      </c>
      <c r="N328" s="161"/>
      <c r="O328" s="155"/>
    </row>
    <row r="329" spans="11:15">
      <c r="K329" s="1166">
        <v>0.20056805827353699</v>
      </c>
      <c r="L329" s="1">
        <v>2010</v>
      </c>
      <c r="M329" s="43">
        <f t="shared" si="5"/>
        <v>9</v>
      </c>
      <c r="N329" s="161"/>
      <c r="O329" s="155"/>
    </row>
    <row r="330" spans="11:15">
      <c r="K330" s="1166">
        <v>0.30531963470319601</v>
      </c>
      <c r="L330" s="1">
        <v>2010</v>
      </c>
      <c r="M330" s="43">
        <f t="shared" si="5"/>
        <v>9</v>
      </c>
      <c r="N330" s="161"/>
      <c r="O330" s="155"/>
    </row>
    <row r="331" spans="11:15">
      <c r="K331" s="1166">
        <v>0.32361745306950701</v>
      </c>
      <c r="L331" s="1">
        <v>2010</v>
      </c>
      <c r="M331" s="43">
        <f t="shared" si="5"/>
        <v>9</v>
      </c>
      <c r="N331" s="161"/>
      <c r="O331" s="155"/>
    </row>
    <row r="332" spans="11:15">
      <c r="K332" s="1166">
        <v>0.122602739726027</v>
      </c>
      <c r="L332" s="1">
        <v>2010</v>
      </c>
      <c r="M332" s="43">
        <f t="shared" si="5"/>
        <v>9</v>
      </c>
      <c r="N332" s="161"/>
      <c r="O332" s="155"/>
    </row>
    <row r="333" spans="11:15">
      <c r="K333" s="1166">
        <v>0.30205479452054701</v>
      </c>
      <c r="L333" s="1">
        <v>2010</v>
      </c>
      <c r="M333" s="43">
        <f t="shared" si="5"/>
        <v>9</v>
      </c>
      <c r="N333" s="161"/>
      <c r="O333" s="155"/>
    </row>
    <row r="334" spans="11:15">
      <c r="K334" s="1166">
        <v>0.31872146118721401</v>
      </c>
      <c r="L334" s="1">
        <v>2010</v>
      </c>
      <c r="M334" s="43">
        <f t="shared" si="5"/>
        <v>9</v>
      </c>
      <c r="N334" s="161"/>
      <c r="O334" s="155"/>
    </row>
    <row r="335" spans="11:15">
      <c r="K335" s="1166">
        <v>0.26642465753424599</v>
      </c>
      <c r="L335" s="1">
        <v>2010</v>
      </c>
      <c r="M335" s="43">
        <f t="shared" si="5"/>
        <v>9</v>
      </c>
      <c r="N335" s="161"/>
      <c r="O335" s="155"/>
    </row>
    <row r="336" spans="11:15">
      <c r="K336" s="1166">
        <v>0.13375190258751901</v>
      </c>
      <c r="L336" s="1">
        <v>2010</v>
      </c>
      <c r="M336" s="43">
        <f t="shared" si="5"/>
        <v>9</v>
      </c>
      <c r="N336" s="161"/>
      <c r="O336" s="155"/>
    </row>
    <row r="337" spans="11:15">
      <c r="K337" s="1166">
        <v>0.192610902440221</v>
      </c>
      <c r="L337" s="1">
        <v>2010</v>
      </c>
      <c r="M337" s="43">
        <f t="shared" si="5"/>
        <v>9</v>
      </c>
      <c r="N337" s="161"/>
      <c r="O337" s="155"/>
    </row>
    <row r="338" spans="11:15">
      <c r="K338" s="1166">
        <v>0.28089802130898001</v>
      </c>
      <c r="L338" s="1">
        <v>2011</v>
      </c>
      <c r="M338" s="43">
        <f t="shared" si="5"/>
        <v>10</v>
      </c>
      <c r="N338" s="161"/>
      <c r="O338" s="155"/>
    </row>
    <row r="339" spans="11:15">
      <c r="K339" s="1166">
        <v>0.26517782494051001</v>
      </c>
      <c r="L339" s="1">
        <v>2011</v>
      </c>
      <c r="M339" s="43">
        <f t="shared" si="5"/>
        <v>10</v>
      </c>
      <c r="N339" s="161"/>
      <c r="O339" s="155"/>
    </row>
    <row r="340" spans="11:15">
      <c r="K340" s="1166">
        <v>0.26472602739725998</v>
      </c>
      <c r="L340" s="1">
        <v>2011</v>
      </c>
      <c r="M340" s="43">
        <f t="shared" si="5"/>
        <v>10</v>
      </c>
      <c r="N340" s="161"/>
      <c r="O340" s="155"/>
    </row>
    <row r="341" spans="11:15">
      <c r="K341" s="1166">
        <v>0.273059360730593</v>
      </c>
      <c r="L341" s="1">
        <v>2011</v>
      </c>
      <c r="M341" s="43">
        <f t="shared" si="5"/>
        <v>10</v>
      </c>
      <c r="N341" s="161"/>
      <c r="O341" s="155"/>
    </row>
    <row r="342" spans="11:15">
      <c r="K342" s="1166">
        <v>0.29238119397936702</v>
      </c>
      <c r="L342" s="1">
        <v>2011</v>
      </c>
      <c r="M342" s="43">
        <f t="shared" si="5"/>
        <v>10</v>
      </c>
      <c r="N342" s="161"/>
      <c r="O342" s="155"/>
    </row>
    <row r="343" spans="11:15">
      <c r="K343" s="1166">
        <v>0.34570558817134101</v>
      </c>
      <c r="L343" s="1">
        <v>2011</v>
      </c>
      <c r="M343" s="43">
        <f t="shared" si="5"/>
        <v>10</v>
      </c>
      <c r="N343" s="161"/>
      <c r="O343" s="155"/>
    </row>
    <row r="344" spans="11:15">
      <c r="K344" s="1166">
        <v>0.31108936725375003</v>
      </c>
      <c r="L344" s="1">
        <v>2011</v>
      </c>
      <c r="M344" s="43">
        <f t="shared" si="5"/>
        <v>10</v>
      </c>
      <c r="N344" s="161"/>
      <c r="O344" s="155"/>
    </row>
    <row r="345" spans="11:15">
      <c r="K345" s="1166">
        <v>0.30655441400304401</v>
      </c>
      <c r="L345" s="1">
        <v>2011</v>
      </c>
      <c r="M345" s="43">
        <f t="shared" si="5"/>
        <v>10</v>
      </c>
      <c r="N345" s="161"/>
      <c r="O345" s="155"/>
    </row>
    <row r="346" spans="11:15">
      <c r="K346" s="1166">
        <v>0.31332898456186098</v>
      </c>
      <c r="L346" s="1">
        <v>2011</v>
      </c>
      <c r="M346" s="43">
        <f t="shared" si="5"/>
        <v>10</v>
      </c>
      <c r="N346" s="161"/>
      <c r="O346" s="155"/>
    </row>
    <row r="347" spans="11:15">
      <c r="K347" s="1166">
        <v>0.25899076208990701</v>
      </c>
      <c r="L347" s="1">
        <v>2011</v>
      </c>
      <c r="M347" s="43">
        <f t="shared" si="5"/>
        <v>10</v>
      </c>
      <c r="N347" s="161"/>
      <c r="O347" s="155"/>
    </row>
    <row r="348" spans="11:15">
      <c r="K348" s="1166">
        <v>0.25159246575342398</v>
      </c>
      <c r="L348" s="1">
        <v>2011</v>
      </c>
      <c r="M348" s="43">
        <f t="shared" si="5"/>
        <v>10</v>
      </c>
      <c r="N348" s="161"/>
      <c r="O348" s="155"/>
    </row>
    <row r="349" spans="11:15">
      <c r="K349" s="1166">
        <v>0.172497146118721</v>
      </c>
      <c r="L349" s="1">
        <v>2011</v>
      </c>
      <c r="M349" s="43">
        <f t="shared" ref="M349:M412" si="6">INDEX($F$30:$F$50,MATCH(L349,$A$30:$A$50,0))</f>
        <v>10</v>
      </c>
      <c r="N349" s="161"/>
      <c r="O349" s="155"/>
    </row>
    <row r="350" spans="11:15">
      <c r="K350" s="1166">
        <v>0.29082191780821898</v>
      </c>
      <c r="L350" s="1">
        <v>2011</v>
      </c>
      <c r="M350" s="43">
        <f t="shared" si="6"/>
        <v>10</v>
      </c>
      <c r="N350" s="161"/>
      <c r="O350" s="155"/>
    </row>
    <row r="351" spans="11:15">
      <c r="K351" s="1166">
        <v>0.177822544542931</v>
      </c>
      <c r="L351" s="1">
        <v>2011</v>
      </c>
      <c r="M351" s="43">
        <f t="shared" si="6"/>
        <v>10</v>
      </c>
      <c r="N351" s="161"/>
      <c r="O351" s="155"/>
    </row>
    <row r="352" spans="11:15">
      <c r="K352" s="1166">
        <v>0.20123430365296799</v>
      </c>
      <c r="L352" s="1">
        <v>2011</v>
      </c>
      <c r="M352" s="43">
        <f t="shared" si="6"/>
        <v>10</v>
      </c>
      <c r="N352" s="161"/>
      <c r="O352" s="155"/>
    </row>
    <row r="353" spans="11:15">
      <c r="K353" s="1166">
        <v>0.193737850093116</v>
      </c>
      <c r="L353" s="1">
        <v>2011</v>
      </c>
      <c r="M353" s="43">
        <f t="shared" si="6"/>
        <v>10</v>
      </c>
      <c r="N353" s="161"/>
      <c r="O353" s="155"/>
    </row>
    <row r="354" spans="11:15">
      <c r="K354" s="1166">
        <v>0.243483285416314</v>
      </c>
      <c r="L354" s="1">
        <v>2011</v>
      </c>
      <c r="M354" s="43">
        <f t="shared" si="6"/>
        <v>10</v>
      </c>
      <c r="N354" s="161"/>
      <c r="O354" s="155"/>
    </row>
    <row r="355" spans="11:15">
      <c r="K355" s="1166">
        <v>0.24786309461415201</v>
      </c>
      <c r="L355" s="1">
        <v>2011</v>
      </c>
      <c r="M355" s="43">
        <f t="shared" si="6"/>
        <v>10</v>
      </c>
      <c r="N355" s="161"/>
      <c r="O355" s="155"/>
    </row>
    <row r="356" spans="11:15">
      <c r="K356" s="1166">
        <v>0.26708618721461103</v>
      </c>
      <c r="L356" s="1">
        <v>2011</v>
      </c>
      <c r="M356" s="43">
        <f t="shared" si="6"/>
        <v>10</v>
      </c>
      <c r="N356" s="161"/>
      <c r="O356" s="155"/>
    </row>
    <row r="357" spans="11:15">
      <c r="K357" s="1166">
        <v>0.26708904109588999</v>
      </c>
      <c r="L357" s="1">
        <v>2011</v>
      </c>
      <c r="M357" s="43">
        <f t="shared" si="6"/>
        <v>10</v>
      </c>
      <c r="N357" s="161"/>
      <c r="O357" s="155"/>
    </row>
    <row r="358" spans="11:15">
      <c r="K358" s="1166">
        <v>0.180505795574288</v>
      </c>
      <c r="L358" s="1">
        <v>2011</v>
      </c>
      <c r="M358" s="43">
        <f t="shared" si="6"/>
        <v>10</v>
      </c>
      <c r="N358" s="161"/>
      <c r="O358" s="155"/>
    </row>
    <row r="359" spans="11:15">
      <c r="K359" s="1166">
        <v>0.34328155628325302</v>
      </c>
      <c r="L359" s="1">
        <v>2011</v>
      </c>
      <c r="M359" s="43">
        <f t="shared" si="6"/>
        <v>10</v>
      </c>
      <c r="N359" s="161"/>
      <c r="O359" s="155"/>
    </row>
    <row r="360" spans="11:15">
      <c r="K360" s="1166">
        <v>0.27873407834655101</v>
      </c>
      <c r="L360" s="1">
        <v>2011</v>
      </c>
      <c r="M360" s="43">
        <f t="shared" si="6"/>
        <v>10</v>
      </c>
      <c r="N360" s="161"/>
      <c r="O360" s="155"/>
    </row>
    <row r="361" spans="11:15">
      <c r="K361" s="1166">
        <v>0.23862149821053899</v>
      </c>
      <c r="L361" s="1">
        <v>2011</v>
      </c>
      <c r="M361" s="43">
        <f t="shared" si="6"/>
        <v>10</v>
      </c>
      <c r="N361" s="161"/>
      <c r="O361" s="155"/>
    </row>
    <row r="362" spans="11:15">
      <c r="K362" s="1166">
        <v>0.161761388345292</v>
      </c>
      <c r="L362" s="1">
        <v>2011</v>
      </c>
      <c r="M362" s="43">
        <f t="shared" si="6"/>
        <v>10</v>
      </c>
      <c r="N362" s="161"/>
      <c r="O362" s="155"/>
    </row>
    <row r="363" spans="11:15">
      <c r="K363" s="1166">
        <v>0.25073211567732101</v>
      </c>
      <c r="L363" s="1">
        <v>2011</v>
      </c>
      <c r="M363" s="43">
        <f t="shared" si="6"/>
        <v>10</v>
      </c>
      <c r="N363" s="161"/>
      <c r="O363" s="155"/>
    </row>
    <row r="364" spans="11:15">
      <c r="K364" s="1166">
        <v>0.26711060375443901</v>
      </c>
      <c r="L364" s="1">
        <v>2011</v>
      </c>
      <c r="M364" s="43">
        <f t="shared" si="6"/>
        <v>10</v>
      </c>
      <c r="N364" s="161"/>
      <c r="O364" s="155"/>
    </row>
    <row r="365" spans="11:15">
      <c r="K365" s="1166">
        <v>0.177896462999202</v>
      </c>
      <c r="L365" s="1">
        <v>2011</v>
      </c>
      <c r="M365" s="43">
        <f t="shared" si="6"/>
        <v>10</v>
      </c>
      <c r="N365" s="161"/>
      <c r="O365" s="155"/>
    </row>
    <row r="366" spans="11:15">
      <c r="K366" s="1166">
        <v>0.21665142304377299</v>
      </c>
      <c r="L366" s="1">
        <v>2011</v>
      </c>
      <c r="M366" s="43">
        <f t="shared" si="6"/>
        <v>10</v>
      </c>
      <c r="N366" s="161"/>
      <c r="O366" s="155"/>
    </row>
    <row r="367" spans="11:15">
      <c r="K367" s="1166">
        <v>0.22037351820373499</v>
      </c>
      <c r="L367" s="1">
        <v>2011</v>
      </c>
      <c r="M367" s="43">
        <f t="shared" si="6"/>
        <v>10</v>
      </c>
      <c r="N367" s="161"/>
      <c r="O367" s="155"/>
    </row>
    <row r="368" spans="11:15">
      <c r="K368" s="1166">
        <v>0.29924086757990798</v>
      </c>
      <c r="L368" s="1">
        <v>2011</v>
      </c>
      <c r="M368" s="43">
        <f t="shared" si="6"/>
        <v>10</v>
      </c>
      <c r="N368" s="161"/>
      <c r="O368" s="155"/>
    </row>
    <row r="369" spans="11:15">
      <c r="K369" s="1166">
        <v>0.28176940639269399</v>
      </c>
      <c r="L369" s="1">
        <v>2011</v>
      </c>
      <c r="M369" s="43">
        <f t="shared" si="6"/>
        <v>10</v>
      </c>
      <c r="N369" s="161"/>
      <c r="O369" s="155"/>
    </row>
    <row r="370" spans="11:15">
      <c r="K370" s="1166">
        <v>0.21348374966424899</v>
      </c>
      <c r="L370" s="1">
        <v>2011</v>
      </c>
      <c r="M370" s="43">
        <f t="shared" si="6"/>
        <v>10</v>
      </c>
      <c r="N370" s="161"/>
      <c r="O370" s="155"/>
    </row>
    <row r="371" spans="11:15">
      <c r="K371" s="1166">
        <v>0.23184931506849299</v>
      </c>
      <c r="L371" s="1">
        <v>2011</v>
      </c>
      <c r="M371" s="43">
        <f t="shared" si="6"/>
        <v>10</v>
      </c>
      <c r="N371" s="161"/>
      <c r="O371" s="155"/>
    </row>
    <row r="372" spans="11:15">
      <c r="K372" s="1166">
        <v>0.12521689497716801</v>
      </c>
      <c r="L372" s="1">
        <v>2011</v>
      </c>
      <c r="M372" s="43">
        <f t="shared" si="6"/>
        <v>10</v>
      </c>
      <c r="N372" s="161"/>
      <c r="O372" s="155"/>
    </row>
    <row r="373" spans="11:15">
      <c r="K373" s="1166">
        <v>0.24393398426114801</v>
      </c>
      <c r="L373" s="1">
        <v>2011</v>
      </c>
      <c r="M373" s="43">
        <f t="shared" si="6"/>
        <v>10</v>
      </c>
      <c r="N373" s="161"/>
      <c r="O373" s="155"/>
    </row>
    <row r="374" spans="11:15">
      <c r="K374" s="1166">
        <v>0.25023913945891302</v>
      </c>
      <c r="L374" s="1">
        <v>2011</v>
      </c>
      <c r="M374" s="43">
        <f t="shared" si="6"/>
        <v>10</v>
      </c>
      <c r="N374" s="161"/>
      <c r="O374" s="155"/>
    </row>
    <row r="375" spans="11:15">
      <c r="K375" s="1166">
        <v>0.193972602739726</v>
      </c>
      <c r="L375" s="1">
        <v>2011</v>
      </c>
      <c r="M375" s="43">
        <f t="shared" si="6"/>
        <v>10</v>
      </c>
      <c r="N375" s="161"/>
      <c r="O375" s="155"/>
    </row>
    <row r="376" spans="11:15">
      <c r="K376" s="1166">
        <v>0.34613832387804899</v>
      </c>
      <c r="L376" s="1">
        <v>2011</v>
      </c>
      <c r="M376" s="43">
        <f t="shared" si="6"/>
        <v>10</v>
      </c>
      <c r="N376" s="161"/>
      <c r="O376" s="155"/>
    </row>
    <row r="377" spans="11:15">
      <c r="K377" s="1166">
        <v>0.10308219178082099</v>
      </c>
      <c r="L377" s="1">
        <v>2011</v>
      </c>
      <c r="M377" s="43">
        <f t="shared" si="6"/>
        <v>10</v>
      </c>
      <c r="N377" s="161"/>
      <c r="O377" s="155"/>
    </row>
    <row r="378" spans="11:15">
      <c r="K378" s="1166">
        <v>3.01816411496105E-2</v>
      </c>
      <c r="L378" s="1">
        <v>2011</v>
      </c>
      <c r="M378" s="43">
        <f t="shared" si="6"/>
        <v>10</v>
      </c>
      <c r="N378" s="161"/>
      <c r="O378" s="155"/>
    </row>
    <row r="379" spans="11:15">
      <c r="K379" s="1166">
        <v>0.32928325075293802</v>
      </c>
      <c r="L379" s="1">
        <v>2011</v>
      </c>
      <c r="M379" s="43">
        <f t="shared" si="6"/>
        <v>10</v>
      </c>
      <c r="N379" s="161"/>
      <c r="O379" s="155"/>
    </row>
    <row r="380" spans="11:15">
      <c r="K380" s="1166">
        <v>0.17793658559314099</v>
      </c>
      <c r="L380" s="1">
        <v>2011</v>
      </c>
      <c r="M380" s="43">
        <f t="shared" si="6"/>
        <v>10</v>
      </c>
      <c r="N380" s="161"/>
      <c r="O380" s="155"/>
    </row>
    <row r="381" spans="11:15">
      <c r="K381" s="1166">
        <v>0.42594847511133599</v>
      </c>
      <c r="L381" s="1">
        <v>2011</v>
      </c>
      <c r="M381" s="43">
        <f t="shared" si="6"/>
        <v>10</v>
      </c>
      <c r="N381" s="161"/>
      <c r="O381" s="155"/>
    </row>
    <row r="382" spans="11:15">
      <c r="K382" s="1166">
        <v>0.209233891425672</v>
      </c>
      <c r="L382" s="1">
        <v>2011</v>
      </c>
      <c r="M382" s="43">
        <f t="shared" si="6"/>
        <v>10</v>
      </c>
      <c r="N382" s="161"/>
      <c r="O382" s="155"/>
    </row>
    <row r="383" spans="11:15">
      <c r="K383" s="1166">
        <v>0.24394216133942101</v>
      </c>
      <c r="L383" s="1">
        <v>2011</v>
      </c>
      <c r="M383" s="43">
        <f t="shared" si="6"/>
        <v>10</v>
      </c>
      <c r="N383" s="161"/>
      <c r="O383" s="155"/>
    </row>
    <row r="384" spans="11:15">
      <c r="K384" s="1166">
        <v>0.31628355472533498</v>
      </c>
      <c r="L384" s="1">
        <v>2011</v>
      </c>
      <c r="M384" s="43">
        <f t="shared" si="6"/>
        <v>10</v>
      </c>
      <c r="N384" s="161"/>
      <c r="O384" s="155"/>
    </row>
    <row r="385" spans="11:15">
      <c r="K385" s="1166">
        <v>0.19764079147640701</v>
      </c>
      <c r="L385" s="1">
        <v>2011</v>
      </c>
      <c r="M385" s="43">
        <f t="shared" si="6"/>
        <v>10</v>
      </c>
      <c r="N385" s="161"/>
      <c r="O385" s="155"/>
    </row>
    <row r="386" spans="11:15">
      <c r="K386" s="1166">
        <v>0.19707762557077599</v>
      </c>
      <c r="L386" s="1">
        <v>2011</v>
      </c>
      <c r="M386" s="43">
        <f t="shared" si="6"/>
        <v>10</v>
      </c>
      <c r="N386" s="161"/>
      <c r="O386" s="155"/>
    </row>
    <row r="387" spans="11:15">
      <c r="K387" s="1166">
        <v>0.21818873668188701</v>
      </c>
      <c r="L387" s="1">
        <v>2011</v>
      </c>
      <c r="M387" s="43">
        <f t="shared" si="6"/>
        <v>10</v>
      </c>
      <c r="N387" s="161"/>
      <c r="O387" s="155"/>
    </row>
    <row r="388" spans="11:15">
      <c r="K388" s="1166">
        <v>0.18215372907153701</v>
      </c>
      <c r="L388" s="1">
        <v>2011</v>
      </c>
      <c r="M388" s="43">
        <f t="shared" si="6"/>
        <v>10</v>
      </c>
      <c r="N388" s="161"/>
      <c r="O388" s="155"/>
    </row>
    <row r="389" spans="11:15">
      <c r="K389" s="1166">
        <v>0.21643835616438301</v>
      </c>
      <c r="L389" s="1">
        <v>2011</v>
      </c>
      <c r="M389" s="43">
        <f t="shared" si="6"/>
        <v>10</v>
      </c>
      <c r="N389" s="161"/>
      <c r="O389" s="155"/>
    </row>
    <row r="390" spans="11:15">
      <c r="K390" s="1166">
        <v>0.219035388127853</v>
      </c>
      <c r="L390" s="1">
        <v>2011</v>
      </c>
      <c r="M390" s="43">
        <f t="shared" si="6"/>
        <v>10</v>
      </c>
      <c r="N390" s="161"/>
      <c r="O390" s="155"/>
    </row>
    <row r="391" spans="11:15">
      <c r="K391" s="1166">
        <v>0.38541267123287598</v>
      </c>
      <c r="L391" s="1">
        <v>2011</v>
      </c>
      <c r="M391" s="43">
        <f t="shared" si="6"/>
        <v>10</v>
      </c>
      <c r="N391" s="161"/>
      <c r="O391" s="155"/>
    </row>
    <row r="392" spans="11:15">
      <c r="K392" s="1166">
        <v>0.28107154118347699</v>
      </c>
      <c r="L392" s="1">
        <v>2011</v>
      </c>
      <c r="M392" s="43">
        <f t="shared" si="6"/>
        <v>10</v>
      </c>
      <c r="N392" s="161"/>
      <c r="O392" s="155"/>
    </row>
    <row r="393" spans="11:15">
      <c r="K393" s="1166">
        <v>0.22177027182961601</v>
      </c>
      <c r="L393" s="1">
        <v>2011</v>
      </c>
      <c r="M393" s="43">
        <f t="shared" si="6"/>
        <v>10</v>
      </c>
      <c r="N393" s="161"/>
      <c r="O393" s="155"/>
    </row>
    <row r="394" spans="11:15">
      <c r="K394" s="1166">
        <v>0.104155251141552</v>
      </c>
      <c r="L394" s="1">
        <v>2011</v>
      </c>
      <c r="M394" s="43">
        <f t="shared" si="6"/>
        <v>10</v>
      </c>
      <c r="N394" s="161"/>
      <c r="O394" s="155"/>
    </row>
    <row r="395" spans="11:15">
      <c r="K395" s="1166">
        <v>0.29847747698775001</v>
      </c>
      <c r="L395" s="1">
        <v>2011</v>
      </c>
      <c r="M395" s="43">
        <f t="shared" si="6"/>
        <v>10</v>
      </c>
      <c r="N395" s="161"/>
      <c r="O395" s="155"/>
    </row>
    <row r="396" spans="11:15">
      <c r="K396" s="1166">
        <v>0.129168009669621</v>
      </c>
      <c r="L396" s="1">
        <v>2011</v>
      </c>
      <c r="M396" s="43">
        <f t="shared" si="6"/>
        <v>10</v>
      </c>
      <c r="N396" s="161"/>
      <c r="O396" s="155"/>
    </row>
    <row r="397" spans="11:15">
      <c r="K397" s="1166">
        <v>0.30214611872146102</v>
      </c>
      <c r="L397" s="1">
        <v>2011</v>
      </c>
      <c r="M397" s="43">
        <f t="shared" si="6"/>
        <v>10</v>
      </c>
      <c r="N397" s="161"/>
      <c r="O397" s="155"/>
    </row>
    <row r="398" spans="11:15">
      <c r="K398" s="1166">
        <v>0.37716894977168902</v>
      </c>
      <c r="L398" s="1">
        <v>2011</v>
      </c>
      <c r="M398" s="43">
        <f t="shared" si="6"/>
        <v>10</v>
      </c>
      <c r="N398" s="161"/>
      <c r="O398" s="155"/>
    </row>
    <row r="399" spans="11:15">
      <c r="K399" s="1166">
        <v>0.35692541856925403</v>
      </c>
      <c r="L399" s="1">
        <v>2011</v>
      </c>
      <c r="M399" s="43">
        <f t="shared" si="6"/>
        <v>10</v>
      </c>
      <c r="N399" s="161"/>
      <c r="O399" s="155"/>
    </row>
    <row r="400" spans="11:15">
      <c r="K400" s="1166">
        <v>0.194824961948249</v>
      </c>
      <c r="L400" s="1">
        <v>2011</v>
      </c>
      <c r="M400" s="43">
        <f t="shared" si="6"/>
        <v>10</v>
      </c>
      <c r="N400" s="161"/>
      <c r="O400" s="155"/>
    </row>
    <row r="401" spans="11:15">
      <c r="K401" s="1166">
        <v>0.44094368340943602</v>
      </c>
      <c r="L401" s="1">
        <v>2011</v>
      </c>
      <c r="M401" s="43">
        <f t="shared" si="6"/>
        <v>10</v>
      </c>
      <c r="N401" s="161"/>
      <c r="O401" s="155"/>
    </row>
    <row r="402" spans="11:15">
      <c r="K402" s="1166">
        <v>0.162418707624187</v>
      </c>
      <c r="L402" s="1">
        <v>2012</v>
      </c>
      <c r="M402" s="43">
        <f t="shared" si="6"/>
        <v>11</v>
      </c>
      <c r="N402" s="161"/>
      <c r="O402" s="155"/>
    </row>
    <row r="403" spans="11:15">
      <c r="K403" s="1166">
        <v>0.23771590232281101</v>
      </c>
      <c r="L403" s="1">
        <v>2012</v>
      </c>
      <c r="M403" s="43">
        <f t="shared" si="6"/>
        <v>11</v>
      </c>
      <c r="N403" s="161"/>
      <c r="O403" s="155"/>
    </row>
    <row r="404" spans="11:15">
      <c r="K404" s="1166">
        <v>0.20366346629000201</v>
      </c>
      <c r="L404" s="1">
        <v>2012</v>
      </c>
      <c r="M404" s="43">
        <f t="shared" si="6"/>
        <v>11</v>
      </c>
      <c r="N404" s="161"/>
      <c r="O404" s="155"/>
    </row>
    <row r="405" spans="11:15">
      <c r="K405" s="1166">
        <v>0.227027614698847</v>
      </c>
      <c r="L405" s="1">
        <v>2012</v>
      </c>
      <c r="M405" s="43">
        <f t="shared" si="6"/>
        <v>11</v>
      </c>
      <c r="N405" s="161"/>
      <c r="O405" s="155"/>
    </row>
    <row r="406" spans="11:15">
      <c r="K406" s="1166">
        <v>0.27008139765733502</v>
      </c>
      <c r="L406" s="1">
        <v>2012</v>
      </c>
      <c r="M406" s="43">
        <f t="shared" si="6"/>
        <v>11</v>
      </c>
      <c r="N406" s="161"/>
      <c r="O406" s="155"/>
    </row>
    <row r="407" spans="11:15">
      <c r="K407" s="1166">
        <v>0.42299412915851198</v>
      </c>
      <c r="L407" s="1">
        <v>2012</v>
      </c>
      <c r="M407" s="43">
        <f t="shared" si="6"/>
        <v>11</v>
      </c>
      <c r="N407" s="161"/>
      <c r="O407" s="155"/>
    </row>
    <row r="408" spans="11:15">
      <c r="K408" s="1166">
        <v>0.221649162861491</v>
      </c>
      <c r="L408" s="1">
        <v>2012</v>
      </c>
      <c r="M408" s="43">
        <f t="shared" si="6"/>
        <v>11</v>
      </c>
      <c r="N408" s="161"/>
      <c r="O408" s="155"/>
    </row>
    <row r="409" spans="11:15">
      <c r="K409" s="1166">
        <v>0.23381940086314201</v>
      </c>
      <c r="L409" s="1">
        <v>2012</v>
      </c>
      <c r="M409" s="43">
        <f t="shared" si="6"/>
        <v>11</v>
      </c>
      <c r="N409" s="161"/>
      <c r="O409" s="155"/>
    </row>
    <row r="410" spans="11:15">
      <c r="K410" s="1166">
        <v>0.33956050228310503</v>
      </c>
      <c r="L410" s="1">
        <v>2012</v>
      </c>
      <c r="M410" s="43">
        <f t="shared" si="6"/>
        <v>11</v>
      </c>
      <c r="N410" s="161"/>
      <c r="O410" s="155"/>
    </row>
    <row r="411" spans="11:15">
      <c r="K411" s="1166">
        <v>0.33129166666666598</v>
      </c>
      <c r="L411" s="1">
        <v>2012</v>
      </c>
      <c r="M411" s="43">
        <f t="shared" si="6"/>
        <v>11</v>
      </c>
      <c r="N411" s="161"/>
      <c r="O411" s="155"/>
    </row>
    <row r="412" spans="11:15">
      <c r="K412" s="1166">
        <v>0.261415525114155</v>
      </c>
      <c r="L412" s="1">
        <v>2012</v>
      </c>
      <c r="M412" s="43">
        <f t="shared" si="6"/>
        <v>11</v>
      </c>
      <c r="N412" s="161"/>
      <c r="O412" s="155"/>
    </row>
    <row r="413" spans="11:15">
      <c r="K413" s="1166">
        <v>0.236624809741248</v>
      </c>
      <c r="L413" s="1">
        <v>2012</v>
      </c>
      <c r="M413" s="43">
        <f t="shared" ref="M413:M476" si="7">INDEX($F$30:$F$50,MATCH(L413,$A$30:$A$50,0))</f>
        <v>11</v>
      </c>
      <c r="N413" s="161"/>
      <c r="O413" s="155"/>
    </row>
    <row r="414" spans="11:15">
      <c r="K414" s="1166">
        <v>0.17886145817652599</v>
      </c>
      <c r="L414" s="1">
        <v>2012</v>
      </c>
      <c r="M414" s="43">
        <f t="shared" si="7"/>
        <v>11</v>
      </c>
      <c r="N414" s="161"/>
      <c r="O414" s="155"/>
    </row>
    <row r="415" spans="11:15">
      <c r="K415" s="1166">
        <v>0.297336377473363</v>
      </c>
      <c r="L415" s="1">
        <v>2012</v>
      </c>
      <c r="M415" s="43">
        <f t="shared" si="7"/>
        <v>11</v>
      </c>
      <c r="N415" s="161"/>
      <c r="O415" s="155"/>
    </row>
    <row r="416" spans="11:15">
      <c r="K416" s="1166">
        <v>0.25989676394679301</v>
      </c>
      <c r="L416" s="1">
        <v>2012</v>
      </c>
      <c r="M416" s="43">
        <f t="shared" si="7"/>
        <v>11</v>
      </c>
      <c r="N416" s="161"/>
      <c r="O416" s="155"/>
    </row>
    <row r="417" spans="11:15">
      <c r="K417" s="1166">
        <v>0.283909072860829</v>
      </c>
      <c r="L417" s="1">
        <v>2012</v>
      </c>
      <c r="M417" s="43">
        <f t="shared" si="7"/>
        <v>11</v>
      </c>
      <c r="N417" s="161"/>
      <c r="O417" s="155"/>
    </row>
    <row r="418" spans="11:15">
      <c r="K418" s="1166">
        <v>0.27258288663887198</v>
      </c>
      <c r="L418" s="1">
        <v>2012</v>
      </c>
      <c r="M418" s="43">
        <f t="shared" si="7"/>
        <v>11</v>
      </c>
      <c r="N418" s="161"/>
      <c r="O418" s="155"/>
    </row>
    <row r="419" spans="11:15">
      <c r="K419" s="1166">
        <v>0.27619614850109098</v>
      </c>
      <c r="L419" s="1">
        <v>2012</v>
      </c>
      <c r="M419" s="43">
        <f t="shared" si="7"/>
        <v>11</v>
      </c>
      <c r="N419" s="161"/>
      <c r="O419" s="155"/>
    </row>
    <row r="420" spans="11:15">
      <c r="K420" s="1166">
        <v>0.25228806829461897</v>
      </c>
      <c r="L420" s="1">
        <v>2012</v>
      </c>
      <c r="M420" s="43">
        <f t="shared" si="7"/>
        <v>11</v>
      </c>
      <c r="N420" s="161"/>
      <c r="O420" s="155"/>
    </row>
    <row r="421" spans="11:15">
      <c r="K421" s="1166">
        <v>0.27882668254913601</v>
      </c>
      <c r="L421" s="1">
        <v>2012</v>
      </c>
      <c r="M421" s="43">
        <f t="shared" si="7"/>
        <v>11</v>
      </c>
      <c r="N421" s="161"/>
      <c r="O421" s="155"/>
    </row>
    <row r="422" spans="11:15">
      <c r="K422" s="1166">
        <v>0.27751821948048</v>
      </c>
      <c r="L422" s="1">
        <v>2012</v>
      </c>
      <c r="M422" s="43">
        <f t="shared" si="7"/>
        <v>11</v>
      </c>
      <c r="N422" s="161"/>
      <c r="O422" s="155"/>
    </row>
    <row r="423" spans="11:15">
      <c r="K423" s="1166">
        <v>0.40792097660982202</v>
      </c>
      <c r="L423" s="1">
        <v>2012</v>
      </c>
      <c r="M423" s="43">
        <f t="shared" si="7"/>
        <v>11</v>
      </c>
      <c r="N423" s="161"/>
      <c r="O423" s="155"/>
    </row>
    <row r="424" spans="11:15">
      <c r="K424" s="1166">
        <v>0.305212188101884</v>
      </c>
      <c r="L424" s="1">
        <v>2012</v>
      </c>
      <c r="M424" s="43">
        <f t="shared" si="7"/>
        <v>11</v>
      </c>
      <c r="N424" s="161"/>
      <c r="O424" s="155"/>
    </row>
    <row r="425" spans="11:15">
      <c r="K425" s="1166">
        <v>0.28296308376217</v>
      </c>
      <c r="L425" s="1">
        <v>2012</v>
      </c>
      <c r="M425" s="43">
        <f t="shared" si="7"/>
        <v>11</v>
      </c>
      <c r="N425" s="161"/>
      <c r="O425" s="155"/>
    </row>
    <row r="426" spans="11:15">
      <c r="K426" s="1166">
        <v>0.24222806619112</v>
      </c>
      <c r="L426" s="1">
        <v>2012</v>
      </c>
      <c r="M426" s="43">
        <f t="shared" si="7"/>
        <v>11</v>
      </c>
      <c r="N426" s="161"/>
      <c r="O426" s="155"/>
    </row>
    <row r="427" spans="11:15">
      <c r="K427" s="1166">
        <v>0.188364436503209</v>
      </c>
      <c r="L427" s="1">
        <v>2012</v>
      </c>
      <c r="M427" s="43">
        <f t="shared" si="7"/>
        <v>11</v>
      </c>
      <c r="N427" s="161"/>
      <c r="O427" s="155"/>
    </row>
    <row r="428" spans="11:15">
      <c r="K428" s="1166">
        <v>0.31968565568261098</v>
      </c>
      <c r="L428" s="1">
        <v>2012</v>
      </c>
      <c r="M428" s="43">
        <f t="shared" si="7"/>
        <v>11</v>
      </c>
      <c r="N428" s="161"/>
      <c r="O428" s="155"/>
    </row>
    <row r="429" spans="11:15">
      <c r="K429" s="1166">
        <v>0.29175545408422099</v>
      </c>
      <c r="L429" s="1">
        <v>2012</v>
      </c>
      <c r="M429" s="43">
        <f t="shared" si="7"/>
        <v>11</v>
      </c>
      <c r="N429" s="161"/>
      <c r="O429" s="155"/>
    </row>
    <row r="430" spans="11:15">
      <c r="K430" s="1166">
        <v>0.320040461535823</v>
      </c>
      <c r="L430" s="1">
        <v>2012</v>
      </c>
      <c r="M430" s="43">
        <f t="shared" si="7"/>
        <v>11</v>
      </c>
      <c r="N430" s="161"/>
      <c r="O430" s="155"/>
    </row>
    <row r="431" spans="11:15">
      <c r="K431" s="1166">
        <v>0.39600180267510099</v>
      </c>
      <c r="L431" s="1">
        <v>2012</v>
      </c>
      <c r="M431" s="43">
        <f t="shared" si="7"/>
        <v>11</v>
      </c>
      <c r="N431" s="161"/>
      <c r="O431" s="155"/>
    </row>
    <row r="432" spans="11:15">
      <c r="K432" s="1166">
        <v>0.306017123287671</v>
      </c>
      <c r="L432" s="1">
        <v>2012</v>
      </c>
      <c r="M432" s="43">
        <f t="shared" si="7"/>
        <v>11</v>
      </c>
      <c r="N432" s="161"/>
      <c r="O432" s="155"/>
    </row>
    <row r="433" spans="11:15">
      <c r="K433" s="1166">
        <v>0.24709646118721401</v>
      </c>
      <c r="L433" s="1">
        <v>2012</v>
      </c>
      <c r="M433" s="43">
        <f t="shared" si="7"/>
        <v>11</v>
      </c>
      <c r="N433" s="161"/>
      <c r="O433" s="155"/>
    </row>
    <row r="434" spans="11:15">
      <c r="K434" s="1166">
        <v>0.41431994841228298</v>
      </c>
      <c r="L434" s="1">
        <v>2012</v>
      </c>
      <c r="M434" s="43">
        <f t="shared" si="7"/>
        <v>11</v>
      </c>
      <c r="N434" s="161"/>
      <c r="O434" s="155"/>
    </row>
    <row r="435" spans="11:15">
      <c r="K435" s="1166">
        <v>0.25883766101001798</v>
      </c>
      <c r="L435" s="1">
        <v>2012</v>
      </c>
      <c r="M435" s="43">
        <f t="shared" si="7"/>
        <v>11</v>
      </c>
      <c r="N435" s="161"/>
      <c r="O435" s="155"/>
    </row>
    <row r="436" spans="11:15">
      <c r="K436" s="1166">
        <v>0.255027794322017</v>
      </c>
      <c r="L436" s="1">
        <v>2012</v>
      </c>
      <c r="M436" s="43">
        <f t="shared" si="7"/>
        <v>11</v>
      </c>
      <c r="N436" s="161"/>
      <c r="O436" s="155"/>
    </row>
    <row r="437" spans="11:15">
      <c r="K437" s="1166">
        <v>0.428707788354874</v>
      </c>
      <c r="L437" s="1">
        <v>2012</v>
      </c>
      <c r="M437" s="43">
        <f t="shared" si="7"/>
        <v>11</v>
      </c>
      <c r="N437" s="161"/>
      <c r="O437" s="155"/>
    </row>
    <row r="438" spans="11:15">
      <c r="K438" s="1166">
        <v>0.26073002283105001</v>
      </c>
      <c r="L438" s="1">
        <v>2012</v>
      </c>
      <c r="M438" s="43">
        <f t="shared" si="7"/>
        <v>11</v>
      </c>
      <c r="N438" s="161"/>
      <c r="O438" s="155"/>
    </row>
    <row r="439" spans="11:15">
      <c r="K439" s="1166">
        <v>0.14245737297963301</v>
      </c>
      <c r="L439" s="1">
        <v>2012</v>
      </c>
      <c r="M439" s="43">
        <f t="shared" si="7"/>
        <v>11</v>
      </c>
      <c r="N439" s="161"/>
      <c r="O439" s="155"/>
    </row>
    <row r="440" spans="11:15">
      <c r="K440" s="1166">
        <v>0.33460930778902698</v>
      </c>
      <c r="L440" s="1">
        <v>2012</v>
      </c>
      <c r="M440" s="43">
        <f t="shared" si="7"/>
        <v>11</v>
      </c>
      <c r="N440" s="161"/>
      <c r="O440" s="155"/>
    </row>
    <row r="441" spans="11:15">
      <c r="K441" s="1166">
        <v>0.27835801292029799</v>
      </c>
      <c r="L441" s="1">
        <v>2012</v>
      </c>
      <c r="M441" s="43">
        <f t="shared" si="7"/>
        <v>11</v>
      </c>
      <c r="N441" s="161"/>
      <c r="O441" s="155"/>
    </row>
    <row r="442" spans="11:15">
      <c r="K442" s="1166">
        <v>0.23447231346876601</v>
      </c>
      <c r="L442" s="1">
        <v>2012</v>
      </c>
      <c r="M442" s="43">
        <f t="shared" si="7"/>
        <v>11</v>
      </c>
      <c r="N442" s="161"/>
      <c r="O442" s="155"/>
    </row>
    <row r="443" spans="11:15">
      <c r="K443" s="1166">
        <v>0.257489671667753</v>
      </c>
      <c r="L443" s="1">
        <v>2012</v>
      </c>
      <c r="M443" s="43">
        <f t="shared" si="7"/>
        <v>11</v>
      </c>
      <c r="N443" s="161"/>
      <c r="O443" s="155"/>
    </row>
    <row r="444" spans="11:15">
      <c r="K444" s="1166">
        <v>0.26322352685366301</v>
      </c>
      <c r="L444" s="1">
        <v>2012</v>
      </c>
      <c r="M444" s="43">
        <f t="shared" si="7"/>
        <v>11</v>
      </c>
      <c r="N444" s="161"/>
      <c r="O444" s="155"/>
    </row>
    <row r="445" spans="11:15">
      <c r="K445" s="1166">
        <v>0.246145713835841</v>
      </c>
      <c r="L445" s="1">
        <v>2012</v>
      </c>
      <c r="M445" s="43">
        <f t="shared" si="7"/>
        <v>11</v>
      </c>
      <c r="N445" s="161"/>
      <c r="O445" s="155"/>
    </row>
    <row r="446" spans="11:15">
      <c r="K446" s="1166">
        <v>0.34494063926940599</v>
      </c>
      <c r="L446" s="1">
        <v>2012</v>
      </c>
      <c r="M446" s="43">
        <f t="shared" si="7"/>
        <v>11</v>
      </c>
      <c r="N446" s="161"/>
      <c r="O446" s="155"/>
    </row>
    <row r="447" spans="11:15">
      <c r="K447" s="1166">
        <v>0.18881963470319599</v>
      </c>
      <c r="L447" s="1">
        <v>2012</v>
      </c>
      <c r="M447" s="43">
        <f t="shared" si="7"/>
        <v>11</v>
      </c>
      <c r="N447" s="161"/>
      <c r="O447" s="155"/>
    </row>
    <row r="448" spans="11:15">
      <c r="K448" s="1166">
        <v>0.168731653620352</v>
      </c>
      <c r="L448" s="1">
        <v>2012</v>
      </c>
      <c r="M448" s="43">
        <f t="shared" si="7"/>
        <v>11</v>
      </c>
      <c r="N448" s="161"/>
      <c r="O448" s="155"/>
    </row>
    <row r="449" spans="11:15">
      <c r="K449" s="1166">
        <v>0.16335962363359599</v>
      </c>
      <c r="L449" s="1">
        <v>2012</v>
      </c>
      <c r="M449" s="43">
        <f t="shared" si="7"/>
        <v>11</v>
      </c>
      <c r="N449" s="161"/>
      <c r="O449" s="155"/>
    </row>
    <row r="450" spans="11:15">
      <c r="K450" s="1166">
        <v>0.27235597989022597</v>
      </c>
      <c r="L450" s="1">
        <v>2012</v>
      </c>
      <c r="M450" s="43">
        <f t="shared" si="7"/>
        <v>11</v>
      </c>
      <c r="N450" s="161"/>
      <c r="O450" s="155"/>
    </row>
    <row r="451" spans="11:15">
      <c r="K451" s="1166">
        <v>0.40715789098173499</v>
      </c>
      <c r="L451" s="1">
        <v>2012</v>
      </c>
      <c r="M451" s="43">
        <f t="shared" si="7"/>
        <v>11</v>
      </c>
      <c r="N451" s="161"/>
      <c r="O451" s="155"/>
    </row>
    <row r="452" spans="11:15">
      <c r="K452" s="1166">
        <v>0.370733447488584</v>
      </c>
      <c r="L452" s="1">
        <v>2012</v>
      </c>
      <c r="M452" s="43">
        <f t="shared" si="7"/>
        <v>11</v>
      </c>
      <c r="N452" s="161"/>
      <c r="O452" s="155"/>
    </row>
    <row r="453" spans="11:15">
      <c r="K453" s="1166">
        <v>0.38561485286656499</v>
      </c>
      <c r="L453" s="1">
        <v>2012</v>
      </c>
      <c r="M453" s="43">
        <f t="shared" si="7"/>
        <v>11</v>
      </c>
      <c r="N453" s="161"/>
      <c r="O453" s="155"/>
    </row>
    <row r="454" spans="11:15">
      <c r="K454" s="1166">
        <v>0.3709600456621</v>
      </c>
      <c r="L454" s="1">
        <v>2012</v>
      </c>
      <c r="M454" s="43">
        <f t="shared" si="7"/>
        <v>11</v>
      </c>
      <c r="N454" s="161"/>
      <c r="O454" s="155"/>
    </row>
    <row r="455" spans="11:15">
      <c r="K455" s="1166">
        <v>0.30648176860076898</v>
      </c>
      <c r="L455" s="1">
        <v>2012</v>
      </c>
      <c r="M455" s="43">
        <f t="shared" si="7"/>
        <v>11</v>
      </c>
      <c r="N455" s="161"/>
      <c r="O455" s="155"/>
    </row>
    <row r="456" spans="11:15">
      <c r="K456" s="1166">
        <v>0.23623446568652001</v>
      </c>
      <c r="L456" s="1">
        <v>2012</v>
      </c>
      <c r="M456" s="43">
        <f t="shared" si="7"/>
        <v>11</v>
      </c>
      <c r="N456" s="161"/>
      <c r="O456" s="155"/>
    </row>
    <row r="457" spans="11:15">
      <c r="K457" s="1166">
        <v>0.29602676306443398</v>
      </c>
      <c r="L457" s="1">
        <v>2012</v>
      </c>
      <c r="M457" s="43">
        <f t="shared" si="7"/>
        <v>11</v>
      </c>
      <c r="N457" s="161"/>
      <c r="O457" s="155"/>
    </row>
    <row r="458" spans="11:15">
      <c r="K458" s="1166">
        <v>0.14444351635297101</v>
      </c>
      <c r="L458" s="1">
        <v>2012</v>
      </c>
      <c r="M458" s="43">
        <f t="shared" si="7"/>
        <v>11</v>
      </c>
      <c r="N458" s="161"/>
      <c r="O458" s="155"/>
    </row>
    <row r="459" spans="11:15">
      <c r="K459" s="1166">
        <v>0.22031963470319599</v>
      </c>
      <c r="L459" s="1">
        <v>2012</v>
      </c>
      <c r="M459" s="43">
        <f t="shared" si="7"/>
        <v>11</v>
      </c>
      <c r="N459" s="161"/>
      <c r="O459" s="155"/>
    </row>
    <row r="460" spans="11:15">
      <c r="K460" s="1166">
        <v>0.332355455474239</v>
      </c>
      <c r="L460" s="1">
        <v>2012</v>
      </c>
      <c r="M460" s="43">
        <f t="shared" si="7"/>
        <v>11</v>
      </c>
      <c r="N460" s="161"/>
      <c r="O460" s="155"/>
    </row>
    <row r="461" spans="11:15">
      <c r="K461" s="1166">
        <v>0.26966894977168898</v>
      </c>
      <c r="L461" s="1">
        <v>2012</v>
      </c>
      <c r="M461" s="43">
        <f t="shared" si="7"/>
        <v>11</v>
      </c>
      <c r="N461" s="161"/>
      <c r="O461" s="155"/>
    </row>
    <row r="462" spans="11:15">
      <c r="K462" s="1166">
        <v>0.22917808219178001</v>
      </c>
      <c r="L462" s="1">
        <v>2012</v>
      </c>
      <c r="M462" s="43">
        <f t="shared" si="7"/>
        <v>11</v>
      </c>
      <c r="N462" s="161"/>
      <c r="O462" s="155"/>
    </row>
    <row r="463" spans="11:15">
      <c r="K463" s="1166">
        <v>0.27265191429574898</v>
      </c>
      <c r="L463" s="1">
        <v>2012</v>
      </c>
      <c r="M463" s="43">
        <f t="shared" si="7"/>
        <v>11</v>
      </c>
      <c r="N463" s="161"/>
      <c r="O463" s="155"/>
    </row>
    <row r="464" spans="11:15">
      <c r="K464" s="1166">
        <v>0.335525901432845</v>
      </c>
      <c r="L464" s="1">
        <v>2012</v>
      </c>
      <c r="M464" s="43">
        <f t="shared" si="7"/>
        <v>11</v>
      </c>
      <c r="N464" s="161"/>
      <c r="O464" s="155"/>
    </row>
    <row r="465" spans="11:15">
      <c r="K465" s="1166">
        <v>0.35246955859969498</v>
      </c>
      <c r="L465" s="1">
        <v>2012</v>
      </c>
      <c r="M465" s="43">
        <f t="shared" si="7"/>
        <v>11</v>
      </c>
      <c r="N465" s="161"/>
      <c r="O465" s="155"/>
    </row>
    <row r="466" spans="11:15">
      <c r="K466" s="1166">
        <v>0.27353546060737799</v>
      </c>
      <c r="L466" s="1">
        <v>2012</v>
      </c>
      <c r="M466" s="43">
        <f t="shared" si="7"/>
        <v>11</v>
      </c>
      <c r="N466" s="161"/>
      <c r="O466" s="155"/>
    </row>
    <row r="467" spans="11:15">
      <c r="K467" s="1166">
        <v>0.144348072172123</v>
      </c>
      <c r="L467" s="1">
        <v>2012</v>
      </c>
      <c r="M467" s="43">
        <f t="shared" si="7"/>
        <v>11</v>
      </c>
      <c r="N467" s="161"/>
      <c r="O467" s="155"/>
    </row>
    <row r="468" spans="11:15">
      <c r="K468" s="1166">
        <v>0.25470015220700098</v>
      </c>
      <c r="L468" s="1">
        <v>2012</v>
      </c>
      <c r="M468" s="43">
        <f t="shared" si="7"/>
        <v>11</v>
      </c>
      <c r="N468" s="161"/>
      <c r="O468" s="155"/>
    </row>
    <row r="469" spans="11:15">
      <c r="K469" s="1166">
        <v>0.34043693073373399</v>
      </c>
      <c r="L469" s="1">
        <v>2012</v>
      </c>
      <c r="M469" s="43">
        <f t="shared" si="7"/>
        <v>11</v>
      </c>
      <c r="N469" s="161"/>
      <c r="O469" s="155"/>
    </row>
    <row r="470" spans="11:15">
      <c r="K470" s="1166">
        <v>0.39815449010654402</v>
      </c>
      <c r="L470" s="1">
        <v>2012</v>
      </c>
      <c r="M470" s="43">
        <f t="shared" si="7"/>
        <v>11</v>
      </c>
      <c r="N470" s="161"/>
      <c r="O470" s="155"/>
    </row>
    <row r="471" spans="11:15">
      <c r="K471" s="1166">
        <v>0.31326772272557502</v>
      </c>
      <c r="L471" s="1">
        <v>2012</v>
      </c>
      <c r="M471" s="43">
        <f t="shared" si="7"/>
        <v>11</v>
      </c>
      <c r="N471" s="161"/>
      <c r="O471" s="155"/>
    </row>
    <row r="472" spans="11:15">
      <c r="K472" s="1166">
        <v>0.30916286149162803</v>
      </c>
      <c r="L472" s="1">
        <v>2012</v>
      </c>
      <c r="M472" s="43">
        <f t="shared" si="7"/>
        <v>11</v>
      </c>
      <c r="N472" s="161"/>
      <c r="O472" s="155"/>
    </row>
    <row r="473" spans="11:15">
      <c r="K473" s="1166">
        <v>0.361912180525434</v>
      </c>
      <c r="L473" s="1">
        <v>2012</v>
      </c>
      <c r="M473" s="43">
        <f t="shared" si="7"/>
        <v>11</v>
      </c>
      <c r="N473" s="161"/>
      <c r="O473" s="155"/>
    </row>
    <row r="474" spans="11:15">
      <c r="K474" s="1166">
        <v>0.19977399566440601</v>
      </c>
      <c r="L474" s="1">
        <v>2012</v>
      </c>
      <c r="M474" s="43">
        <f t="shared" si="7"/>
        <v>11</v>
      </c>
      <c r="N474" s="161"/>
      <c r="O474" s="155"/>
    </row>
    <row r="475" spans="11:15">
      <c r="K475" s="1166">
        <v>0.35565252614523402</v>
      </c>
      <c r="L475" s="1">
        <v>2012</v>
      </c>
      <c r="M475" s="43">
        <f t="shared" si="7"/>
        <v>11</v>
      </c>
      <c r="N475" s="161"/>
      <c r="O475" s="155"/>
    </row>
    <row r="476" spans="11:15">
      <c r="K476" s="1166">
        <v>0.23977168949771599</v>
      </c>
      <c r="L476" s="1">
        <v>2012</v>
      </c>
      <c r="M476" s="43">
        <f t="shared" si="7"/>
        <v>11</v>
      </c>
      <c r="N476" s="161"/>
      <c r="O476" s="155"/>
    </row>
    <row r="477" spans="11:15">
      <c r="K477" s="1166">
        <v>0.206880335517172</v>
      </c>
      <c r="L477" s="1">
        <v>2012</v>
      </c>
      <c r="M477" s="43">
        <f t="shared" ref="M477:M540" si="8">INDEX($F$30:$F$50,MATCH(L477,$A$30:$A$50,0))</f>
        <v>11</v>
      </c>
      <c r="N477" s="161"/>
      <c r="O477" s="155"/>
    </row>
    <row r="478" spans="11:15">
      <c r="K478" s="1166">
        <v>0.35096993911719898</v>
      </c>
      <c r="L478" s="1">
        <v>2012</v>
      </c>
      <c r="M478" s="43">
        <f t="shared" si="8"/>
        <v>11</v>
      </c>
      <c r="N478" s="161"/>
      <c r="O478" s="155"/>
    </row>
    <row r="479" spans="11:15">
      <c r="K479" s="1166">
        <v>0.14836377473363699</v>
      </c>
      <c r="L479" s="1">
        <v>2012</v>
      </c>
      <c r="M479" s="43">
        <f t="shared" si="8"/>
        <v>11</v>
      </c>
      <c r="N479" s="161"/>
      <c r="O479" s="155"/>
    </row>
    <row r="480" spans="11:15">
      <c r="K480" s="1166">
        <v>0.224714611872146</v>
      </c>
      <c r="L480" s="1">
        <v>2012</v>
      </c>
      <c r="M480" s="43">
        <f t="shared" si="8"/>
        <v>11</v>
      </c>
      <c r="N480" s="161"/>
      <c r="O480" s="155"/>
    </row>
    <row r="481" spans="11:15">
      <c r="K481" s="1166">
        <v>0.27955761771493098</v>
      </c>
      <c r="L481" s="1">
        <v>2012</v>
      </c>
      <c r="M481" s="43">
        <f t="shared" si="8"/>
        <v>11</v>
      </c>
      <c r="N481" s="161"/>
      <c r="O481" s="155"/>
    </row>
    <row r="482" spans="11:15">
      <c r="K482" s="1166">
        <v>0.11658105022831</v>
      </c>
      <c r="L482" s="1">
        <v>2012</v>
      </c>
      <c r="M482" s="43">
        <f t="shared" si="8"/>
        <v>11</v>
      </c>
      <c r="N482" s="161"/>
      <c r="O482" s="155"/>
    </row>
    <row r="483" spans="11:15">
      <c r="K483" s="1166">
        <v>0.13477929984779299</v>
      </c>
      <c r="L483" s="1">
        <v>2012</v>
      </c>
      <c r="M483" s="43">
        <f t="shared" si="8"/>
        <v>11</v>
      </c>
      <c r="N483" s="161"/>
      <c r="O483" s="155"/>
    </row>
    <row r="484" spans="11:15">
      <c r="K484" s="1166">
        <v>0.27326320939334597</v>
      </c>
      <c r="L484" s="1">
        <v>2012</v>
      </c>
      <c r="M484" s="43">
        <f t="shared" si="8"/>
        <v>11</v>
      </c>
      <c r="N484" s="161"/>
      <c r="O484" s="155"/>
    </row>
    <row r="485" spans="11:15">
      <c r="K485" s="1166">
        <v>0.155821917808219</v>
      </c>
      <c r="L485" s="1">
        <v>2012</v>
      </c>
      <c r="M485" s="43">
        <f t="shared" si="8"/>
        <v>11</v>
      </c>
      <c r="N485" s="161"/>
      <c r="O485" s="155"/>
    </row>
    <row r="486" spans="11:15">
      <c r="K486" s="1166">
        <v>0.135007610350076</v>
      </c>
      <c r="L486" s="1">
        <v>2012</v>
      </c>
      <c r="M486" s="43">
        <f t="shared" si="8"/>
        <v>11</v>
      </c>
      <c r="N486" s="161"/>
      <c r="O486" s="155"/>
    </row>
    <row r="487" spans="11:15">
      <c r="K487" s="1166">
        <v>0.25384427583418201</v>
      </c>
      <c r="L487" s="1">
        <v>2012</v>
      </c>
      <c r="M487" s="43">
        <f t="shared" si="8"/>
        <v>11</v>
      </c>
      <c r="N487" s="161"/>
      <c r="O487" s="155"/>
    </row>
    <row r="488" spans="11:15">
      <c r="K488" s="1166">
        <v>0.32266615930999398</v>
      </c>
      <c r="L488" s="1">
        <v>2012</v>
      </c>
      <c r="M488" s="43">
        <f t="shared" si="8"/>
        <v>11</v>
      </c>
      <c r="N488" s="161"/>
      <c r="O488" s="155"/>
    </row>
    <row r="489" spans="11:15">
      <c r="K489" s="1166">
        <v>0.12176560121765601</v>
      </c>
      <c r="L489" s="1">
        <v>2012</v>
      </c>
      <c r="M489" s="43">
        <f t="shared" si="8"/>
        <v>11</v>
      </c>
      <c r="N489" s="161"/>
      <c r="O489" s="155"/>
    </row>
    <row r="490" spans="11:15">
      <c r="K490" s="1166">
        <v>0.34157391552511401</v>
      </c>
      <c r="L490" s="1">
        <v>2012</v>
      </c>
      <c r="M490" s="43">
        <f t="shared" si="8"/>
        <v>11</v>
      </c>
      <c r="N490" s="161"/>
      <c r="O490" s="155"/>
    </row>
    <row r="491" spans="11:15">
      <c r="K491" s="1166">
        <v>0.51490733279613199</v>
      </c>
      <c r="L491" s="1">
        <v>2012</v>
      </c>
      <c r="M491" s="43">
        <f t="shared" si="8"/>
        <v>11</v>
      </c>
      <c r="N491" s="161"/>
      <c r="O491" s="155"/>
    </row>
    <row r="492" spans="11:15">
      <c r="K492" s="1166">
        <v>0.302643264840182</v>
      </c>
      <c r="L492" s="1">
        <v>2012</v>
      </c>
      <c r="M492" s="43">
        <f t="shared" si="8"/>
        <v>11</v>
      </c>
      <c r="N492" s="161"/>
      <c r="O492" s="155"/>
    </row>
    <row r="493" spans="11:15">
      <c r="K493" s="1166">
        <v>0.260747716894977</v>
      </c>
      <c r="L493" s="1">
        <v>2012</v>
      </c>
      <c r="M493" s="43">
        <f t="shared" si="8"/>
        <v>11</v>
      </c>
      <c r="N493" s="161"/>
      <c r="O493" s="155"/>
    </row>
    <row r="494" spans="11:15">
      <c r="K494" s="1166">
        <v>0.24214231354642299</v>
      </c>
      <c r="L494" s="1">
        <v>2012</v>
      </c>
      <c r="M494" s="43">
        <f t="shared" si="8"/>
        <v>11</v>
      </c>
      <c r="N494" s="161"/>
      <c r="O494" s="155"/>
    </row>
    <row r="495" spans="11:15">
      <c r="K495" s="1166">
        <v>0.255810180070702</v>
      </c>
      <c r="L495" s="1">
        <v>2012</v>
      </c>
      <c r="M495" s="43">
        <f t="shared" si="8"/>
        <v>11</v>
      </c>
      <c r="N495" s="161"/>
      <c r="O495" s="155"/>
    </row>
    <row r="496" spans="11:15">
      <c r="K496" s="1166">
        <v>0.32027397260273899</v>
      </c>
      <c r="L496" s="1">
        <v>2012</v>
      </c>
      <c r="M496" s="43">
        <f t="shared" si="8"/>
        <v>11</v>
      </c>
      <c r="N496" s="161"/>
      <c r="O496" s="155"/>
    </row>
    <row r="497" spans="11:15">
      <c r="K497" s="1166">
        <v>0.26000761035007602</v>
      </c>
      <c r="L497" s="1">
        <v>2012</v>
      </c>
      <c r="M497" s="43">
        <f t="shared" si="8"/>
        <v>11</v>
      </c>
      <c r="N497" s="161"/>
      <c r="O497" s="155"/>
    </row>
    <row r="498" spans="11:15">
      <c r="K498" s="1166">
        <v>0.26945205479452</v>
      </c>
      <c r="L498" s="1">
        <v>2012</v>
      </c>
      <c r="M498" s="43">
        <f t="shared" si="8"/>
        <v>11</v>
      </c>
      <c r="N498" s="161"/>
      <c r="O498" s="155"/>
    </row>
    <row r="499" spans="11:15">
      <c r="K499" s="1166">
        <v>0.31213184931506799</v>
      </c>
      <c r="L499" s="1">
        <v>2012</v>
      </c>
      <c r="M499" s="43">
        <f t="shared" si="8"/>
        <v>11</v>
      </c>
      <c r="N499" s="161"/>
      <c r="O499" s="155"/>
    </row>
    <row r="500" spans="11:15">
      <c r="K500" s="1166">
        <v>0.259214164429453</v>
      </c>
      <c r="L500" s="1">
        <v>2012</v>
      </c>
      <c r="M500" s="43">
        <f t="shared" si="8"/>
        <v>11</v>
      </c>
      <c r="N500" s="161"/>
      <c r="O500" s="155"/>
    </row>
    <row r="501" spans="11:15">
      <c r="K501" s="1166">
        <v>0.29350583460172502</v>
      </c>
      <c r="L501" s="1">
        <v>2012</v>
      </c>
      <c r="M501" s="43">
        <f t="shared" si="8"/>
        <v>11</v>
      </c>
      <c r="N501" s="161"/>
      <c r="O501" s="155"/>
    </row>
    <row r="502" spans="11:15">
      <c r="K502" s="1166">
        <v>0.15835722629287399</v>
      </c>
      <c r="L502" s="1">
        <v>2012</v>
      </c>
      <c r="M502" s="43">
        <f t="shared" si="8"/>
        <v>11</v>
      </c>
      <c r="N502" s="161"/>
      <c r="O502" s="155"/>
    </row>
    <row r="503" spans="11:15">
      <c r="K503" s="1166">
        <v>0.34469178082191698</v>
      </c>
      <c r="L503" s="1">
        <v>2012</v>
      </c>
      <c r="M503" s="43">
        <f t="shared" si="8"/>
        <v>11</v>
      </c>
      <c r="N503" s="161"/>
      <c r="O503" s="155"/>
    </row>
    <row r="504" spans="11:15">
      <c r="K504" s="1166">
        <v>0.35017123287671198</v>
      </c>
      <c r="L504" s="1">
        <v>2012</v>
      </c>
      <c r="M504" s="43">
        <f t="shared" si="8"/>
        <v>11</v>
      </c>
      <c r="N504" s="161"/>
      <c r="O504" s="155"/>
    </row>
    <row r="505" spans="11:15">
      <c r="K505" s="1166">
        <v>0.37064783105022803</v>
      </c>
      <c r="L505" s="1">
        <v>2012</v>
      </c>
      <c r="M505" s="43">
        <f t="shared" si="8"/>
        <v>11</v>
      </c>
      <c r="N505" s="161"/>
      <c r="O505" s="155"/>
    </row>
    <row r="506" spans="11:15">
      <c r="K506" s="1166">
        <v>0.33882705479452002</v>
      </c>
      <c r="L506" s="1">
        <v>2012</v>
      </c>
      <c r="M506" s="43">
        <f t="shared" si="8"/>
        <v>11</v>
      </c>
      <c r="N506" s="161"/>
      <c r="O506" s="155"/>
    </row>
    <row r="507" spans="11:15">
      <c r="K507" s="1166">
        <v>0.36015981735159802</v>
      </c>
      <c r="L507" s="1">
        <v>2012</v>
      </c>
      <c r="M507" s="43">
        <f t="shared" si="8"/>
        <v>11</v>
      </c>
      <c r="N507" s="161"/>
      <c r="O507" s="155"/>
    </row>
    <row r="508" spans="11:15">
      <c r="K508" s="1166">
        <v>0.286386986301369</v>
      </c>
      <c r="L508" s="1">
        <v>2012</v>
      </c>
      <c r="M508" s="43">
        <f t="shared" si="8"/>
        <v>11</v>
      </c>
      <c r="N508" s="161"/>
      <c r="O508" s="155"/>
    </row>
    <row r="509" spans="11:15">
      <c r="K509" s="1166">
        <v>0.36272831050228299</v>
      </c>
      <c r="L509" s="1">
        <v>2012</v>
      </c>
      <c r="M509" s="43">
        <f t="shared" si="8"/>
        <v>11</v>
      </c>
      <c r="N509" s="161"/>
      <c r="O509" s="155"/>
    </row>
    <row r="510" spans="11:15">
      <c r="K510" s="1166">
        <v>0.235873287671232</v>
      </c>
      <c r="L510" s="1">
        <v>2012</v>
      </c>
      <c r="M510" s="43">
        <f t="shared" si="8"/>
        <v>11</v>
      </c>
      <c r="N510" s="161"/>
      <c r="O510" s="155"/>
    </row>
    <row r="511" spans="11:15">
      <c r="K511" s="1166">
        <v>0.187214611872146</v>
      </c>
      <c r="L511" s="1">
        <v>2012</v>
      </c>
      <c r="M511" s="43">
        <f t="shared" si="8"/>
        <v>11</v>
      </c>
      <c r="N511" s="161"/>
      <c r="O511" s="155"/>
    </row>
    <row r="512" spans="11:15">
      <c r="K512" s="1166">
        <v>5.2185257664709703E-2</v>
      </c>
      <c r="L512" s="1">
        <v>2012</v>
      </c>
      <c r="M512" s="43">
        <f t="shared" si="8"/>
        <v>11</v>
      </c>
      <c r="N512" s="161"/>
      <c r="O512" s="155"/>
    </row>
    <row r="513" spans="11:15">
      <c r="K513" s="1166">
        <v>0.16430745814307399</v>
      </c>
      <c r="L513" s="1">
        <v>2012</v>
      </c>
      <c r="M513" s="43">
        <f t="shared" si="8"/>
        <v>11</v>
      </c>
      <c r="N513" s="161"/>
      <c r="O513" s="155"/>
    </row>
    <row r="514" spans="11:15">
      <c r="K514" s="1166">
        <v>0.249048706240487</v>
      </c>
      <c r="L514" s="1">
        <v>2012</v>
      </c>
      <c r="M514" s="43">
        <f t="shared" si="8"/>
        <v>11</v>
      </c>
      <c r="N514" s="161"/>
      <c r="O514" s="155"/>
    </row>
    <row r="515" spans="11:15">
      <c r="K515" s="1166">
        <v>0.146651445966514</v>
      </c>
      <c r="L515" s="1">
        <v>2012</v>
      </c>
      <c r="M515" s="43">
        <f t="shared" si="8"/>
        <v>11</v>
      </c>
      <c r="N515" s="161"/>
      <c r="O515" s="155"/>
    </row>
    <row r="516" spans="11:15">
      <c r="K516" s="1166">
        <v>0.14337899543378901</v>
      </c>
      <c r="L516" s="1">
        <v>2012</v>
      </c>
      <c r="M516" s="43">
        <f t="shared" si="8"/>
        <v>11</v>
      </c>
      <c r="N516" s="161"/>
      <c r="O516" s="155"/>
    </row>
    <row r="517" spans="11:15">
      <c r="K517" s="1166">
        <v>0.114840182648401</v>
      </c>
      <c r="L517" s="1">
        <v>2012</v>
      </c>
      <c r="M517" s="43">
        <f t="shared" si="8"/>
        <v>11</v>
      </c>
      <c r="N517" s="161"/>
      <c r="O517" s="155"/>
    </row>
    <row r="518" spans="11:15">
      <c r="K518" s="1166">
        <v>6.3322589309696406E-2</v>
      </c>
      <c r="L518" s="1">
        <v>2012</v>
      </c>
      <c r="M518" s="43">
        <f t="shared" si="8"/>
        <v>11</v>
      </c>
      <c r="N518" s="161"/>
      <c r="O518" s="155"/>
    </row>
    <row r="519" spans="11:15">
      <c r="K519" s="1166">
        <v>0.233960610672939</v>
      </c>
      <c r="L519" s="1">
        <v>2012</v>
      </c>
      <c r="M519" s="43">
        <f t="shared" si="8"/>
        <v>11</v>
      </c>
      <c r="N519" s="161"/>
      <c r="O519" s="155"/>
    </row>
    <row r="520" spans="11:15">
      <c r="K520" s="1166">
        <v>0.29736174530694998</v>
      </c>
      <c r="L520" s="1">
        <v>2013</v>
      </c>
      <c r="M520" s="43">
        <f t="shared" si="8"/>
        <v>12</v>
      </c>
      <c r="N520" s="161"/>
      <c r="O520" s="155"/>
    </row>
    <row r="521" spans="11:15">
      <c r="K521" s="1166">
        <v>0.37301826484018202</v>
      </c>
      <c r="L521" s="1">
        <v>2013</v>
      </c>
      <c r="M521" s="43">
        <f t="shared" si="8"/>
        <v>12</v>
      </c>
      <c r="N521" s="161"/>
      <c r="O521" s="155"/>
    </row>
    <row r="522" spans="11:15">
      <c r="K522" s="1166">
        <v>0.36443218501741997</v>
      </c>
      <c r="L522" s="1">
        <v>2013</v>
      </c>
      <c r="M522" s="43">
        <f t="shared" si="8"/>
        <v>12</v>
      </c>
      <c r="N522" s="161"/>
      <c r="O522" s="155"/>
    </row>
    <row r="523" spans="11:15">
      <c r="K523" s="1166">
        <v>0.23930545541937001</v>
      </c>
      <c r="L523" s="1">
        <v>2013</v>
      </c>
      <c r="M523" s="43">
        <f t="shared" si="8"/>
        <v>12</v>
      </c>
      <c r="N523" s="161"/>
      <c r="O523" s="155"/>
    </row>
    <row r="524" spans="11:15">
      <c r="K524" s="1166">
        <v>0.17716894977168901</v>
      </c>
      <c r="L524" s="1">
        <v>2013</v>
      </c>
      <c r="M524" s="43">
        <f t="shared" si="8"/>
        <v>12</v>
      </c>
      <c r="N524" s="161"/>
      <c r="O524" s="155"/>
    </row>
    <row r="525" spans="11:15">
      <c r="K525" s="1166">
        <v>0.340336788513662</v>
      </c>
      <c r="L525" s="1">
        <v>2013</v>
      </c>
      <c r="M525" s="43">
        <f t="shared" si="8"/>
        <v>12</v>
      </c>
      <c r="N525" s="161"/>
      <c r="O525" s="155"/>
    </row>
    <row r="526" spans="11:15">
      <c r="K526" s="1166">
        <v>0.29798731658904498</v>
      </c>
      <c r="L526" s="1">
        <v>2013</v>
      </c>
      <c r="M526" s="43">
        <f t="shared" si="8"/>
        <v>12</v>
      </c>
      <c r="N526" s="161"/>
      <c r="O526" s="155"/>
    </row>
    <row r="527" spans="11:15">
      <c r="K527" s="1166">
        <v>0.44154732254047302</v>
      </c>
      <c r="L527" s="1">
        <v>2013</v>
      </c>
      <c r="M527" s="43">
        <f t="shared" si="8"/>
        <v>12</v>
      </c>
      <c r="N527" s="161"/>
      <c r="O527" s="155"/>
    </row>
    <row r="528" spans="11:15">
      <c r="K528" s="1166">
        <v>0.236469245232339</v>
      </c>
      <c r="L528" s="1">
        <v>2013</v>
      </c>
      <c r="M528" s="43">
        <f t="shared" si="8"/>
        <v>12</v>
      </c>
      <c r="N528" s="161"/>
      <c r="O528" s="155"/>
    </row>
    <row r="529" spans="11:15">
      <c r="K529" s="1166">
        <v>0.175127585280687</v>
      </c>
      <c r="L529" s="1">
        <v>2013</v>
      </c>
      <c r="M529" s="43">
        <f t="shared" si="8"/>
        <v>12</v>
      </c>
      <c r="N529" s="161"/>
      <c r="O529" s="155"/>
    </row>
    <row r="530" spans="11:15">
      <c r="K530" s="1166">
        <v>0.35660552074225199</v>
      </c>
      <c r="L530" s="1">
        <v>2014</v>
      </c>
      <c r="M530" s="43">
        <f t="shared" si="8"/>
        <v>13</v>
      </c>
      <c r="N530" s="161"/>
      <c r="O530" s="155"/>
    </row>
    <row r="531" spans="11:15">
      <c r="K531" s="1166">
        <v>0.25287783978803702</v>
      </c>
      <c r="L531" s="1">
        <v>2014</v>
      </c>
      <c r="M531" s="43">
        <f t="shared" si="8"/>
        <v>13</v>
      </c>
      <c r="N531" s="161"/>
      <c r="O531" s="155"/>
    </row>
    <row r="532" spans="11:15">
      <c r="K532" s="1166">
        <v>0.28059779648946398</v>
      </c>
      <c r="L532" s="1">
        <v>2014</v>
      </c>
      <c r="M532" s="43">
        <f t="shared" si="8"/>
        <v>13</v>
      </c>
      <c r="N532" s="161"/>
      <c r="O532" s="155"/>
    </row>
    <row r="533" spans="11:15">
      <c r="K533" s="1166">
        <v>0.42330038586133301</v>
      </c>
      <c r="L533" s="1">
        <v>2014</v>
      </c>
      <c r="M533" s="43">
        <f t="shared" si="8"/>
        <v>13</v>
      </c>
      <c r="N533" s="161"/>
      <c r="O533" s="155"/>
    </row>
    <row r="534" spans="11:15">
      <c r="K534" s="1166">
        <v>0.234316061147508</v>
      </c>
      <c r="L534" s="1">
        <v>2014</v>
      </c>
      <c r="M534" s="43">
        <f t="shared" si="8"/>
        <v>13</v>
      </c>
      <c r="N534" s="161"/>
      <c r="O534" s="155"/>
    </row>
    <row r="535" spans="11:15">
      <c r="K535" s="1166">
        <v>0.38540657718739901</v>
      </c>
      <c r="L535" s="1">
        <v>2014</v>
      </c>
      <c r="M535" s="43">
        <f t="shared" si="8"/>
        <v>13</v>
      </c>
      <c r="N535" s="161"/>
      <c r="O535" s="155"/>
    </row>
    <row r="536" spans="11:15">
      <c r="K536" s="1166">
        <v>0.38540657718739901</v>
      </c>
      <c r="L536" s="1">
        <v>2014</v>
      </c>
      <c r="M536" s="43">
        <f t="shared" si="8"/>
        <v>13</v>
      </c>
      <c r="N536" s="161"/>
      <c r="O536" s="155"/>
    </row>
    <row r="537" spans="11:15">
      <c r="K537" s="1166">
        <v>0.29029107021831502</v>
      </c>
      <c r="L537" s="1">
        <v>2014</v>
      </c>
      <c r="M537" s="43">
        <f t="shared" si="8"/>
        <v>13</v>
      </c>
      <c r="N537" s="161"/>
      <c r="O537" s="155"/>
    </row>
    <row r="538" spans="11:15">
      <c r="K538" s="1166">
        <v>0.48274104486647201</v>
      </c>
      <c r="L538" s="1">
        <v>2014</v>
      </c>
      <c r="M538" s="43">
        <f t="shared" si="8"/>
        <v>13</v>
      </c>
      <c r="N538" s="161"/>
      <c r="O538" s="155"/>
    </row>
    <row r="539" spans="11:15">
      <c r="K539" s="1166">
        <v>0.33364466583644597</v>
      </c>
      <c r="L539" s="1">
        <v>2014</v>
      </c>
      <c r="M539" s="43">
        <f t="shared" si="8"/>
        <v>13</v>
      </c>
      <c r="N539" s="161"/>
      <c r="O539" s="155"/>
    </row>
    <row r="540" spans="11:15">
      <c r="K540" s="1166">
        <v>0.38204234265878101</v>
      </c>
      <c r="L540" s="1">
        <v>2014</v>
      </c>
      <c r="M540" s="43">
        <f t="shared" si="8"/>
        <v>13</v>
      </c>
      <c r="N540" s="161"/>
      <c r="O540" s="155"/>
    </row>
    <row r="541" spans="11:15">
      <c r="K541" s="1166">
        <v>0.26867354416821598</v>
      </c>
      <c r="L541" s="1">
        <v>2014</v>
      </c>
      <c r="M541" s="43">
        <f t="shared" ref="M541:M604" si="9">INDEX($F$30:$F$50,MATCH(L541,$A$30:$A$50,0))</f>
        <v>13</v>
      </c>
      <c r="N541" s="161"/>
      <c r="O541" s="155"/>
    </row>
    <row r="542" spans="11:15">
      <c r="K542" s="1166">
        <v>0.40989954337899498</v>
      </c>
      <c r="L542" s="1">
        <v>2014</v>
      </c>
      <c r="M542" s="43">
        <f t="shared" si="9"/>
        <v>13</v>
      </c>
      <c r="N542" s="161"/>
      <c r="O542" s="155"/>
    </row>
    <row r="543" spans="11:15">
      <c r="K543" s="1166">
        <v>0.38562281970560702</v>
      </c>
      <c r="L543" s="1">
        <v>2014</v>
      </c>
      <c r="M543" s="43">
        <f t="shared" si="9"/>
        <v>13</v>
      </c>
      <c r="N543" s="161"/>
      <c r="O543" s="155"/>
    </row>
    <row r="544" spans="11:15">
      <c r="K544" s="1166">
        <v>0.33099436194679899</v>
      </c>
      <c r="L544" s="1">
        <v>2014</v>
      </c>
      <c r="M544" s="43">
        <f t="shared" si="9"/>
        <v>13</v>
      </c>
      <c r="N544" s="161"/>
      <c r="O544" s="155"/>
    </row>
    <row r="545" spans="11:15">
      <c r="K545" s="1166">
        <v>0.34093413374235199</v>
      </c>
      <c r="L545" s="1">
        <v>2014</v>
      </c>
      <c r="M545" s="43">
        <f t="shared" si="9"/>
        <v>13</v>
      </c>
      <c r="N545" s="161"/>
      <c r="O545" s="155"/>
    </row>
    <row r="546" spans="11:15">
      <c r="K546" s="1166">
        <v>0.338817240227196</v>
      </c>
      <c r="L546" s="1">
        <v>2014</v>
      </c>
      <c r="M546" s="43">
        <f t="shared" si="9"/>
        <v>13</v>
      </c>
      <c r="N546" s="161"/>
      <c r="O546" s="155"/>
    </row>
    <row r="547" spans="11:15">
      <c r="K547" s="1166">
        <v>0.30763790259770002</v>
      </c>
      <c r="L547" s="1">
        <v>2014</v>
      </c>
      <c r="M547" s="43">
        <f t="shared" si="9"/>
        <v>13</v>
      </c>
      <c r="N547" s="161"/>
      <c r="O547" s="155"/>
    </row>
    <row r="548" spans="11:15">
      <c r="K548" s="1166">
        <v>0.37718036529680299</v>
      </c>
      <c r="L548" s="1">
        <v>2014</v>
      </c>
      <c r="M548" s="43">
        <f t="shared" si="9"/>
        <v>13</v>
      </c>
      <c r="N548" s="161"/>
      <c r="O548" s="155"/>
    </row>
    <row r="549" spans="11:15">
      <c r="K549" s="1166">
        <v>0.31795662100456601</v>
      </c>
      <c r="L549" s="1">
        <v>2014</v>
      </c>
      <c r="M549" s="43">
        <f t="shared" si="9"/>
        <v>13</v>
      </c>
      <c r="N549" s="161"/>
      <c r="O549" s="155"/>
    </row>
    <row r="550" spans="11:15">
      <c r="K550" s="1166">
        <v>0.39558980213089801</v>
      </c>
      <c r="L550" s="1">
        <v>2014</v>
      </c>
      <c r="M550" s="43">
        <f t="shared" si="9"/>
        <v>13</v>
      </c>
      <c r="N550" s="161"/>
      <c r="O550" s="155"/>
    </row>
    <row r="551" spans="11:15">
      <c r="K551" s="1166">
        <v>0.40125570776255698</v>
      </c>
      <c r="L551" s="1">
        <v>2014</v>
      </c>
      <c r="M551" s="43">
        <f t="shared" si="9"/>
        <v>13</v>
      </c>
      <c r="N551" s="161"/>
      <c r="O551" s="155"/>
    </row>
    <row r="552" spans="11:15">
      <c r="K552" s="1166">
        <v>0.40125570776255698</v>
      </c>
      <c r="L552" s="1">
        <v>2014</v>
      </c>
      <c r="M552" s="43">
        <f t="shared" si="9"/>
        <v>13</v>
      </c>
      <c r="N552" s="161"/>
      <c r="O552" s="155"/>
    </row>
    <row r="553" spans="11:15">
      <c r="K553" s="1166">
        <v>0.29408675799086698</v>
      </c>
      <c r="L553" s="1">
        <v>2014</v>
      </c>
      <c r="M553" s="43">
        <f t="shared" si="9"/>
        <v>13</v>
      </c>
      <c r="N553" s="161"/>
      <c r="O553" s="155"/>
    </row>
    <row r="554" spans="11:15">
      <c r="K554" s="1166">
        <v>0.42177476278819898</v>
      </c>
      <c r="L554" s="1">
        <v>2014</v>
      </c>
      <c r="M554" s="43">
        <f t="shared" si="9"/>
        <v>13</v>
      </c>
      <c r="N554" s="161"/>
      <c r="O554" s="155"/>
    </row>
    <row r="555" spans="11:15">
      <c r="K555" s="1166">
        <v>0.38984606693969698</v>
      </c>
      <c r="L555" s="1">
        <v>2014</v>
      </c>
      <c r="M555" s="43">
        <f t="shared" si="9"/>
        <v>13</v>
      </c>
      <c r="N555" s="161"/>
      <c r="O555" s="155"/>
    </row>
    <row r="556" spans="11:15">
      <c r="K556" s="1166">
        <v>0.43604232963210798</v>
      </c>
      <c r="L556" s="1">
        <v>2014</v>
      </c>
      <c r="M556" s="43">
        <f t="shared" si="9"/>
        <v>13</v>
      </c>
      <c r="N556" s="161"/>
      <c r="O556" s="155"/>
    </row>
    <row r="557" spans="11:15">
      <c r="K557" s="1166">
        <v>0.339365323822647</v>
      </c>
      <c r="L557" s="1">
        <v>2014</v>
      </c>
      <c r="M557" s="43">
        <f t="shared" si="9"/>
        <v>13</v>
      </c>
      <c r="N557" s="161"/>
      <c r="O557" s="155"/>
    </row>
    <row r="558" spans="11:15">
      <c r="K558" s="1166">
        <v>0.29902505244971</v>
      </c>
      <c r="L558" s="1">
        <v>2014</v>
      </c>
      <c r="M558" s="43">
        <f t="shared" si="9"/>
        <v>13</v>
      </c>
      <c r="N558" s="161"/>
      <c r="O558" s="155"/>
    </row>
    <row r="559" spans="11:15">
      <c r="K559" s="1166">
        <v>0.26675305442428698</v>
      </c>
      <c r="L559" s="1">
        <v>2014</v>
      </c>
      <c r="M559" s="43">
        <f t="shared" si="9"/>
        <v>13</v>
      </c>
      <c r="N559" s="161"/>
      <c r="O559" s="155"/>
    </row>
    <row r="560" spans="11:15">
      <c r="K560" s="1166">
        <v>0.24589658151301899</v>
      </c>
      <c r="L560" s="1">
        <v>2014</v>
      </c>
      <c r="M560" s="43">
        <f t="shared" si="9"/>
        <v>13</v>
      </c>
      <c r="N560" s="161"/>
      <c r="O560" s="155"/>
    </row>
    <row r="561" spans="11:15">
      <c r="K561" s="1166">
        <v>0.25049942922374402</v>
      </c>
      <c r="L561" s="1">
        <v>2014</v>
      </c>
      <c r="M561" s="43">
        <f t="shared" si="9"/>
        <v>13</v>
      </c>
      <c r="N561" s="161"/>
      <c r="O561" s="155"/>
    </row>
    <row r="562" spans="11:15">
      <c r="K562" s="1166">
        <v>0.470032305159506</v>
      </c>
      <c r="L562" s="1">
        <v>2014</v>
      </c>
      <c r="M562" s="43">
        <f t="shared" si="9"/>
        <v>13</v>
      </c>
      <c r="N562" s="161"/>
      <c r="O562" s="155"/>
    </row>
    <row r="563" spans="11:15">
      <c r="K563" s="1166">
        <v>0.28304494111992301</v>
      </c>
      <c r="L563" s="1">
        <v>2014</v>
      </c>
      <c r="M563" s="43">
        <f t="shared" si="9"/>
        <v>13</v>
      </c>
      <c r="N563" s="161"/>
      <c r="O563" s="155"/>
    </row>
    <row r="564" spans="11:15">
      <c r="K564" s="1166">
        <v>0.31829633128641099</v>
      </c>
      <c r="L564" s="1">
        <v>2014</v>
      </c>
      <c r="M564" s="43">
        <f t="shared" si="9"/>
        <v>13</v>
      </c>
      <c r="N564" s="161"/>
      <c r="O564" s="155"/>
    </row>
    <row r="565" spans="11:15">
      <c r="K565" s="1166">
        <v>0.23598512896458099</v>
      </c>
      <c r="L565" s="1">
        <v>2015</v>
      </c>
      <c r="M565" s="43">
        <f t="shared" si="9"/>
        <v>14</v>
      </c>
      <c r="N565" s="161"/>
      <c r="O565" s="155"/>
    </row>
    <row r="566" spans="11:15">
      <c r="K566" s="1166">
        <v>0.40842282187191598</v>
      </c>
      <c r="L566" s="1">
        <v>2015</v>
      </c>
      <c r="M566" s="43">
        <f t="shared" si="9"/>
        <v>14</v>
      </c>
      <c r="N566" s="161"/>
      <c r="O566" s="155"/>
    </row>
    <row r="567" spans="11:15">
      <c r="K567" s="1166">
        <v>0.18284506532844999</v>
      </c>
      <c r="L567" s="1">
        <v>2015</v>
      </c>
      <c r="M567" s="43">
        <f t="shared" si="9"/>
        <v>14</v>
      </c>
      <c r="N567" s="161"/>
      <c r="O567" s="155"/>
    </row>
    <row r="568" spans="11:15">
      <c r="K568" s="1166">
        <v>0.423725378941395</v>
      </c>
      <c r="L568" s="1">
        <v>2015</v>
      </c>
      <c r="M568" s="43">
        <f t="shared" si="9"/>
        <v>14</v>
      </c>
      <c r="N568" s="161"/>
      <c r="O568" s="155"/>
    </row>
    <row r="569" spans="11:15">
      <c r="K569" s="1166">
        <v>0.46784855403348502</v>
      </c>
      <c r="L569" s="1">
        <v>2015</v>
      </c>
      <c r="M569" s="43">
        <f t="shared" si="9"/>
        <v>14</v>
      </c>
      <c r="N569" s="161"/>
      <c r="O569" s="155"/>
    </row>
    <row r="570" spans="11:15">
      <c r="K570" s="1166">
        <v>0.38852102156805601</v>
      </c>
      <c r="L570" s="1">
        <v>2015</v>
      </c>
      <c r="M570" s="43">
        <f t="shared" si="9"/>
        <v>14</v>
      </c>
      <c r="N570" s="161"/>
      <c r="O570" s="155"/>
    </row>
    <row r="571" spans="11:15">
      <c r="K571" s="1166">
        <v>0.42343456427424497</v>
      </c>
      <c r="L571" s="1">
        <v>2015</v>
      </c>
      <c r="M571" s="43">
        <f t="shared" si="9"/>
        <v>14</v>
      </c>
      <c r="N571" s="161"/>
      <c r="O571" s="155"/>
    </row>
    <row r="572" spans="11:15">
      <c r="K572" s="1166">
        <v>0.47439771689497701</v>
      </c>
      <c r="L572" s="1">
        <v>2015</v>
      </c>
      <c r="M572" s="43">
        <f t="shared" si="9"/>
        <v>14</v>
      </c>
      <c r="N572" s="161"/>
      <c r="O572" s="155"/>
    </row>
    <row r="573" spans="11:15">
      <c r="K573" s="1166">
        <v>0.438771689497716</v>
      </c>
      <c r="L573" s="1">
        <v>2015</v>
      </c>
      <c r="M573" s="43">
        <f t="shared" si="9"/>
        <v>14</v>
      </c>
      <c r="N573" s="161"/>
      <c r="O573" s="155"/>
    </row>
    <row r="574" spans="11:15">
      <c r="K574" s="1166">
        <v>0.44853245775078798</v>
      </c>
      <c r="L574" s="1">
        <v>2015</v>
      </c>
      <c r="M574" s="43">
        <f t="shared" si="9"/>
        <v>14</v>
      </c>
      <c r="N574" s="161"/>
      <c r="O574" s="155"/>
    </row>
    <row r="575" spans="11:15">
      <c r="K575" s="1166">
        <v>0.26072678843226699</v>
      </c>
      <c r="L575" s="1">
        <v>2015</v>
      </c>
      <c r="M575" s="43">
        <f t="shared" si="9"/>
        <v>14</v>
      </c>
      <c r="N575" s="161"/>
      <c r="O575" s="155"/>
    </row>
    <row r="576" spans="11:15">
      <c r="K576" s="1166">
        <v>0.36757081263985097</v>
      </c>
      <c r="L576" s="1">
        <v>2015</v>
      </c>
      <c r="M576" s="43">
        <f t="shared" si="9"/>
        <v>14</v>
      </c>
      <c r="N576" s="161"/>
      <c r="O576" s="155"/>
    </row>
    <row r="577" spans="11:15">
      <c r="K577" s="1166">
        <v>0.37148030831440199</v>
      </c>
      <c r="L577" s="1">
        <v>2015</v>
      </c>
      <c r="M577" s="43">
        <f t="shared" si="9"/>
        <v>14</v>
      </c>
      <c r="N577" s="161"/>
      <c r="O577" s="155"/>
    </row>
    <row r="578" spans="11:15">
      <c r="K578" s="1166">
        <v>0.35806134284749402</v>
      </c>
      <c r="L578" s="1">
        <v>2015</v>
      </c>
      <c r="M578" s="43">
        <f t="shared" si="9"/>
        <v>14</v>
      </c>
      <c r="N578" s="161"/>
      <c r="O578" s="155"/>
    </row>
    <row r="579" spans="11:15">
      <c r="K579" s="1166">
        <v>0.42160029948422101</v>
      </c>
      <c r="L579" s="1">
        <v>2015</v>
      </c>
      <c r="M579" s="43">
        <f t="shared" si="9"/>
        <v>14</v>
      </c>
      <c r="N579" s="161"/>
      <c r="O579" s="155"/>
    </row>
    <row r="580" spans="11:15">
      <c r="K580" s="1166">
        <v>0.42564954337899502</v>
      </c>
      <c r="L580" s="1">
        <v>2015</v>
      </c>
      <c r="M580" s="43">
        <f t="shared" si="9"/>
        <v>14</v>
      </c>
      <c r="N580" s="161"/>
      <c r="O580" s="155"/>
    </row>
    <row r="581" spans="11:15">
      <c r="K581" s="1166">
        <v>0.478904418116746</v>
      </c>
      <c r="L581" s="1">
        <v>2015</v>
      </c>
      <c r="M581" s="43">
        <f t="shared" si="9"/>
        <v>14</v>
      </c>
      <c r="N581" s="161"/>
      <c r="O581" s="155"/>
    </row>
    <row r="582" spans="11:15">
      <c r="K582" s="1166">
        <v>0.29454628883516798</v>
      </c>
      <c r="L582" s="1">
        <v>2015</v>
      </c>
      <c r="M582" s="43">
        <f t="shared" si="9"/>
        <v>14</v>
      </c>
      <c r="N582" s="161"/>
      <c r="O582" s="155"/>
    </row>
    <row r="583" spans="11:15">
      <c r="K583" s="1166">
        <v>9.4684995369926805E-2</v>
      </c>
      <c r="L583" s="1">
        <v>2015</v>
      </c>
      <c r="M583" s="43">
        <f t="shared" si="9"/>
        <v>14</v>
      </c>
      <c r="N583" s="161"/>
      <c r="O583" s="155"/>
    </row>
    <row r="584" spans="11:15">
      <c r="K584" s="1166">
        <v>0.38754329075949001</v>
      </c>
      <c r="L584" s="1">
        <v>2015</v>
      </c>
      <c r="M584" s="43">
        <f t="shared" si="9"/>
        <v>14</v>
      </c>
      <c r="N584" s="161"/>
      <c r="O584" s="155"/>
    </row>
    <row r="585" spans="11:15">
      <c r="K585" s="1166">
        <v>0.32783105022830999</v>
      </c>
      <c r="L585" s="1">
        <v>2015</v>
      </c>
      <c r="M585" s="43">
        <f t="shared" si="9"/>
        <v>14</v>
      </c>
      <c r="N585" s="161"/>
      <c r="O585" s="155"/>
    </row>
    <row r="586" spans="11:15">
      <c r="K586" s="1166">
        <v>0.44394901065448999</v>
      </c>
      <c r="L586" s="1">
        <v>2015</v>
      </c>
      <c r="M586" s="43">
        <f t="shared" si="9"/>
        <v>14</v>
      </c>
      <c r="N586" s="161"/>
      <c r="O586" s="155"/>
    </row>
    <row r="587" spans="11:15">
      <c r="K587" s="1166">
        <v>0.42627111872146101</v>
      </c>
      <c r="L587" s="1">
        <v>2015</v>
      </c>
      <c r="M587" s="43">
        <f t="shared" si="9"/>
        <v>14</v>
      </c>
      <c r="N587" s="161"/>
      <c r="O587" s="155"/>
    </row>
    <row r="588" spans="11:15">
      <c r="K588" s="1166">
        <v>0.40481506849315002</v>
      </c>
      <c r="L588" s="1">
        <v>2015</v>
      </c>
      <c r="M588" s="43">
        <f t="shared" si="9"/>
        <v>14</v>
      </c>
      <c r="N588" s="161"/>
      <c r="O588" s="155"/>
    </row>
    <row r="589" spans="11:15">
      <c r="K589" s="1166">
        <v>0.27508532816751902</v>
      </c>
      <c r="L589" s="1">
        <v>2015</v>
      </c>
      <c r="M589" s="43">
        <f t="shared" si="9"/>
        <v>14</v>
      </c>
      <c r="N589" s="161"/>
      <c r="O589" s="155"/>
    </row>
    <row r="590" spans="11:15">
      <c r="K590" s="1166">
        <v>0.30621632420091299</v>
      </c>
      <c r="L590" s="1">
        <v>2015</v>
      </c>
      <c r="M590" s="43">
        <f t="shared" si="9"/>
        <v>14</v>
      </c>
      <c r="N590" s="161"/>
      <c r="O590" s="155"/>
    </row>
    <row r="591" spans="11:15">
      <c r="K591" s="1166">
        <v>0.29980995745122402</v>
      </c>
      <c r="L591" s="1">
        <v>2015</v>
      </c>
      <c r="M591" s="43">
        <f t="shared" si="9"/>
        <v>14</v>
      </c>
      <c r="N591" s="161"/>
      <c r="O591" s="155"/>
    </row>
    <row r="592" spans="11:15">
      <c r="K592" s="1166">
        <v>0.319972602739726</v>
      </c>
      <c r="L592" s="1">
        <v>2015</v>
      </c>
      <c r="M592" s="43">
        <f t="shared" si="9"/>
        <v>14</v>
      </c>
      <c r="N592" s="161"/>
      <c r="O592" s="155"/>
    </row>
    <row r="593" spans="11:15">
      <c r="K593" s="1166">
        <v>0.18273401826484001</v>
      </c>
      <c r="L593" s="1">
        <v>2015</v>
      </c>
      <c r="M593" s="43">
        <f t="shared" si="9"/>
        <v>14</v>
      </c>
      <c r="N593" s="161"/>
      <c r="O593" s="155"/>
    </row>
    <row r="594" spans="11:15">
      <c r="K594" s="1166">
        <v>0.35702354302300898</v>
      </c>
      <c r="L594" s="1">
        <v>2015</v>
      </c>
      <c r="M594" s="43">
        <f t="shared" si="9"/>
        <v>14</v>
      </c>
      <c r="N594" s="161"/>
      <c r="O594" s="155"/>
    </row>
    <row r="595" spans="11:15">
      <c r="K595" s="1166">
        <v>0.35892510804660799</v>
      </c>
      <c r="L595" s="1">
        <v>2015</v>
      </c>
      <c r="M595" s="43">
        <f t="shared" si="9"/>
        <v>14</v>
      </c>
      <c r="N595" s="161"/>
      <c r="O595" s="155"/>
    </row>
    <row r="596" spans="11:15">
      <c r="K596" s="1166">
        <v>0.295021308980213</v>
      </c>
      <c r="L596" s="1">
        <v>2015</v>
      </c>
      <c r="M596" s="43">
        <f t="shared" si="9"/>
        <v>14</v>
      </c>
      <c r="N596" s="161"/>
      <c r="O596" s="155"/>
    </row>
    <row r="597" spans="11:15">
      <c r="K597" s="1166">
        <v>0.35351752056470398</v>
      </c>
      <c r="L597" s="1">
        <v>2015</v>
      </c>
      <c r="M597" s="43">
        <f t="shared" si="9"/>
        <v>14</v>
      </c>
      <c r="N597" s="161"/>
      <c r="O597" s="155"/>
    </row>
    <row r="598" spans="11:15">
      <c r="K598" s="1166">
        <v>0.39875307341060701</v>
      </c>
      <c r="L598" s="1">
        <v>2015</v>
      </c>
      <c r="M598" s="43">
        <f t="shared" si="9"/>
        <v>14</v>
      </c>
      <c r="N598" s="161"/>
      <c r="O598" s="155"/>
    </row>
    <row r="599" spans="11:15">
      <c r="K599" s="1166">
        <v>0.37215895826913498</v>
      </c>
      <c r="L599" s="1">
        <v>2015</v>
      </c>
      <c r="M599" s="43">
        <f t="shared" si="9"/>
        <v>14</v>
      </c>
      <c r="N599" s="161"/>
      <c r="O599" s="155"/>
    </row>
    <row r="600" spans="11:15">
      <c r="K600" s="1166">
        <v>6.8035768645357597E-2</v>
      </c>
      <c r="L600" s="1">
        <v>2015</v>
      </c>
      <c r="M600" s="43">
        <f t="shared" si="9"/>
        <v>14</v>
      </c>
      <c r="N600" s="161"/>
      <c r="O600" s="155"/>
    </row>
    <row r="601" spans="11:15">
      <c r="K601" s="1166">
        <v>0.13600989345509801</v>
      </c>
      <c r="L601" s="1">
        <v>2015</v>
      </c>
      <c r="M601" s="43">
        <f t="shared" si="9"/>
        <v>14</v>
      </c>
      <c r="N601" s="161"/>
      <c r="O601" s="155"/>
    </row>
    <row r="602" spans="11:15">
      <c r="K602" s="1166">
        <v>0.31550228310502199</v>
      </c>
      <c r="L602" s="1">
        <v>2015</v>
      </c>
      <c r="M602" s="43">
        <f t="shared" si="9"/>
        <v>14</v>
      </c>
      <c r="N602" s="161"/>
      <c r="O602" s="155"/>
    </row>
    <row r="603" spans="11:15">
      <c r="K603" s="1166">
        <v>0.389687214611872</v>
      </c>
      <c r="L603" s="1">
        <v>2015</v>
      </c>
      <c r="M603" s="43">
        <f t="shared" si="9"/>
        <v>14</v>
      </c>
      <c r="N603" s="161"/>
      <c r="O603" s="155"/>
    </row>
    <row r="604" spans="11:15">
      <c r="K604" s="1166">
        <v>0.458009132420091</v>
      </c>
      <c r="L604" s="1">
        <v>2015</v>
      </c>
      <c r="M604" s="43">
        <f t="shared" si="9"/>
        <v>14</v>
      </c>
      <c r="N604" s="161"/>
      <c r="O604" s="155"/>
    </row>
    <row r="605" spans="11:15">
      <c r="K605" s="1166">
        <v>0.27088952945117301</v>
      </c>
      <c r="L605" s="1">
        <v>2015</v>
      </c>
      <c r="M605" s="43">
        <f t="shared" ref="M605:M668" si="10">INDEX($F$30:$F$50,MATCH(L605,$A$30:$A$50,0))</f>
        <v>14</v>
      </c>
      <c r="N605" s="161"/>
      <c r="O605" s="155"/>
    </row>
    <row r="606" spans="11:15">
      <c r="K606" s="1166">
        <v>0.31956484018264802</v>
      </c>
      <c r="L606" s="1">
        <v>2015</v>
      </c>
      <c r="M606" s="43">
        <f t="shared" si="10"/>
        <v>14</v>
      </c>
      <c r="N606" s="161"/>
      <c r="O606" s="155"/>
    </row>
    <row r="607" spans="11:15">
      <c r="K607" s="1166">
        <v>0.27267884322678798</v>
      </c>
      <c r="L607" s="1">
        <v>2015</v>
      </c>
      <c r="M607" s="43">
        <f t="shared" si="10"/>
        <v>14</v>
      </c>
      <c r="N607" s="161"/>
      <c r="O607" s="155"/>
    </row>
    <row r="608" spans="11:15">
      <c r="K608" s="1166">
        <v>0.39676607362625099</v>
      </c>
      <c r="L608" s="1">
        <v>2015</v>
      </c>
      <c r="M608" s="43">
        <f t="shared" si="10"/>
        <v>14</v>
      </c>
      <c r="N608" s="161"/>
      <c r="O608" s="155"/>
    </row>
    <row r="609" spans="11:15">
      <c r="K609" s="1166">
        <v>0.255251141552511</v>
      </c>
      <c r="L609" s="1">
        <v>2015</v>
      </c>
      <c r="M609" s="43">
        <f t="shared" si="10"/>
        <v>14</v>
      </c>
      <c r="N609" s="161"/>
      <c r="O609" s="155"/>
    </row>
    <row r="610" spans="11:15">
      <c r="K610" s="1166">
        <v>0.28707041576544101</v>
      </c>
      <c r="L610" s="1">
        <v>2015</v>
      </c>
      <c r="M610" s="43">
        <f t="shared" si="10"/>
        <v>14</v>
      </c>
      <c r="N610" s="161"/>
      <c r="O610" s="155"/>
    </row>
    <row r="611" spans="11:15">
      <c r="K611" s="1166">
        <v>0.20296803652968001</v>
      </c>
      <c r="L611" s="1">
        <v>2015</v>
      </c>
      <c r="M611" s="43">
        <f t="shared" si="10"/>
        <v>14</v>
      </c>
      <c r="N611" s="161"/>
      <c r="O611" s="155"/>
    </row>
    <row r="612" spans="11:15">
      <c r="K612" s="1166">
        <v>0.437785388127853</v>
      </c>
      <c r="L612" s="1">
        <v>2015</v>
      </c>
      <c r="M612" s="43">
        <f t="shared" si="10"/>
        <v>14</v>
      </c>
      <c r="N612" s="161"/>
      <c r="O612" s="155"/>
    </row>
    <row r="613" spans="11:15">
      <c r="K613" s="1166">
        <v>0.408627283105022</v>
      </c>
      <c r="L613" s="1">
        <v>2016</v>
      </c>
      <c r="M613" s="43">
        <f t="shared" si="10"/>
        <v>15</v>
      </c>
      <c r="N613" s="161"/>
      <c r="O613" s="155"/>
    </row>
    <row r="614" spans="11:15">
      <c r="K614" s="1166">
        <v>0.27758629155005599</v>
      </c>
      <c r="L614" s="1">
        <v>2016</v>
      </c>
      <c r="M614" s="43">
        <f t="shared" si="10"/>
        <v>15</v>
      </c>
      <c r="N614" s="161"/>
      <c r="O614" s="155"/>
    </row>
    <row r="615" spans="11:15">
      <c r="K615" s="1166">
        <v>0.36827168949771599</v>
      </c>
      <c r="L615" s="1">
        <v>2016</v>
      </c>
      <c r="M615" s="43">
        <f t="shared" si="10"/>
        <v>15</v>
      </c>
      <c r="N615" s="161"/>
      <c r="O615" s="155"/>
    </row>
    <row r="616" spans="11:15">
      <c r="K616" s="1166">
        <v>0.42181164383561598</v>
      </c>
      <c r="L616" s="1">
        <v>2016</v>
      </c>
      <c r="M616" s="43">
        <f t="shared" si="10"/>
        <v>15</v>
      </c>
      <c r="N616" s="161"/>
      <c r="O616" s="155"/>
    </row>
    <row r="617" spans="11:15">
      <c r="K617" s="1166">
        <v>0.39643550228310498</v>
      </c>
      <c r="L617" s="1">
        <v>2016</v>
      </c>
      <c r="M617" s="43">
        <f t="shared" si="10"/>
        <v>15</v>
      </c>
      <c r="N617" s="161"/>
      <c r="O617" s="155"/>
    </row>
    <row r="618" spans="11:15">
      <c r="K618" s="1166">
        <v>0.249270301727997</v>
      </c>
      <c r="L618" s="1">
        <v>2016</v>
      </c>
      <c r="M618" s="43">
        <f t="shared" si="10"/>
        <v>15</v>
      </c>
      <c r="N618" s="161"/>
      <c r="O618" s="155"/>
    </row>
    <row r="619" spans="11:15">
      <c r="K619" s="1166">
        <v>0.44666137251009203</v>
      </c>
      <c r="L619" s="1">
        <v>2016</v>
      </c>
      <c r="M619" s="43">
        <f t="shared" si="10"/>
        <v>15</v>
      </c>
      <c r="N619" s="161"/>
      <c r="O619" s="155"/>
    </row>
    <row r="620" spans="11:15">
      <c r="K620" s="1166">
        <v>0.399113101510361</v>
      </c>
      <c r="L620" s="1">
        <v>2016</v>
      </c>
      <c r="M620" s="43">
        <f t="shared" si="10"/>
        <v>15</v>
      </c>
      <c r="N620" s="161"/>
      <c r="O620" s="155"/>
    </row>
    <row r="621" spans="11:15">
      <c r="K621" s="1166">
        <v>0.28891866438356101</v>
      </c>
      <c r="L621" s="1">
        <v>2016</v>
      </c>
      <c r="M621" s="43">
        <f t="shared" si="10"/>
        <v>15</v>
      </c>
      <c r="N621" s="161"/>
      <c r="O621" s="155"/>
    </row>
    <row r="622" spans="11:15">
      <c r="K622" s="1166">
        <v>0.42327240912390102</v>
      </c>
      <c r="L622" s="1">
        <v>2016</v>
      </c>
      <c r="M622" s="43">
        <f t="shared" si="10"/>
        <v>15</v>
      </c>
      <c r="N622" s="161"/>
      <c r="O622" s="155"/>
    </row>
    <row r="623" spans="11:15">
      <c r="K623" s="1166">
        <v>0.31422343783518702</v>
      </c>
      <c r="L623" s="1">
        <v>2016</v>
      </c>
      <c r="M623" s="43">
        <f t="shared" si="10"/>
        <v>15</v>
      </c>
      <c r="N623" s="161"/>
      <c r="O623" s="155"/>
    </row>
    <row r="624" spans="11:15">
      <c r="K624" s="1166">
        <v>0.42997833824835102</v>
      </c>
      <c r="L624" s="1">
        <v>2016</v>
      </c>
      <c r="M624" s="43">
        <f t="shared" si="10"/>
        <v>15</v>
      </c>
      <c r="N624" s="161"/>
      <c r="O624" s="155"/>
    </row>
    <row r="625" spans="11:15">
      <c r="K625" s="1166">
        <v>0.40527545239303198</v>
      </c>
      <c r="L625" s="1">
        <v>2016</v>
      </c>
      <c r="M625" s="43">
        <f t="shared" si="10"/>
        <v>15</v>
      </c>
      <c r="N625" s="161"/>
      <c r="O625" s="155"/>
    </row>
    <row r="626" spans="11:15">
      <c r="K626" s="1166">
        <v>0.48586700913241998</v>
      </c>
      <c r="L626" s="1">
        <v>2016</v>
      </c>
      <c r="M626" s="43">
        <f t="shared" si="10"/>
        <v>15</v>
      </c>
      <c r="N626" s="161"/>
      <c r="O626" s="155"/>
    </row>
    <row r="627" spans="11:15">
      <c r="K627" s="1166">
        <v>0.29262557077625501</v>
      </c>
      <c r="L627" s="1">
        <v>2016</v>
      </c>
      <c r="M627" s="43">
        <f t="shared" si="10"/>
        <v>15</v>
      </c>
      <c r="N627" s="161"/>
      <c r="O627" s="155"/>
    </row>
    <row r="628" spans="11:15">
      <c r="K628" s="1166">
        <v>0.33061557213745602</v>
      </c>
      <c r="L628" s="1">
        <v>2016</v>
      </c>
      <c r="M628" s="43">
        <f t="shared" si="10"/>
        <v>15</v>
      </c>
      <c r="N628" s="161"/>
      <c r="O628" s="155"/>
    </row>
    <row r="629" spans="11:15">
      <c r="K629" s="1166">
        <v>0.34577066768847498</v>
      </c>
      <c r="L629" s="1">
        <v>2016</v>
      </c>
      <c r="M629" s="43">
        <f t="shared" si="10"/>
        <v>15</v>
      </c>
      <c r="N629" s="161"/>
      <c r="O629" s="155"/>
    </row>
    <row r="630" spans="11:15">
      <c r="K630" s="1166">
        <v>0.17831050228310499</v>
      </c>
      <c r="L630" s="1">
        <v>2016</v>
      </c>
      <c r="M630" s="43">
        <f t="shared" si="10"/>
        <v>15</v>
      </c>
      <c r="N630" s="161"/>
      <c r="O630" s="155"/>
    </row>
    <row r="631" spans="11:15">
      <c r="K631" s="1166">
        <v>0.184474885844748</v>
      </c>
      <c r="L631" s="1">
        <v>2016</v>
      </c>
      <c r="M631" s="43">
        <f t="shared" si="10"/>
        <v>15</v>
      </c>
      <c r="N631" s="161"/>
      <c r="O631" s="155"/>
    </row>
    <row r="632" spans="11:15">
      <c r="K632" s="1166">
        <v>0.17869101978690999</v>
      </c>
      <c r="L632" s="1">
        <v>2016</v>
      </c>
      <c r="M632" s="43">
        <f t="shared" si="10"/>
        <v>15</v>
      </c>
      <c r="N632" s="161"/>
      <c r="O632" s="155"/>
    </row>
    <row r="633" spans="11:15">
      <c r="K633" s="1166">
        <v>0.16430745814307399</v>
      </c>
      <c r="L633" s="1">
        <v>2016</v>
      </c>
      <c r="M633" s="43">
        <f t="shared" si="10"/>
        <v>15</v>
      </c>
      <c r="N633" s="161"/>
      <c r="O633" s="155"/>
    </row>
    <row r="634" spans="11:15">
      <c r="K634" s="1166">
        <v>0.17232369355657001</v>
      </c>
      <c r="L634" s="1">
        <v>2016</v>
      </c>
      <c r="M634" s="43">
        <f t="shared" si="10"/>
        <v>15</v>
      </c>
      <c r="N634" s="161"/>
      <c r="O634" s="155"/>
    </row>
    <row r="635" spans="11:15">
      <c r="K635" s="1166">
        <v>0.328455479452054</v>
      </c>
      <c r="L635" s="1">
        <v>2016</v>
      </c>
      <c r="M635" s="43">
        <f t="shared" si="10"/>
        <v>15</v>
      </c>
      <c r="N635" s="161"/>
      <c r="O635" s="155"/>
    </row>
    <row r="636" spans="11:15">
      <c r="K636" s="1166">
        <v>0.26948425921028601</v>
      </c>
      <c r="L636" s="1">
        <v>2016</v>
      </c>
      <c r="M636" s="43">
        <f t="shared" si="10"/>
        <v>15</v>
      </c>
      <c r="N636" s="161"/>
      <c r="O636" s="155"/>
    </row>
    <row r="637" spans="11:15">
      <c r="K637" s="1166">
        <v>0.32557995010609098</v>
      </c>
      <c r="L637" s="1">
        <v>2016</v>
      </c>
      <c r="M637" s="43">
        <f t="shared" si="10"/>
        <v>15</v>
      </c>
      <c r="N637" s="161"/>
      <c r="O637" s="155"/>
    </row>
    <row r="638" spans="11:15">
      <c r="K638" s="1166">
        <v>0.20026041292338001</v>
      </c>
      <c r="L638" s="1">
        <v>2016</v>
      </c>
      <c r="M638" s="43">
        <f t="shared" si="10"/>
        <v>15</v>
      </c>
      <c r="N638" s="161"/>
      <c r="O638" s="155"/>
    </row>
    <row r="639" spans="11:15">
      <c r="K639" s="1166">
        <v>0.27776858653372399</v>
      </c>
      <c r="L639" s="1">
        <v>2016</v>
      </c>
      <c r="M639" s="43">
        <f t="shared" si="10"/>
        <v>15</v>
      </c>
      <c r="N639" s="161"/>
      <c r="O639" s="155"/>
    </row>
    <row r="640" spans="11:15">
      <c r="K640" s="1166">
        <v>0.40503681845254202</v>
      </c>
      <c r="L640" s="1">
        <v>2016</v>
      </c>
      <c r="M640" s="43">
        <f t="shared" si="10"/>
        <v>15</v>
      </c>
      <c r="N640" s="161"/>
      <c r="O640" s="155"/>
    </row>
    <row r="641" spans="11:15">
      <c r="K641" s="1166">
        <v>0.37973173515981701</v>
      </c>
      <c r="L641" s="1">
        <v>2016</v>
      </c>
      <c r="M641" s="43">
        <f t="shared" si="10"/>
        <v>15</v>
      </c>
      <c r="N641" s="161"/>
      <c r="O641" s="155"/>
    </row>
    <row r="642" spans="11:15">
      <c r="K642" s="1166">
        <v>0.44445798208640602</v>
      </c>
      <c r="L642" s="1">
        <v>2016</v>
      </c>
      <c r="M642" s="43">
        <f t="shared" si="10"/>
        <v>15</v>
      </c>
      <c r="N642" s="161"/>
      <c r="O642" s="155"/>
    </row>
    <row r="643" spans="11:15">
      <c r="K643" s="1166">
        <v>0.2220700152207</v>
      </c>
      <c r="L643" s="1">
        <v>2016</v>
      </c>
      <c r="M643" s="43">
        <f t="shared" si="10"/>
        <v>15</v>
      </c>
      <c r="N643" s="161"/>
      <c r="O643" s="155"/>
    </row>
    <row r="644" spans="11:15">
      <c r="K644" s="1166">
        <v>0.32631001462960502</v>
      </c>
      <c r="L644" s="1">
        <v>2016</v>
      </c>
      <c r="M644" s="43">
        <f t="shared" si="10"/>
        <v>15</v>
      </c>
      <c r="N644" s="161"/>
      <c r="O644" s="155"/>
    </row>
    <row r="645" spans="11:15">
      <c r="K645" s="1166">
        <v>0.34436395998558</v>
      </c>
      <c r="L645" s="1">
        <v>2016</v>
      </c>
      <c r="M645" s="43">
        <f t="shared" si="10"/>
        <v>15</v>
      </c>
      <c r="N645" s="161"/>
      <c r="O645" s="155"/>
    </row>
    <row r="646" spans="11:15">
      <c r="K646" s="1166">
        <v>0.28174257990867502</v>
      </c>
      <c r="L646" s="1">
        <v>2016</v>
      </c>
      <c r="M646" s="43">
        <f t="shared" si="10"/>
        <v>15</v>
      </c>
      <c r="N646" s="161"/>
      <c r="O646" s="155"/>
    </row>
    <row r="647" spans="11:15">
      <c r="K647" s="1166">
        <v>0.43256595636732598</v>
      </c>
      <c r="L647" s="1">
        <v>2016</v>
      </c>
      <c r="M647" s="43">
        <f t="shared" si="10"/>
        <v>15</v>
      </c>
      <c r="N647" s="161"/>
      <c r="O647" s="155"/>
    </row>
    <row r="648" spans="11:15">
      <c r="K648" s="1166">
        <v>0.32289526255707701</v>
      </c>
      <c r="L648" s="1">
        <v>2016</v>
      </c>
      <c r="M648" s="43">
        <f t="shared" si="10"/>
        <v>15</v>
      </c>
      <c r="N648" s="161"/>
      <c r="O648" s="155"/>
    </row>
    <row r="649" spans="11:15">
      <c r="K649" s="1166">
        <v>0.41876163873370498</v>
      </c>
      <c r="L649" s="1">
        <v>2016</v>
      </c>
      <c r="M649" s="43">
        <f t="shared" si="10"/>
        <v>15</v>
      </c>
      <c r="N649" s="161"/>
      <c r="O649" s="155"/>
    </row>
    <row r="650" spans="11:15">
      <c r="K650" s="1166">
        <v>0.28589453084766703</v>
      </c>
      <c r="L650" s="1">
        <v>2016</v>
      </c>
      <c r="M650" s="43">
        <f t="shared" si="10"/>
        <v>15</v>
      </c>
      <c r="N650" s="161"/>
      <c r="O650" s="155"/>
    </row>
    <row r="651" spans="11:15">
      <c r="K651" s="1166">
        <v>0.42449672424061902</v>
      </c>
      <c r="L651" s="1">
        <v>2016</v>
      </c>
      <c r="M651" s="43">
        <f t="shared" si="10"/>
        <v>15</v>
      </c>
      <c r="N651" s="161"/>
      <c r="O651" s="155"/>
    </row>
    <row r="652" spans="11:15">
      <c r="K652" s="1166">
        <v>0.40637184832241402</v>
      </c>
      <c r="L652" s="1">
        <v>2016</v>
      </c>
      <c r="M652" s="43">
        <f t="shared" si="10"/>
        <v>15</v>
      </c>
      <c r="N652" s="161"/>
      <c r="O652" s="155"/>
    </row>
    <row r="653" spans="11:15">
      <c r="K653" s="1166">
        <v>0.48616894977168901</v>
      </c>
      <c r="L653" s="1">
        <v>2016</v>
      </c>
      <c r="M653" s="43">
        <f t="shared" si="10"/>
        <v>15</v>
      </c>
      <c r="N653" s="161"/>
      <c r="O653" s="155"/>
    </row>
    <row r="654" spans="11:15">
      <c r="K654" s="1166">
        <v>0.30332681017612501</v>
      </c>
      <c r="L654" s="1">
        <v>2016</v>
      </c>
      <c r="M654" s="43">
        <f t="shared" si="10"/>
        <v>15</v>
      </c>
      <c r="N654" s="161"/>
      <c r="O654" s="155"/>
    </row>
    <row r="655" spans="11:15">
      <c r="K655" s="1166">
        <v>0.339139622744074</v>
      </c>
      <c r="L655" s="1">
        <v>2016</v>
      </c>
      <c r="M655" s="43">
        <f t="shared" si="10"/>
        <v>15</v>
      </c>
      <c r="N655" s="161"/>
      <c r="O655" s="155"/>
    </row>
    <row r="656" spans="11:15">
      <c r="K656" s="1166">
        <v>0.96568423965684203</v>
      </c>
      <c r="L656" s="1">
        <v>2016</v>
      </c>
      <c r="M656" s="43">
        <f t="shared" si="10"/>
        <v>15</v>
      </c>
      <c r="N656" s="161"/>
      <c r="O656" s="155"/>
    </row>
    <row r="657" spans="11:15">
      <c r="K657" s="1166">
        <v>0.321829646918535</v>
      </c>
      <c r="L657" s="1">
        <v>2016</v>
      </c>
      <c r="M657" s="43">
        <f t="shared" si="10"/>
        <v>15</v>
      </c>
      <c r="N657" s="161"/>
      <c r="O657" s="155"/>
    </row>
    <row r="658" spans="11:15">
      <c r="K658" s="1166">
        <v>0.39292749280325501</v>
      </c>
      <c r="L658" s="1">
        <v>2016</v>
      </c>
      <c r="M658" s="43">
        <f t="shared" si="10"/>
        <v>15</v>
      </c>
      <c r="N658" s="161"/>
      <c r="O658" s="155"/>
    </row>
    <row r="659" spans="11:15">
      <c r="K659" s="1166">
        <v>0.44790461694571199</v>
      </c>
      <c r="L659" s="1">
        <v>2016</v>
      </c>
      <c r="M659" s="43">
        <f t="shared" si="10"/>
        <v>15</v>
      </c>
      <c r="N659" s="161"/>
      <c r="O659" s="155"/>
    </row>
    <row r="660" spans="11:15">
      <c r="K660" s="1166">
        <v>0.367541443319436</v>
      </c>
      <c r="L660" s="1">
        <v>2016</v>
      </c>
      <c r="M660" s="43">
        <f t="shared" si="10"/>
        <v>15</v>
      </c>
      <c r="N660" s="161"/>
      <c r="O660" s="155"/>
    </row>
    <row r="661" spans="11:15">
      <c r="K661" s="1166">
        <v>0.42071668850188398</v>
      </c>
      <c r="L661" s="1">
        <v>2016</v>
      </c>
      <c r="M661" s="43">
        <f t="shared" si="10"/>
        <v>15</v>
      </c>
      <c r="N661" s="161"/>
      <c r="O661" s="155"/>
    </row>
    <row r="662" spans="11:15">
      <c r="K662" s="1166">
        <v>0.429552015993791</v>
      </c>
      <c r="L662" s="1">
        <v>2016</v>
      </c>
      <c r="M662" s="43">
        <f t="shared" si="10"/>
        <v>15</v>
      </c>
      <c r="N662" s="161"/>
      <c r="O662" s="155"/>
    </row>
    <row r="663" spans="11:15">
      <c r="K663" s="1166">
        <v>0.41363707691831603</v>
      </c>
      <c r="L663" s="1">
        <v>2016</v>
      </c>
      <c r="M663" s="43">
        <f t="shared" si="10"/>
        <v>15</v>
      </c>
      <c r="N663" s="161"/>
      <c r="O663" s="155"/>
    </row>
    <row r="664" spans="11:15">
      <c r="K664" s="1166">
        <v>0.41547831050228301</v>
      </c>
      <c r="L664" s="1">
        <v>2016</v>
      </c>
      <c r="M664" s="43">
        <f t="shared" si="10"/>
        <v>15</v>
      </c>
      <c r="N664" s="161"/>
      <c r="O664" s="155"/>
    </row>
    <row r="665" spans="11:15">
      <c r="K665" s="1166">
        <v>0.45356767963050398</v>
      </c>
      <c r="L665" s="1">
        <v>2016</v>
      </c>
      <c r="M665" s="43">
        <f t="shared" si="10"/>
        <v>15</v>
      </c>
      <c r="N665" s="161"/>
      <c r="O665" s="155"/>
    </row>
    <row r="666" spans="11:15">
      <c r="K666" s="1166">
        <v>0.36959935995781501</v>
      </c>
      <c r="L666" s="1">
        <v>2016</v>
      </c>
      <c r="M666" s="43">
        <f t="shared" si="10"/>
        <v>15</v>
      </c>
      <c r="N666" s="161"/>
      <c r="O666" s="155"/>
    </row>
    <row r="667" spans="11:15">
      <c r="K667" s="1166">
        <v>0.45714497716894897</v>
      </c>
      <c r="L667" s="1">
        <v>2016</v>
      </c>
      <c r="M667" s="43">
        <f t="shared" si="10"/>
        <v>15</v>
      </c>
      <c r="N667" s="161"/>
      <c r="O667" s="155"/>
    </row>
    <row r="668" spans="11:15">
      <c r="K668" s="1166">
        <v>0.42418748321246302</v>
      </c>
      <c r="L668" s="1">
        <v>2016</v>
      </c>
      <c r="M668" s="43">
        <f t="shared" si="10"/>
        <v>15</v>
      </c>
      <c r="N668" s="161"/>
      <c r="O668" s="155"/>
    </row>
    <row r="669" spans="11:15">
      <c r="K669" s="1166">
        <v>0.46192586623690501</v>
      </c>
      <c r="L669" s="1">
        <v>2016</v>
      </c>
      <c r="M669" s="43">
        <f t="shared" ref="M669:M732" si="11">INDEX($F$30:$F$50,MATCH(L669,$A$30:$A$50,0))</f>
        <v>15</v>
      </c>
      <c r="N669" s="161"/>
      <c r="O669" s="155"/>
    </row>
    <row r="670" spans="11:15">
      <c r="K670" s="1166">
        <v>0.31727549467275401</v>
      </c>
      <c r="L670" s="1">
        <v>2016</v>
      </c>
      <c r="M670" s="43">
        <f t="shared" si="11"/>
        <v>15</v>
      </c>
      <c r="N670" s="161"/>
      <c r="O670" s="155"/>
    </row>
    <row r="671" spans="11:15">
      <c r="K671" s="1166">
        <v>0.24111608113565</v>
      </c>
      <c r="L671" s="1">
        <v>2016</v>
      </c>
      <c r="M671" s="43">
        <f t="shared" si="11"/>
        <v>15</v>
      </c>
      <c r="N671" s="161"/>
      <c r="O671" s="155"/>
    </row>
    <row r="672" spans="11:15">
      <c r="K672" s="1166">
        <v>0.427336688099897</v>
      </c>
      <c r="L672" s="1">
        <v>2017</v>
      </c>
      <c r="M672" s="43">
        <f t="shared" si="11"/>
        <v>16</v>
      </c>
      <c r="N672" s="161"/>
      <c r="O672" s="155"/>
    </row>
    <row r="673" spans="11:15">
      <c r="K673" s="1166">
        <v>0.35610388127853798</v>
      </c>
      <c r="L673" s="1">
        <v>2017</v>
      </c>
      <c r="M673" s="43">
        <f t="shared" si="11"/>
        <v>16</v>
      </c>
      <c r="N673" s="161"/>
      <c r="O673" s="155"/>
    </row>
    <row r="674" spans="11:15">
      <c r="K674" s="1166">
        <v>0.43383630596671802</v>
      </c>
      <c r="L674" s="1">
        <v>2017</v>
      </c>
      <c r="M674" s="43">
        <f t="shared" si="11"/>
        <v>16</v>
      </c>
      <c r="N674" s="161"/>
      <c r="O674" s="155"/>
    </row>
    <row r="675" spans="11:15">
      <c r="K675" s="1166">
        <v>0.25078106224465202</v>
      </c>
      <c r="L675" s="1">
        <v>2017</v>
      </c>
      <c r="M675" s="43">
        <f t="shared" si="11"/>
        <v>16</v>
      </c>
      <c r="N675" s="161"/>
      <c r="O675" s="155"/>
    </row>
    <row r="676" spans="11:15">
      <c r="K676" s="1166">
        <v>0.26154452054794503</v>
      </c>
      <c r="L676" s="1">
        <v>2017</v>
      </c>
      <c r="M676" s="43">
        <f t="shared" si="11"/>
        <v>16</v>
      </c>
      <c r="N676" s="161"/>
      <c r="O676" s="155"/>
    </row>
    <row r="677" spans="11:15">
      <c r="K677" s="1166">
        <v>0.32751141552511398</v>
      </c>
      <c r="L677" s="1">
        <v>2017</v>
      </c>
      <c r="M677" s="43">
        <f t="shared" si="11"/>
        <v>16</v>
      </c>
      <c r="N677" s="161"/>
      <c r="O677" s="155"/>
    </row>
    <row r="678" spans="11:15">
      <c r="K678" s="1166">
        <v>0.39508318625298999</v>
      </c>
      <c r="L678" s="1">
        <v>2017</v>
      </c>
      <c r="M678" s="43">
        <f t="shared" si="11"/>
        <v>16</v>
      </c>
      <c r="N678" s="161"/>
      <c r="O678" s="155"/>
    </row>
    <row r="679" spans="11:15">
      <c r="K679" s="1166">
        <v>0.284524953937354</v>
      </c>
      <c r="L679" s="1">
        <v>2017</v>
      </c>
      <c r="M679" s="43">
        <f t="shared" si="11"/>
        <v>16</v>
      </c>
      <c r="N679" s="161"/>
      <c r="O679" s="155"/>
    </row>
    <row r="680" spans="11:15">
      <c r="K680" s="1166">
        <v>0.31164383561643799</v>
      </c>
      <c r="L680" s="1">
        <v>2017</v>
      </c>
      <c r="M680" s="43">
        <f t="shared" si="11"/>
        <v>16</v>
      </c>
      <c r="N680" s="161"/>
      <c r="O680" s="155"/>
    </row>
    <row r="681" spans="11:15">
      <c r="K681" s="1166">
        <v>0.35152207001522001</v>
      </c>
      <c r="L681" s="1">
        <v>2017</v>
      </c>
      <c r="M681" s="43">
        <f t="shared" si="11"/>
        <v>16</v>
      </c>
      <c r="N681" s="161"/>
      <c r="O681" s="155"/>
    </row>
    <row r="682" spans="11:15">
      <c r="K682" s="1166">
        <v>0.38557838660578297</v>
      </c>
      <c r="L682" s="1">
        <v>2017</v>
      </c>
      <c r="M682" s="43">
        <f t="shared" si="11"/>
        <v>16</v>
      </c>
      <c r="N682" s="161"/>
      <c r="O682" s="155"/>
    </row>
    <row r="683" spans="11:15">
      <c r="K683" s="1166">
        <v>0.315791476407914</v>
      </c>
      <c r="L683" s="1">
        <v>2017</v>
      </c>
      <c r="M683" s="43">
        <f t="shared" si="11"/>
        <v>16</v>
      </c>
      <c r="N683" s="161"/>
      <c r="O683" s="155"/>
    </row>
    <row r="684" spans="11:15">
      <c r="K684" s="1166">
        <v>0.27153729071537203</v>
      </c>
      <c r="L684" s="1">
        <v>2017</v>
      </c>
      <c r="M684" s="43">
        <f t="shared" si="11"/>
        <v>16</v>
      </c>
      <c r="N684" s="161"/>
      <c r="O684" s="155"/>
    </row>
    <row r="685" spans="11:15">
      <c r="K685" s="1166">
        <v>0.42656012176560099</v>
      </c>
      <c r="L685" s="1">
        <v>2017</v>
      </c>
      <c r="M685" s="43">
        <f t="shared" si="11"/>
        <v>16</v>
      </c>
      <c r="N685" s="161"/>
      <c r="O685" s="155"/>
    </row>
    <row r="686" spans="11:15">
      <c r="K686" s="1166">
        <v>0.20878995433789899</v>
      </c>
      <c r="L686" s="1">
        <v>2017</v>
      </c>
      <c r="M686" s="43">
        <f t="shared" si="11"/>
        <v>16</v>
      </c>
      <c r="N686" s="161"/>
      <c r="O686" s="155"/>
    </row>
    <row r="687" spans="11:15">
      <c r="K687" s="1166">
        <v>0.32617960426179599</v>
      </c>
      <c r="L687" s="1">
        <v>2017</v>
      </c>
      <c r="M687" s="43">
        <f t="shared" si="11"/>
        <v>16</v>
      </c>
      <c r="N687" s="161"/>
      <c r="O687" s="155"/>
    </row>
    <row r="688" spans="11:15">
      <c r="K688" s="1166">
        <v>0.35235920852359198</v>
      </c>
      <c r="L688" s="1">
        <v>2017</v>
      </c>
      <c r="M688" s="43">
        <f t="shared" si="11"/>
        <v>16</v>
      </c>
      <c r="N688" s="161"/>
      <c r="O688" s="155"/>
    </row>
    <row r="689" spans="11:15">
      <c r="K689" s="1166">
        <v>0.36585656106204001</v>
      </c>
      <c r="L689" s="1">
        <v>2017</v>
      </c>
      <c r="M689" s="43">
        <f t="shared" si="11"/>
        <v>16</v>
      </c>
      <c r="N689" s="161"/>
      <c r="O689" s="155"/>
    </row>
    <row r="690" spans="11:15">
      <c r="K690" s="1166">
        <v>0.18120243531202401</v>
      </c>
      <c r="L690" s="1">
        <v>2017</v>
      </c>
      <c r="M690" s="43">
        <f t="shared" si="11"/>
        <v>16</v>
      </c>
      <c r="N690" s="161"/>
      <c r="O690" s="155"/>
    </row>
    <row r="691" spans="11:15">
      <c r="K691" s="1166">
        <v>0.29368721461187203</v>
      </c>
      <c r="L691" s="1">
        <v>2017</v>
      </c>
      <c r="M691" s="43">
        <f t="shared" si="11"/>
        <v>16</v>
      </c>
      <c r="N691" s="161"/>
      <c r="O691" s="155"/>
    </row>
    <row r="692" spans="11:15">
      <c r="K692" s="1166">
        <v>0.30566210045662101</v>
      </c>
      <c r="L692" s="1">
        <v>2017</v>
      </c>
      <c r="M692" s="43">
        <f t="shared" si="11"/>
        <v>16</v>
      </c>
      <c r="N692" s="161"/>
      <c r="O692" s="155"/>
    </row>
    <row r="693" spans="11:15">
      <c r="K693" s="1166">
        <v>0.26182648401826403</v>
      </c>
      <c r="L693" s="1">
        <v>2017</v>
      </c>
      <c r="M693" s="43">
        <f t="shared" si="11"/>
        <v>16</v>
      </c>
      <c r="N693" s="161"/>
      <c r="O693" s="155"/>
    </row>
    <row r="694" spans="11:15">
      <c r="K694" s="1166">
        <v>0.28753424657534199</v>
      </c>
      <c r="L694" s="1">
        <v>2017</v>
      </c>
      <c r="M694" s="43">
        <f t="shared" si="11"/>
        <v>16</v>
      </c>
      <c r="N694" s="161"/>
      <c r="O694" s="155"/>
    </row>
    <row r="695" spans="11:15">
      <c r="K695" s="1166">
        <v>0.33093607305936001</v>
      </c>
      <c r="L695" s="1">
        <v>2017</v>
      </c>
      <c r="M695" s="43">
        <f t="shared" si="11"/>
        <v>16</v>
      </c>
      <c r="N695" s="161"/>
      <c r="O695" s="155"/>
    </row>
    <row r="696" spans="11:15">
      <c r="K696" s="1166">
        <v>0.400270167427701</v>
      </c>
      <c r="L696" s="1">
        <v>2017</v>
      </c>
      <c r="M696" s="43">
        <f t="shared" si="11"/>
        <v>16</v>
      </c>
      <c r="N696" s="161"/>
      <c r="O696" s="155"/>
    </row>
    <row r="697" spans="11:15">
      <c r="K697" s="1166">
        <v>0.394164245191642</v>
      </c>
      <c r="L697" s="1">
        <v>2017</v>
      </c>
      <c r="M697" s="43">
        <f t="shared" si="11"/>
        <v>16</v>
      </c>
      <c r="N697" s="161"/>
      <c r="O697" s="155"/>
    </row>
    <row r="698" spans="11:15">
      <c r="K698" s="1166">
        <v>0.284894735686687</v>
      </c>
      <c r="L698" s="1">
        <v>2017</v>
      </c>
      <c r="M698" s="43">
        <f t="shared" si="11"/>
        <v>16</v>
      </c>
      <c r="N698" s="161"/>
      <c r="O698" s="155"/>
    </row>
    <row r="699" spans="11:15">
      <c r="K699" s="1166">
        <v>0.34590724116878202</v>
      </c>
      <c r="L699" s="1">
        <v>2017</v>
      </c>
      <c r="M699" s="43">
        <f t="shared" si="11"/>
        <v>16</v>
      </c>
      <c r="N699" s="161"/>
      <c r="O699" s="155"/>
    </row>
    <row r="700" spans="11:15">
      <c r="K700" s="1166">
        <v>0.43224317267411</v>
      </c>
      <c r="L700" s="1">
        <v>2017</v>
      </c>
      <c r="M700" s="43">
        <f t="shared" si="11"/>
        <v>16</v>
      </c>
      <c r="N700" s="161"/>
      <c r="O700" s="155"/>
    </row>
    <row r="701" spans="11:15">
      <c r="K701" s="1166">
        <v>0.43608506727634799</v>
      </c>
      <c r="L701" s="1">
        <v>2017</v>
      </c>
      <c r="M701" s="43">
        <f t="shared" si="11"/>
        <v>16</v>
      </c>
      <c r="N701" s="161"/>
      <c r="O701" s="155"/>
    </row>
    <row r="702" spans="11:15">
      <c r="K702" s="1166">
        <v>0.45064370877727</v>
      </c>
      <c r="L702" s="1">
        <v>2017</v>
      </c>
      <c r="M702" s="43">
        <f t="shared" si="11"/>
        <v>16</v>
      </c>
      <c r="N702" s="161"/>
      <c r="O702" s="155"/>
    </row>
    <row r="703" spans="11:15">
      <c r="K703" s="1166">
        <v>0.32704829539372399</v>
      </c>
      <c r="L703" s="1">
        <v>2017</v>
      </c>
      <c r="M703" s="43">
        <f t="shared" si="11"/>
        <v>16</v>
      </c>
      <c r="N703" s="161"/>
      <c r="O703" s="155"/>
    </row>
    <row r="704" spans="11:15">
      <c r="K704" s="1166">
        <v>0.42186254258172001</v>
      </c>
      <c r="L704" s="1">
        <v>2017</v>
      </c>
      <c r="M704" s="43">
        <f t="shared" si="11"/>
        <v>16</v>
      </c>
      <c r="N704" s="161"/>
      <c r="O704" s="155"/>
    </row>
    <row r="705" spans="11:15">
      <c r="K705" s="1166">
        <v>0.46603922639137002</v>
      </c>
      <c r="L705" s="1">
        <v>2017</v>
      </c>
      <c r="M705" s="43">
        <f t="shared" si="11"/>
        <v>16</v>
      </c>
      <c r="N705" s="161"/>
      <c r="O705" s="155"/>
    </row>
    <row r="706" spans="11:15">
      <c r="K706" s="1166">
        <v>0.38929185692541801</v>
      </c>
      <c r="L706" s="1">
        <v>2017</v>
      </c>
      <c r="M706" s="43">
        <f t="shared" si="11"/>
        <v>16</v>
      </c>
      <c r="N706" s="161"/>
      <c r="O706" s="155"/>
    </row>
    <row r="707" spans="11:15">
      <c r="K707" s="1166">
        <v>0.44235388127853797</v>
      </c>
      <c r="L707" s="1">
        <v>2017</v>
      </c>
      <c r="M707" s="43">
        <f t="shared" si="11"/>
        <v>16</v>
      </c>
      <c r="N707" s="161"/>
      <c r="O707" s="155"/>
    </row>
    <row r="708" spans="11:15">
      <c r="K708" s="1166">
        <v>0.43251862447397399</v>
      </c>
      <c r="L708" s="1">
        <v>2017</v>
      </c>
      <c r="M708" s="43">
        <f t="shared" si="11"/>
        <v>16</v>
      </c>
      <c r="N708" s="161"/>
      <c r="O708" s="155"/>
    </row>
    <row r="709" spans="11:15">
      <c r="K709" s="1166">
        <v>0.39710199736672502</v>
      </c>
      <c r="L709" s="1">
        <v>2017</v>
      </c>
      <c r="M709" s="43">
        <f t="shared" si="11"/>
        <v>16</v>
      </c>
      <c r="N709" s="161"/>
      <c r="O709" s="155"/>
    </row>
    <row r="710" spans="11:15">
      <c r="K710" s="1166">
        <v>0.38558518156120802</v>
      </c>
      <c r="L710" s="1">
        <v>2017</v>
      </c>
      <c r="M710" s="43">
        <f t="shared" si="11"/>
        <v>16</v>
      </c>
      <c r="N710" s="161"/>
      <c r="O710" s="155"/>
    </row>
    <row r="711" spans="11:15">
      <c r="K711" s="1166">
        <v>0.36931445557905002</v>
      </c>
      <c r="L711" s="1">
        <v>2017</v>
      </c>
      <c r="M711" s="43">
        <f t="shared" si="11"/>
        <v>16</v>
      </c>
      <c r="N711" s="161"/>
      <c r="O711" s="155"/>
    </row>
    <row r="712" spans="11:15">
      <c r="K712" s="1166">
        <v>0.386254337899543</v>
      </c>
      <c r="L712" s="1">
        <v>2017</v>
      </c>
      <c r="M712" s="43">
        <f t="shared" si="11"/>
        <v>16</v>
      </c>
      <c r="N712" s="161"/>
      <c r="O712" s="155"/>
    </row>
    <row r="713" spans="11:15">
      <c r="K713" s="1166">
        <v>0.39346698070640801</v>
      </c>
      <c r="L713" s="1">
        <v>2017</v>
      </c>
      <c r="M713" s="43">
        <f t="shared" si="11"/>
        <v>16</v>
      </c>
      <c r="N713" s="161"/>
      <c r="O713" s="155"/>
    </row>
    <row r="714" spans="11:15">
      <c r="K714" s="1166">
        <v>0.47379142582552702</v>
      </c>
      <c r="L714" s="1">
        <v>2017</v>
      </c>
      <c r="M714" s="43">
        <f t="shared" si="11"/>
        <v>16</v>
      </c>
      <c r="N714" s="161"/>
      <c r="O714" s="155"/>
    </row>
    <row r="715" spans="11:15">
      <c r="K715" s="1166">
        <v>0.41843522115450099</v>
      </c>
      <c r="L715" s="1">
        <v>2017</v>
      </c>
      <c r="M715" s="43">
        <f t="shared" si="11"/>
        <v>16</v>
      </c>
      <c r="N715" s="161"/>
      <c r="O715" s="155"/>
    </row>
    <row r="716" spans="11:15">
      <c r="K716" s="1166">
        <v>0.46991111925596701</v>
      </c>
      <c r="L716" s="1">
        <v>2017</v>
      </c>
      <c r="M716" s="43">
        <f t="shared" si="11"/>
        <v>16</v>
      </c>
      <c r="N716" s="161"/>
      <c r="O716" s="155"/>
    </row>
    <row r="717" spans="11:15">
      <c r="K717" s="1166">
        <v>0.287823439878234</v>
      </c>
      <c r="L717" s="1">
        <v>2017</v>
      </c>
      <c r="M717" s="43">
        <f t="shared" si="11"/>
        <v>16</v>
      </c>
      <c r="N717" s="161"/>
      <c r="O717" s="155"/>
    </row>
    <row r="718" spans="11:15">
      <c r="K718" s="1166">
        <v>0.225672247590055</v>
      </c>
      <c r="L718" s="1">
        <v>2017</v>
      </c>
      <c r="M718" s="43">
        <f t="shared" si="11"/>
        <v>16</v>
      </c>
      <c r="N718" s="161"/>
      <c r="O718" s="155"/>
    </row>
    <row r="719" spans="11:15">
      <c r="K719" s="1166">
        <v>0.34503805175037999</v>
      </c>
      <c r="L719" s="1">
        <v>2017</v>
      </c>
      <c r="M719" s="43">
        <f t="shared" si="11"/>
        <v>16</v>
      </c>
      <c r="N719" s="161"/>
      <c r="O719" s="155"/>
    </row>
    <row r="720" spans="11:15">
      <c r="K720" s="1166">
        <v>0.43189497716894898</v>
      </c>
      <c r="L720" s="1">
        <v>2017</v>
      </c>
      <c r="M720" s="43">
        <f t="shared" si="11"/>
        <v>16</v>
      </c>
      <c r="N720" s="161"/>
      <c r="O720" s="155"/>
    </row>
    <row r="721" spans="11:15">
      <c r="K721" s="1166">
        <v>0.47273704002148798</v>
      </c>
      <c r="L721" s="1">
        <v>2017</v>
      </c>
      <c r="M721" s="43">
        <f t="shared" si="11"/>
        <v>16</v>
      </c>
      <c r="N721" s="161"/>
      <c r="O721" s="155"/>
    </row>
    <row r="722" spans="11:15">
      <c r="K722" s="1166">
        <v>0.25330449411199202</v>
      </c>
      <c r="L722" s="1">
        <v>2017</v>
      </c>
      <c r="M722" s="43">
        <f t="shared" si="11"/>
        <v>16</v>
      </c>
      <c r="N722" s="161"/>
      <c r="O722" s="155"/>
    </row>
    <row r="723" spans="11:15">
      <c r="K723" s="1166">
        <v>0.24140831530882001</v>
      </c>
      <c r="L723" s="1">
        <v>2017</v>
      </c>
      <c r="M723" s="43">
        <f t="shared" si="11"/>
        <v>16</v>
      </c>
      <c r="N723" s="161"/>
      <c r="O723" s="155"/>
    </row>
    <row r="724" spans="11:15">
      <c r="K724" s="1166">
        <v>0.436392694063926</v>
      </c>
      <c r="L724" s="1">
        <v>2017</v>
      </c>
      <c r="M724" s="43">
        <f t="shared" si="11"/>
        <v>16</v>
      </c>
      <c r="N724" s="161"/>
      <c r="O724" s="155"/>
    </row>
    <row r="725" spans="11:15">
      <c r="K725" s="1166">
        <v>0.43696349335802998</v>
      </c>
      <c r="L725" s="1">
        <v>2017</v>
      </c>
      <c r="M725" s="43">
        <f t="shared" si="11"/>
        <v>16</v>
      </c>
      <c r="N725" s="161"/>
      <c r="O725" s="155"/>
    </row>
    <row r="726" spans="11:15">
      <c r="K726" s="1166">
        <v>0.35579958308516901</v>
      </c>
      <c r="L726" s="1">
        <v>2017</v>
      </c>
      <c r="M726" s="43">
        <f t="shared" si="11"/>
        <v>16</v>
      </c>
      <c r="N726" s="161"/>
      <c r="O726" s="155"/>
    </row>
    <row r="727" spans="11:15">
      <c r="K727" s="1166">
        <v>0.27947569860058202</v>
      </c>
      <c r="L727" s="1">
        <v>2017</v>
      </c>
      <c r="M727" s="43">
        <f t="shared" si="11"/>
        <v>16</v>
      </c>
      <c r="N727" s="161"/>
      <c r="O727" s="155"/>
    </row>
    <row r="728" spans="11:15">
      <c r="K728" s="1166">
        <v>0.37476003630888299</v>
      </c>
      <c r="L728" s="1">
        <v>2017</v>
      </c>
      <c r="M728" s="43">
        <f t="shared" si="11"/>
        <v>16</v>
      </c>
      <c r="N728" s="161"/>
      <c r="O728" s="155"/>
    </row>
    <row r="729" spans="11:15">
      <c r="K729" s="1166">
        <v>0.32190026347626899</v>
      </c>
      <c r="L729" s="1">
        <v>2017</v>
      </c>
      <c r="M729" s="43">
        <f t="shared" si="11"/>
        <v>16</v>
      </c>
      <c r="N729" s="161"/>
      <c r="O729" s="155"/>
    </row>
    <row r="730" spans="11:15">
      <c r="K730" s="1166">
        <v>0.35781901481252598</v>
      </c>
      <c r="L730" s="1">
        <v>2017</v>
      </c>
      <c r="M730" s="43">
        <f t="shared" si="11"/>
        <v>16</v>
      </c>
      <c r="N730" s="161"/>
      <c r="O730" s="155"/>
    </row>
    <row r="731" spans="11:15">
      <c r="K731" s="1166">
        <v>0.33736854849868497</v>
      </c>
      <c r="L731" s="1">
        <v>2017</v>
      </c>
      <c r="M731" s="43">
        <f t="shared" si="11"/>
        <v>16</v>
      </c>
      <c r="N731" s="161"/>
      <c r="O731" s="155"/>
    </row>
    <row r="732" spans="11:15">
      <c r="K732" s="1166">
        <v>0.34811015981735099</v>
      </c>
      <c r="L732" s="1">
        <v>2017</v>
      </c>
      <c r="M732" s="43">
        <f t="shared" si="11"/>
        <v>16</v>
      </c>
      <c r="N732" s="161"/>
      <c r="O732" s="155"/>
    </row>
    <row r="733" spans="11:15">
      <c r="K733" s="1166">
        <v>0.52177858208233396</v>
      </c>
      <c r="L733" s="1">
        <v>2017</v>
      </c>
      <c r="M733" s="43">
        <f t="shared" ref="M733:M796" si="12">INDEX($F$30:$F$50,MATCH(L733,$A$30:$A$50,0))</f>
        <v>16</v>
      </c>
      <c r="N733" s="161"/>
      <c r="O733" s="155"/>
    </row>
    <row r="734" spans="11:15">
      <c r="K734" s="1166">
        <v>0.42865296803652903</v>
      </c>
      <c r="L734" s="1">
        <v>2017</v>
      </c>
      <c r="M734" s="43">
        <f t="shared" si="12"/>
        <v>16</v>
      </c>
      <c r="N734" s="161"/>
      <c r="O734" s="155"/>
    </row>
    <row r="735" spans="11:15">
      <c r="K735" s="1166">
        <v>0.40667394613195601</v>
      </c>
      <c r="L735" s="1">
        <v>2017</v>
      </c>
      <c r="M735" s="43">
        <f t="shared" si="12"/>
        <v>16</v>
      </c>
      <c r="N735" s="161"/>
      <c r="O735" s="155"/>
    </row>
    <row r="736" spans="11:15">
      <c r="K736" s="1166">
        <v>0.22808219178082101</v>
      </c>
      <c r="L736" s="1">
        <v>2017</v>
      </c>
      <c r="M736" s="43">
        <f t="shared" si="12"/>
        <v>16</v>
      </c>
      <c r="N736" s="161"/>
      <c r="O736" s="155"/>
    </row>
    <row r="737" spans="11:15">
      <c r="K737" s="1166">
        <v>0.43956113647894401</v>
      </c>
      <c r="L737" s="1">
        <v>2017</v>
      </c>
      <c r="M737" s="43">
        <f t="shared" si="12"/>
        <v>16</v>
      </c>
      <c r="N737" s="161"/>
      <c r="O737" s="155"/>
    </row>
    <row r="738" spans="11:15">
      <c r="K738" s="1166">
        <v>0.41939370877727</v>
      </c>
      <c r="L738" s="1">
        <v>2017</v>
      </c>
      <c r="M738" s="43">
        <f t="shared" si="12"/>
        <v>16</v>
      </c>
      <c r="N738" s="161"/>
      <c r="O738" s="155"/>
    </row>
    <row r="739" spans="11:15">
      <c r="K739" s="1166">
        <v>0.41892237442922298</v>
      </c>
      <c r="L739" s="1">
        <v>2017</v>
      </c>
      <c r="M739" s="43">
        <f t="shared" si="12"/>
        <v>16</v>
      </c>
      <c r="N739" s="161"/>
      <c r="O739" s="155"/>
    </row>
    <row r="740" spans="11:15">
      <c r="K740" s="1166">
        <v>0.49628648808533399</v>
      </c>
      <c r="L740" s="1">
        <v>2017</v>
      </c>
      <c r="M740" s="43">
        <f t="shared" si="12"/>
        <v>16</v>
      </c>
      <c r="N740" s="161"/>
      <c r="O740" s="155"/>
    </row>
    <row r="741" spans="11:15">
      <c r="K741" s="1166">
        <v>0.39527056797244198</v>
      </c>
      <c r="L741" s="1">
        <v>2017</v>
      </c>
      <c r="M741" s="43">
        <f t="shared" si="12"/>
        <v>16</v>
      </c>
      <c r="N741" s="161"/>
      <c r="O741" s="155"/>
    </row>
    <row r="742" spans="11:15">
      <c r="K742" s="1166">
        <v>0.35422847812658098</v>
      </c>
      <c r="L742" s="1">
        <v>2017</v>
      </c>
      <c r="M742" s="43">
        <f t="shared" si="12"/>
        <v>16</v>
      </c>
      <c r="N742" s="161"/>
      <c r="O742" s="155"/>
    </row>
    <row r="743" spans="11:15">
      <c r="K743" s="1166">
        <v>0.42365459882583101</v>
      </c>
      <c r="L743" s="1">
        <v>2017</v>
      </c>
      <c r="M743" s="43">
        <f t="shared" si="12"/>
        <v>16</v>
      </c>
      <c r="N743" s="161"/>
      <c r="O743" s="155"/>
    </row>
    <row r="744" spans="11:15">
      <c r="K744" s="1166">
        <v>0.34631860084431798</v>
      </c>
      <c r="L744" s="1">
        <v>2017</v>
      </c>
      <c r="M744" s="43">
        <f t="shared" si="12"/>
        <v>16</v>
      </c>
      <c r="N744" s="161"/>
      <c r="O744" s="155"/>
    </row>
    <row r="745" spans="11:15">
      <c r="K745" s="1166">
        <v>0.36006882403547003</v>
      </c>
      <c r="L745" s="1">
        <v>2018</v>
      </c>
      <c r="M745" s="43">
        <f t="shared" si="12"/>
        <v>17</v>
      </c>
      <c r="N745" s="161"/>
      <c r="O745" s="155"/>
    </row>
    <row r="746" spans="11:15">
      <c r="K746" s="1166">
        <v>0.40254749289222003</v>
      </c>
      <c r="L746" s="1">
        <v>2018</v>
      </c>
      <c r="M746" s="43">
        <f t="shared" si="12"/>
        <v>17</v>
      </c>
      <c r="N746" s="161"/>
      <c r="O746" s="155"/>
    </row>
    <row r="747" spans="11:15">
      <c r="K747" s="1166">
        <v>0.31693583874820602</v>
      </c>
      <c r="L747" s="1">
        <v>2018</v>
      </c>
      <c r="M747" s="43">
        <f t="shared" si="12"/>
        <v>17</v>
      </c>
      <c r="N747" s="161"/>
      <c r="O747" s="155"/>
    </row>
    <row r="748" spans="11:15">
      <c r="K748" s="1166">
        <v>0.34040698334809899</v>
      </c>
      <c r="L748" s="1">
        <v>2018</v>
      </c>
      <c r="M748" s="43">
        <f t="shared" si="12"/>
        <v>17</v>
      </c>
      <c r="N748" s="161"/>
      <c r="O748" s="155"/>
    </row>
    <row r="749" spans="11:15">
      <c r="K749" s="1166">
        <v>0.49881706621004501</v>
      </c>
      <c r="L749" s="1">
        <v>2018</v>
      </c>
      <c r="M749" s="43">
        <f t="shared" si="12"/>
        <v>17</v>
      </c>
      <c r="N749" s="161"/>
      <c r="O749" s="155"/>
    </row>
    <row r="750" spans="11:15">
      <c r="K750" s="1166">
        <v>0.34305321694593599</v>
      </c>
      <c r="L750" s="1">
        <v>2018</v>
      </c>
      <c r="M750" s="43">
        <f t="shared" si="12"/>
        <v>17</v>
      </c>
      <c r="N750" s="161"/>
      <c r="O750" s="155"/>
    </row>
    <row r="751" spans="11:15">
      <c r="K751" s="1166">
        <v>0.30226244835833799</v>
      </c>
      <c r="L751" s="1">
        <v>2018</v>
      </c>
      <c r="M751" s="43">
        <f t="shared" si="12"/>
        <v>17</v>
      </c>
      <c r="N751" s="161"/>
      <c r="O751" s="155"/>
    </row>
    <row r="752" spans="11:15">
      <c r="K752" s="1166">
        <v>0.42832876712328699</v>
      </c>
      <c r="L752" s="1">
        <v>2018</v>
      </c>
      <c r="M752" s="43">
        <f t="shared" si="12"/>
        <v>17</v>
      </c>
      <c r="N752" s="161"/>
      <c r="O752" s="155"/>
    </row>
    <row r="753" spans="11:15">
      <c r="K753" s="1166">
        <v>0.43121992270674098</v>
      </c>
      <c r="L753" s="1">
        <v>2018</v>
      </c>
      <c r="M753" s="43">
        <f t="shared" si="12"/>
        <v>17</v>
      </c>
      <c r="N753" s="161"/>
      <c r="O753" s="155"/>
    </row>
    <row r="754" spans="11:15">
      <c r="K754" s="1166">
        <v>0.40151198630136897</v>
      </c>
      <c r="L754" s="1">
        <v>2018</v>
      </c>
      <c r="M754" s="43">
        <f t="shared" si="12"/>
        <v>17</v>
      </c>
      <c r="N754" s="161"/>
      <c r="O754" s="155"/>
    </row>
    <row r="755" spans="11:15">
      <c r="K755" s="1166">
        <v>0.39497288812785297</v>
      </c>
      <c r="L755" s="1">
        <v>2018</v>
      </c>
      <c r="M755" s="43">
        <f t="shared" si="12"/>
        <v>17</v>
      </c>
      <c r="N755" s="161"/>
      <c r="O755" s="155"/>
    </row>
    <row r="756" spans="11:15">
      <c r="K756" s="1166">
        <v>0.47425875190258698</v>
      </c>
      <c r="L756" s="1">
        <v>2018</v>
      </c>
      <c r="M756" s="43">
        <f t="shared" si="12"/>
        <v>17</v>
      </c>
      <c r="N756" s="161"/>
      <c r="O756" s="155"/>
    </row>
    <row r="757" spans="11:15">
      <c r="K757" s="1166">
        <v>0.35370050708316397</v>
      </c>
      <c r="L757" s="1">
        <v>2018</v>
      </c>
      <c r="M757" s="43">
        <f t="shared" si="12"/>
        <v>17</v>
      </c>
      <c r="N757" s="161"/>
      <c r="O757" s="155"/>
    </row>
    <row r="758" spans="11:15">
      <c r="K758" s="1166">
        <v>0.39674466059783797</v>
      </c>
      <c r="L758" s="1">
        <v>2018</v>
      </c>
      <c r="M758" s="43">
        <f t="shared" si="12"/>
        <v>17</v>
      </c>
      <c r="N758" s="161"/>
      <c r="O758" s="155"/>
    </row>
    <row r="759" spans="11:15">
      <c r="K759" s="1166">
        <v>0.33415525114155198</v>
      </c>
      <c r="L759" s="1">
        <v>2018</v>
      </c>
      <c r="M759" s="43">
        <f t="shared" si="12"/>
        <v>17</v>
      </c>
      <c r="N759" s="161"/>
      <c r="O759" s="155"/>
    </row>
    <row r="760" spans="11:15">
      <c r="K760" s="1166">
        <v>0.46491152968036498</v>
      </c>
      <c r="L760" s="1">
        <v>2018</v>
      </c>
      <c r="M760" s="43">
        <f t="shared" si="12"/>
        <v>17</v>
      </c>
      <c r="N760" s="161"/>
      <c r="O760" s="155"/>
    </row>
    <row r="761" spans="11:15">
      <c r="K761" s="1166">
        <v>0.26407914764079099</v>
      </c>
      <c r="L761" s="1">
        <v>2018</v>
      </c>
      <c r="M761" s="43">
        <f t="shared" si="12"/>
        <v>17</v>
      </c>
      <c r="N761" s="161"/>
      <c r="O761" s="155"/>
    </row>
    <row r="762" spans="11:15">
      <c r="K762" s="1166">
        <v>0.37931253170979201</v>
      </c>
      <c r="L762" s="1">
        <v>2018</v>
      </c>
      <c r="M762" s="43">
        <f t="shared" si="12"/>
        <v>17</v>
      </c>
      <c r="N762" s="161"/>
      <c r="O762" s="155"/>
    </row>
    <row r="763" spans="11:15">
      <c r="K763" s="1166">
        <v>0.340690005073566</v>
      </c>
      <c r="L763" s="1">
        <v>2018</v>
      </c>
      <c r="M763" s="43">
        <f t="shared" si="12"/>
        <v>17</v>
      </c>
      <c r="N763" s="161"/>
      <c r="O763" s="155"/>
    </row>
    <row r="764" spans="11:15">
      <c r="K764" s="1166">
        <v>0.37882513224978898</v>
      </c>
      <c r="L764" s="1">
        <v>2018</v>
      </c>
      <c r="M764" s="43">
        <f t="shared" si="12"/>
        <v>17</v>
      </c>
      <c r="N764" s="161"/>
      <c r="O764" s="155"/>
    </row>
    <row r="765" spans="11:15">
      <c r="K765" s="1166">
        <v>0.30818482580754197</v>
      </c>
      <c r="L765" s="1">
        <v>2018</v>
      </c>
      <c r="M765" s="43">
        <f t="shared" si="12"/>
        <v>17</v>
      </c>
      <c r="N765" s="161"/>
      <c r="O765" s="155"/>
    </row>
    <row r="766" spans="11:15">
      <c r="K766" s="1166">
        <v>0.37081959242347301</v>
      </c>
      <c r="L766" s="1">
        <v>2018</v>
      </c>
      <c r="M766" s="43">
        <f t="shared" si="12"/>
        <v>17</v>
      </c>
      <c r="N766" s="161"/>
      <c r="O766" s="155"/>
    </row>
    <row r="767" spans="11:15">
      <c r="K767" s="1166">
        <v>0.25789302022178701</v>
      </c>
      <c r="L767" s="1">
        <v>2018</v>
      </c>
      <c r="M767" s="43">
        <f t="shared" si="12"/>
        <v>17</v>
      </c>
      <c r="N767" s="161"/>
      <c r="O767" s="155"/>
    </row>
    <row r="768" spans="11:15">
      <c r="K768" s="1166">
        <v>0.45091103611055899</v>
      </c>
      <c r="L768" s="1">
        <v>2018</v>
      </c>
      <c r="M768" s="43">
        <f t="shared" si="12"/>
        <v>17</v>
      </c>
      <c r="N768" s="161"/>
      <c r="O768" s="155"/>
    </row>
    <row r="769" spans="11:15">
      <c r="K769" s="1166">
        <v>0.36429221452018101</v>
      </c>
      <c r="L769" s="1">
        <v>2018</v>
      </c>
      <c r="M769" s="43">
        <f t="shared" si="12"/>
        <v>17</v>
      </c>
      <c r="N769" s="161"/>
      <c r="O769" s="155"/>
    </row>
    <row r="770" spans="11:15">
      <c r="K770" s="1166">
        <v>0.26009639776762999</v>
      </c>
      <c r="L770" s="1">
        <v>2018</v>
      </c>
      <c r="M770" s="43">
        <f t="shared" si="12"/>
        <v>17</v>
      </c>
      <c r="N770" s="161"/>
      <c r="O770" s="155"/>
    </row>
    <row r="771" spans="11:15">
      <c r="K771" s="1166">
        <v>0.32635734088155799</v>
      </c>
      <c r="L771" s="1">
        <v>2018</v>
      </c>
      <c r="M771" s="43">
        <f t="shared" si="12"/>
        <v>17</v>
      </c>
      <c r="N771" s="161"/>
      <c r="O771" s="155"/>
    </row>
    <row r="772" spans="11:15">
      <c r="K772" s="1166">
        <v>0.50226027397260198</v>
      </c>
      <c r="L772" s="1">
        <v>2018</v>
      </c>
      <c r="M772" s="43">
        <f t="shared" si="12"/>
        <v>17</v>
      </c>
      <c r="N772" s="161"/>
      <c r="O772" s="155"/>
    </row>
    <row r="773" spans="11:15">
      <c r="K773" s="1166">
        <v>0.54577791013169197</v>
      </c>
      <c r="L773" s="1">
        <v>2018</v>
      </c>
      <c r="M773" s="43">
        <f t="shared" si="12"/>
        <v>17</v>
      </c>
      <c r="N773" s="161"/>
      <c r="O773" s="155"/>
    </row>
    <row r="774" spans="11:15">
      <c r="K774" s="1166">
        <v>0.33803159323707199</v>
      </c>
      <c r="L774" s="1">
        <v>2018</v>
      </c>
      <c r="M774" s="43">
        <f t="shared" si="12"/>
        <v>17</v>
      </c>
      <c r="N774" s="161"/>
      <c r="O774" s="155"/>
    </row>
    <row r="775" spans="11:15">
      <c r="K775" s="1166">
        <v>0.40436643835616398</v>
      </c>
      <c r="L775" s="1">
        <v>2018</v>
      </c>
      <c r="M775" s="43">
        <f t="shared" si="12"/>
        <v>17</v>
      </c>
      <c r="N775" s="161"/>
      <c r="O775" s="155"/>
    </row>
    <row r="776" spans="11:15">
      <c r="K776" s="1166">
        <v>0.36893264840182599</v>
      </c>
      <c r="L776" s="1">
        <v>2018</v>
      </c>
      <c r="M776" s="43">
        <f t="shared" si="12"/>
        <v>17</v>
      </c>
      <c r="N776" s="161"/>
      <c r="O776" s="155"/>
    </row>
    <row r="777" spans="11:15">
      <c r="K777" s="1166">
        <v>0.346028263108486</v>
      </c>
      <c r="L777" s="1">
        <v>2018</v>
      </c>
      <c r="M777" s="43">
        <f t="shared" si="12"/>
        <v>17</v>
      </c>
      <c r="N777" s="161"/>
      <c r="O777" s="155"/>
    </row>
    <row r="778" spans="11:15">
      <c r="K778" s="1166">
        <v>0.21270928462709199</v>
      </c>
      <c r="L778" s="1">
        <v>2018</v>
      </c>
      <c r="M778" s="43">
        <f t="shared" si="12"/>
        <v>17</v>
      </c>
      <c r="N778" s="161"/>
      <c r="O778" s="155"/>
    </row>
    <row r="779" spans="11:15">
      <c r="K779" s="1166">
        <v>0.434796466050972</v>
      </c>
      <c r="L779" s="1">
        <v>2018</v>
      </c>
      <c r="M779" s="43">
        <f t="shared" si="12"/>
        <v>17</v>
      </c>
      <c r="N779" s="161"/>
      <c r="O779" s="155"/>
    </row>
    <row r="780" spans="11:15">
      <c r="K780" s="1166">
        <v>0.43750718755284901</v>
      </c>
      <c r="L780" s="1">
        <v>2018</v>
      </c>
      <c r="M780" s="43">
        <f t="shared" si="12"/>
        <v>17</v>
      </c>
      <c r="N780" s="161"/>
      <c r="O780" s="155"/>
    </row>
    <row r="781" spans="11:15">
      <c r="K781" s="1166">
        <v>0.34940666922457297</v>
      </c>
      <c r="L781" s="1">
        <v>2018</v>
      </c>
      <c r="M781" s="43">
        <f t="shared" si="12"/>
        <v>17</v>
      </c>
      <c r="N781" s="161"/>
      <c r="O781" s="155"/>
    </row>
    <row r="782" spans="11:15">
      <c r="K782" s="1166">
        <v>0.40629810501520203</v>
      </c>
      <c r="L782" s="1">
        <v>2018</v>
      </c>
      <c r="M782" s="43">
        <f t="shared" si="12"/>
        <v>17</v>
      </c>
      <c r="N782" s="161"/>
      <c r="O782" s="155"/>
    </row>
    <row r="783" spans="11:15">
      <c r="K783" s="1166">
        <v>0.40662276080084298</v>
      </c>
      <c r="L783" s="1">
        <v>2018</v>
      </c>
      <c r="M783" s="43">
        <f t="shared" si="12"/>
        <v>17</v>
      </c>
      <c r="N783" s="161"/>
      <c r="O783" s="155"/>
    </row>
    <row r="784" spans="11:15">
      <c r="K784" s="1166">
        <v>0.36771741060941998</v>
      </c>
      <c r="L784" s="1">
        <v>2018</v>
      </c>
      <c r="M784" s="43">
        <f t="shared" si="12"/>
        <v>17</v>
      </c>
      <c r="N784" s="161"/>
      <c r="O784" s="155"/>
    </row>
    <row r="785" spans="11:15">
      <c r="K785" s="1166">
        <v>0.47576643812624397</v>
      </c>
      <c r="L785" s="1">
        <v>2018</v>
      </c>
      <c r="M785" s="43">
        <f t="shared" si="12"/>
        <v>17</v>
      </c>
      <c r="N785" s="161"/>
      <c r="O785" s="155"/>
    </row>
    <row r="786" spans="11:15">
      <c r="K786" s="1166">
        <v>0.40457978798302202</v>
      </c>
      <c r="L786" s="1">
        <v>2018</v>
      </c>
      <c r="M786" s="43">
        <f t="shared" si="12"/>
        <v>17</v>
      </c>
      <c r="N786" s="161"/>
      <c r="O786" s="155"/>
    </row>
    <row r="787" spans="11:15">
      <c r="K787" s="1166">
        <v>0.42537214611872098</v>
      </c>
      <c r="L787" s="1">
        <v>2018</v>
      </c>
      <c r="M787" s="43">
        <f t="shared" si="12"/>
        <v>17</v>
      </c>
      <c r="N787" s="161"/>
      <c r="O787" s="155"/>
    </row>
    <row r="788" spans="11:15">
      <c r="K788" s="1166">
        <v>0.40006145096033902</v>
      </c>
      <c r="L788" s="1">
        <v>2018</v>
      </c>
      <c r="M788" s="43">
        <f t="shared" si="12"/>
        <v>17</v>
      </c>
      <c r="N788" s="161"/>
      <c r="O788" s="155"/>
    </row>
    <row r="789" spans="11:15">
      <c r="K789" s="1166">
        <v>0.40432377438897099</v>
      </c>
      <c r="L789" s="1">
        <v>2018</v>
      </c>
      <c r="M789" s="43">
        <f t="shared" si="12"/>
        <v>17</v>
      </c>
      <c r="N789" s="161"/>
      <c r="O789" s="155"/>
    </row>
    <row r="790" spans="11:15">
      <c r="K790" s="1166">
        <v>0.455528208301688</v>
      </c>
      <c r="L790" s="1">
        <v>2018</v>
      </c>
      <c r="M790" s="43">
        <f t="shared" si="12"/>
        <v>17</v>
      </c>
      <c r="N790" s="161"/>
      <c r="O790" s="155"/>
    </row>
    <row r="791" spans="11:15">
      <c r="K791" s="1166">
        <v>0.36410882800608801</v>
      </c>
      <c r="L791" s="1">
        <v>2018</v>
      </c>
      <c r="M791" s="43">
        <f t="shared" si="12"/>
        <v>17</v>
      </c>
      <c r="N791" s="161"/>
      <c r="O791" s="155"/>
    </row>
    <row r="792" spans="11:15">
      <c r="K792" s="1166">
        <v>0.42051395128763402</v>
      </c>
      <c r="L792" s="1">
        <v>2018</v>
      </c>
      <c r="M792" s="43">
        <f t="shared" si="12"/>
        <v>17</v>
      </c>
      <c r="N792" s="161"/>
      <c r="O792" s="155"/>
    </row>
    <row r="793" spans="11:15">
      <c r="K793" s="1166">
        <v>0.21990106544901</v>
      </c>
      <c r="L793" s="1">
        <v>2018</v>
      </c>
      <c r="M793" s="43">
        <f t="shared" si="12"/>
        <v>17</v>
      </c>
      <c r="N793" s="161"/>
      <c r="O793" s="155"/>
    </row>
    <row r="794" spans="11:15">
      <c r="K794" s="1166">
        <v>0.22568493150684901</v>
      </c>
      <c r="L794" s="1">
        <v>2018</v>
      </c>
      <c r="M794" s="43">
        <f t="shared" si="12"/>
        <v>17</v>
      </c>
      <c r="N794" s="161"/>
      <c r="O794" s="155"/>
    </row>
    <row r="795" spans="11:15">
      <c r="K795" s="1166">
        <v>0.221575342465753</v>
      </c>
      <c r="L795" s="1">
        <v>2018</v>
      </c>
      <c r="M795" s="43">
        <f t="shared" si="12"/>
        <v>17</v>
      </c>
      <c r="N795" s="161"/>
      <c r="O795" s="155"/>
    </row>
    <row r="796" spans="11:15">
      <c r="K796" s="1166">
        <v>0.180783866057838</v>
      </c>
      <c r="L796" s="1">
        <v>2018</v>
      </c>
      <c r="M796" s="43">
        <f t="shared" si="12"/>
        <v>17</v>
      </c>
      <c r="N796" s="161"/>
      <c r="O796" s="155"/>
    </row>
    <row r="797" spans="11:15">
      <c r="K797" s="1166">
        <v>0.25433789954337899</v>
      </c>
      <c r="L797" s="1">
        <v>2018</v>
      </c>
      <c r="M797" s="43">
        <f t="shared" ref="M797:M860" si="13">INDEX($F$30:$F$50,MATCH(L797,$A$30:$A$50,0))</f>
        <v>17</v>
      </c>
      <c r="N797" s="161"/>
      <c r="O797" s="155"/>
    </row>
    <row r="798" spans="11:15">
      <c r="K798" s="1166">
        <v>0.23222983257229801</v>
      </c>
      <c r="L798" s="1">
        <v>2018</v>
      </c>
      <c r="M798" s="43">
        <f t="shared" si="13"/>
        <v>17</v>
      </c>
      <c r="N798" s="161"/>
      <c r="O798" s="155"/>
    </row>
    <row r="799" spans="11:15">
      <c r="K799" s="1166">
        <v>0.245129375951293</v>
      </c>
      <c r="L799" s="1">
        <v>2018</v>
      </c>
      <c r="M799" s="43">
        <f t="shared" si="13"/>
        <v>17</v>
      </c>
      <c r="N799" s="161"/>
      <c r="O799" s="155"/>
    </row>
    <row r="800" spans="11:15">
      <c r="K800" s="1166">
        <v>0.39377780232729398</v>
      </c>
      <c r="L800" s="1">
        <v>2018</v>
      </c>
      <c r="M800" s="43">
        <f t="shared" si="13"/>
        <v>17</v>
      </c>
      <c r="N800" s="161"/>
      <c r="O800" s="155"/>
    </row>
    <row r="801" spans="11:15">
      <c r="K801" s="1166">
        <v>0.43167606768734801</v>
      </c>
      <c r="L801" s="1">
        <v>2018</v>
      </c>
      <c r="M801" s="43">
        <f t="shared" si="13"/>
        <v>17</v>
      </c>
      <c r="N801" s="161"/>
      <c r="O801" s="155"/>
    </row>
    <row r="802" spans="11:15">
      <c r="K802" s="1166">
        <v>0.36727054794520497</v>
      </c>
      <c r="L802" s="1">
        <v>2018</v>
      </c>
      <c r="M802" s="43">
        <f t="shared" si="13"/>
        <v>17</v>
      </c>
      <c r="N802" s="161"/>
      <c r="O802" s="155"/>
    </row>
    <row r="803" spans="11:15">
      <c r="K803" s="1166">
        <v>0.346865593709687</v>
      </c>
      <c r="L803" s="1">
        <v>2018</v>
      </c>
      <c r="M803" s="43">
        <f t="shared" si="13"/>
        <v>17</v>
      </c>
      <c r="N803" s="161"/>
      <c r="O803" s="155"/>
    </row>
    <row r="804" spans="11:15">
      <c r="K804" s="1166">
        <v>0.35707762557077599</v>
      </c>
      <c r="L804" s="1">
        <v>2018</v>
      </c>
      <c r="M804" s="43">
        <f t="shared" si="13"/>
        <v>17</v>
      </c>
      <c r="N804" s="161"/>
      <c r="O804" s="155"/>
    </row>
    <row r="805" spans="11:15">
      <c r="K805" s="1166">
        <v>0.367083581496922</v>
      </c>
      <c r="L805" s="1">
        <v>2018</v>
      </c>
      <c r="M805" s="43">
        <f t="shared" si="13"/>
        <v>17</v>
      </c>
      <c r="N805" s="161"/>
      <c r="O805" s="155"/>
    </row>
    <row r="806" spans="11:15">
      <c r="K806" s="1166">
        <v>0.26636225266362201</v>
      </c>
      <c r="L806" s="1">
        <v>2018</v>
      </c>
      <c r="M806" s="43">
        <f t="shared" si="13"/>
        <v>17</v>
      </c>
      <c r="N806" s="161"/>
      <c r="O806" s="155"/>
    </row>
    <row r="807" spans="11:15">
      <c r="K807" s="1166">
        <v>0.43352938256898899</v>
      </c>
      <c r="L807" s="1">
        <v>2018</v>
      </c>
      <c r="M807" s="43">
        <f t="shared" si="13"/>
        <v>17</v>
      </c>
      <c r="N807" s="161"/>
      <c r="O807" s="155"/>
    </row>
    <row r="808" spans="11:15">
      <c r="K808" s="1166">
        <v>0.232742436188035</v>
      </c>
      <c r="L808" s="1">
        <v>2018</v>
      </c>
      <c r="M808" s="43">
        <f t="shared" si="13"/>
        <v>17</v>
      </c>
      <c r="N808" s="161"/>
      <c r="O808" s="155"/>
    </row>
    <row r="809" spans="11:15">
      <c r="K809" s="1166">
        <v>0.27372215303722103</v>
      </c>
      <c r="L809" s="1">
        <v>2018</v>
      </c>
      <c r="M809" s="43">
        <f t="shared" si="13"/>
        <v>17</v>
      </c>
      <c r="N809" s="161"/>
      <c r="O809" s="155"/>
    </row>
    <row r="810" spans="11:15">
      <c r="K810" s="1166">
        <v>0.40219673756308499</v>
      </c>
      <c r="L810" s="1">
        <v>2018</v>
      </c>
      <c r="M810" s="43">
        <f t="shared" si="13"/>
        <v>17</v>
      </c>
      <c r="N810" s="161"/>
      <c r="O810" s="155"/>
    </row>
    <row r="811" spans="11:15">
      <c r="K811" s="1166">
        <v>0.31468865635797699</v>
      </c>
      <c r="L811" s="1">
        <v>2018</v>
      </c>
      <c r="M811" s="43">
        <f t="shared" si="13"/>
        <v>17</v>
      </c>
      <c r="N811" s="161"/>
      <c r="O811" s="155"/>
    </row>
    <row r="812" spans="11:15">
      <c r="K812" s="1166">
        <v>0.32700051481779902</v>
      </c>
      <c r="L812" s="1">
        <v>2018</v>
      </c>
      <c r="M812" s="43">
        <f t="shared" si="13"/>
        <v>17</v>
      </c>
      <c r="N812" s="161"/>
      <c r="O812" s="155"/>
    </row>
    <row r="813" spans="11:15">
      <c r="K813" s="1166">
        <v>0.44042998477929901</v>
      </c>
      <c r="L813" s="1">
        <v>2018</v>
      </c>
      <c r="M813" s="43">
        <f t="shared" si="13"/>
        <v>17</v>
      </c>
      <c r="N813" s="161"/>
      <c r="O813" s="155"/>
    </row>
    <row r="814" spans="11:15">
      <c r="K814" s="1166">
        <v>0.321710934240582</v>
      </c>
      <c r="L814" s="1">
        <v>2018</v>
      </c>
      <c r="M814" s="43">
        <f t="shared" si="13"/>
        <v>17</v>
      </c>
      <c r="N814" s="161"/>
      <c r="O814" s="155"/>
    </row>
    <row r="815" spans="11:15">
      <c r="K815" s="1166">
        <v>0.379362599802397</v>
      </c>
      <c r="L815" s="1">
        <v>2019</v>
      </c>
      <c r="M815" s="43">
        <f t="shared" si="13"/>
        <v>18</v>
      </c>
      <c r="N815" s="161"/>
      <c r="O815" s="155"/>
    </row>
    <row r="816" spans="11:15">
      <c r="K816" s="1166">
        <v>0.274267123287671</v>
      </c>
      <c r="L816" s="1">
        <v>2019</v>
      </c>
      <c r="M816" s="43">
        <f t="shared" si="13"/>
        <v>18</v>
      </c>
      <c r="N816" s="161"/>
      <c r="O816" s="155"/>
    </row>
    <row r="817" spans="11:15">
      <c r="K817" s="1166">
        <v>0.32381366389381999</v>
      </c>
      <c r="L817" s="1">
        <v>2019</v>
      </c>
      <c r="M817" s="43">
        <f t="shared" si="13"/>
        <v>18</v>
      </c>
      <c r="N817" s="161"/>
      <c r="O817" s="155"/>
    </row>
    <row r="818" spans="11:15">
      <c r="K818" s="1166">
        <v>0.472480225826789</v>
      </c>
      <c r="L818" s="1">
        <v>2019</v>
      </c>
      <c r="M818" s="43">
        <f t="shared" si="13"/>
        <v>18</v>
      </c>
      <c r="N818" s="161"/>
      <c r="O818" s="155"/>
    </row>
    <row r="819" spans="11:15">
      <c r="K819" s="1166">
        <v>0.27267250126839099</v>
      </c>
      <c r="L819" s="1">
        <v>2019</v>
      </c>
      <c r="M819" s="43">
        <f t="shared" si="13"/>
        <v>18</v>
      </c>
      <c r="N819" s="161"/>
      <c r="O819" s="155"/>
    </row>
    <row r="820" spans="11:15">
      <c r="K820" s="1166">
        <v>0.43957485581751699</v>
      </c>
      <c r="L820" s="1">
        <v>2019</v>
      </c>
      <c r="M820" s="43">
        <f t="shared" si="13"/>
        <v>18</v>
      </c>
      <c r="N820" s="161"/>
      <c r="O820" s="155"/>
    </row>
    <row r="821" spans="11:15">
      <c r="K821" s="1166">
        <v>0.29598171165899301</v>
      </c>
      <c r="L821" s="1">
        <v>2019</v>
      </c>
      <c r="M821" s="43">
        <f t="shared" si="13"/>
        <v>18</v>
      </c>
      <c r="N821" s="161"/>
      <c r="O821" s="155"/>
    </row>
    <row r="822" spans="11:15">
      <c r="K822" s="1166">
        <v>0.366179923736761</v>
      </c>
      <c r="L822" s="1">
        <v>2019</v>
      </c>
      <c r="M822" s="43">
        <f t="shared" si="13"/>
        <v>18</v>
      </c>
      <c r="N822" s="161"/>
      <c r="O822" s="155"/>
    </row>
    <row r="823" spans="11:15">
      <c r="K823" s="1166">
        <v>0.419822048895588</v>
      </c>
      <c r="L823" s="1">
        <v>2019</v>
      </c>
      <c r="M823" s="43">
        <f t="shared" si="13"/>
        <v>18</v>
      </c>
      <c r="N823" s="161"/>
      <c r="O823" s="155"/>
    </row>
    <row r="824" spans="11:15">
      <c r="K824" s="1166">
        <v>0.32292744799594097</v>
      </c>
      <c r="L824" s="1">
        <v>2019</v>
      </c>
      <c r="M824" s="43">
        <f t="shared" si="13"/>
        <v>18</v>
      </c>
      <c r="N824" s="161"/>
      <c r="O824" s="155"/>
    </row>
    <row r="825" spans="11:15">
      <c r="K825" s="1166">
        <v>0.28236662730879197</v>
      </c>
      <c r="L825" s="1">
        <v>2019</v>
      </c>
      <c r="M825" s="43">
        <f t="shared" si="13"/>
        <v>18</v>
      </c>
      <c r="N825" s="161"/>
      <c r="O825" s="155"/>
    </row>
    <row r="826" spans="11:15">
      <c r="K826" s="1166">
        <v>0.44847308561409399</v>
      </c>
      <c r="L826" s="1">
        <v>2019</v>
      </c>
      <c r="M826" s="43">
        <f t="shared" si="13"/>
        <v>18</v>
      </c>
      <c r="N826" s="161"/>
      <c r="O826" s="155"/>
    </row>
    <row r="827" spans="11:15">
      <c r="K827" s="1166">
        <v>0.44916632074166302</v>
      </c>
      <c r="L827" s="1">
        <v>2019</v>
      </c>
      <c r="M827" s="43">
        <f t="shared" si="13"/>
        <v>18</v>
      </c>
      <c r="N827" s="161"/>
      <c r="O827" s="155"/>
    </row>
    <row r="828" spans="11:15">
      <c r="K828" s="1166">
        <v>0.24428799112235899</v>
      </c>
      <c r="L828" s="1">
        <v>2019</v>
      </c>
      <c r="M828" s="43">
        <f t="shared" si="13"/>
        <v>18</v>
      </c>
      <c r="N828" s="161"/>
      <c r="O828" s="155"/>
    </row>
    <row r="829" spans="11:15">
      <c r="K829" s="1166">
        <v>0.31794412005667899</v>
      </c>
      <c r="L829" s="1">
        <v>2019</v>
      </c>
      <c r="M829" s="43">
        <f t="shared" si="13"/>
        <v>18</v>
      </c>
      <c r="N829" s="161"/>
      <c r="O829" s="155"/>
    </row>
    <row r="830" spans="11:15">
      <c r="K830" s="1166">
        <v>0.37659972664864999</v>
      </c>
      <c r="L830" s="1">
        <v>2019</v>
      </c>
      <c r="M830" s="43">
        <f t="shared" si="13"/>
        <v>18</v>
      </c>
      <c r="N830" s="161"/>
      <c r="O830" s="155"/>
    </row>
    <row r="831" spans="11:15">
      <c r="K831" s="1166">
        <v>0.38913502109704601</v>
      </c>
      <c r="L831" s="1">
        <v>2019</v>
      </c>
      <c r="M831" s="43">
        <f t="shared" si="13"/>
        <v>18</v>
      </c>
      <c r="N831" s="161"/>
      <c r="O831" s="155"/>
    </row>
    <row r="832" spans="11:15">
      <c r="K832" s="1166">
        <v>0.37506341958396699</v>
      </c>
      <c r="L832" s="1">
        <v>2019</v>
      </c>
      <c r="M832" s="43">
        <f t="shared" si="13"/>
        <v>18</v>
      </c>
      <c r="N832" s="161"/>
      <c r="O832" s="155"/>
    </row>
    <row r="833" spans="11:15">
      <c r="K833" s="1166">
        <v>0.405531094624138</v>
      </c>
      <c r="L833" s="1">
        <v>2019</v>
      </c>
      <c r="M833" s="43">
        <f t="shared" si="13"/>
        <v>18</v>
      </c>
      <c r="N833" s="161"/>
      <c r="O833" s="155"/>
    </row>
    <row r="834" spans="11:15">
      <c r="K834" s="1166">
        <v>0.34846639242781202</v>
      </c>
      <c r="L834" s="1">
        <v>2019</v>
      </c>
      <c r="M834" s="43">
        <f t="shared" si="13"/>
        <v>18</v>
      </c>
      <c r="N834" s="161"/>
      <c r="O834" s="155"/>
    </row>
    <row r="835" spans="11:15">
      <c r="K835" s="1166">
        <v>0.440476407914764</v>
      </c>
      <c r="L835" s="1">
        <v>2019</v>
      </c>
      <c r="M835" s="43">
        <f t="shared" si="13"/>
        <v>18</v>
      </c>
      <c r="N835" s="161"/>
      <c r="O835" s="155"/>
    </row>
    <row r="836" spans="11:15">
      <c r="K836" s="1166">
        <v>0.30701665867790101</v>
      </c>
      <c r="L836" s="1">
        <v>2019</v>
      </c>
      <c r="M836" s="43">
        <f t="shared" si="13"/>
        <v>18</v>
      </c>
      <c r="N836" s="161"/>
      <c r="O836" s="155"/>
    </row>
    <row r="837" spans="11:15">
      <c r="K837" s="1166">
        <v>0.15423402595206201</v>
      </c>
      <c r="L837" s="1">
        <v>2019</v>
      </c>
      <c r="M837" s="43">
        <f t="shared" si="13"/>
        <v>18</v>
      </c>
      <c r="N837" s="161"/>
      <c r="O837" s="155"/>
    </row>
    <row r="838" spans="11:15">
      <c r="K838" s="1166">
        <v>0.47291552511415502</v>
      </c>
      <c r="L838" s="1">
        <v>2019</v>
      </c>
      <c r="M838" s="43">
        <f t="shared" si="13"/>
        <v>18</v>
      </c>
      <c r="N838" s="161"/>
      <c r="O838" s="155"/>
    </row>
    <row r="839" spans="11:15">
      <c r="K839" s="1166">
        <v>0.499916523972602</v>
      </c>
      <c r="L839" s="1">
        <v>2019</v>
      </c>
      <c r="M839" s="43">
        <f t="shared" si="13"/>
        <v>18</v>
      </c>
    </row>
    <row r="840" spans="11:15">
      <c r="K840" s="1166">
        <v>0.43105080819929598</v>
      </c>
      <c r="L840" s="1">
        <v>2019</v>
      </c>
      <c r="M840" s="43">
        <f t="shared" si="13"/>
        <v>18</v>
      </c>
    </row>
    <row r="841" spans="11:15">
      <c r="K841" s="1166">
        <v>0.43833297744072203</v>
      </c>
      <c r="L841" s="1">
        <v>2019</v>
      </c>
      <c r="M841" s="43">
        <f t="shared" si="13"/>
        <v>18</v>
      </c>
    </row>
    <row r="842" spans="11:15">
      <c r="K842" s="1166">
        <v>0.39989860416515599</v>
      </c>
      <c r="L842" s="1">
        <v>2019</v>
      </c>
      <c r="M842" s="43">
        <f t="shared" si="13"/>
        <v>18</v>
      </c>
    </row>
    <row r="843" spans="11:15">
      <c r="K843" s="1166">
        <v>0.50495932746681105</v>
      </c>
      <c r="L843" s="1">
        <v>2019</v>
      </c>
      <c r="M843" s="43">
        <f t="shared" si="13"/>
        <v>18</v>
      </c>
    </row>
    <row r="844" spans="11:15">
      <c r="K844" s="1166">
        <v>0.24216711513372399</v>
      </c>
      <c r="L844" s="1">
        <v>2019</v>
      </c>
      <c r="M844" s="43">
        <f t="shared" si="13"/>
        <v>18</v>
      </c>
    </row>
    <row r="845" spans="11:15">
      <c r="K845" s="1166">
        <v>0.46125646879756399</v>
      </c>
      <c r="L845" s="1">
        <v>2019</v>
      </c>
      <c r="M845" s="43">
        <f t="shared" si="13"/>
        <v>18</v>
      </c>
    </row>
    <row r="846" spans="11:15">
      <c r="K846" s="1166">
        <v>0.46422493677364202</v>
      </c>
      <c r="L846" s="1">
        <v>2019</v>
      </c>
      <c r="M846" s="43">
        <f t="shared" si="13"/>
        <v>18</v>
      </c>
    </row>
    <row r="847" spans="11:15">
      <c r="K847" s="1166">
        <v>0.45455509198664301</v>
      </c>
      <c r="L847" s="1">
        <v>2019</v>
      </c>
      <c r="M847" s="43">
        <f t="shared" si="13"/>
        <v>18</v>
      </c>
    </row>
    <row r="848" spans="11:15">
      <c r="K848" s="1166">
        <v>0.352545623664345</v>
      </c>
      <c r="L848" s="1">
        <v>2019</v>
      </c>
      <c r="M848" s="43">
        <f t="shared" si="13"/>
        <v>18</v>
      </c>
    </row>
    <row r="849" spans="11:13">
      <c r="K849" s="1166">
        <v>0.362208368559364</v>
      </c>
      <c r="L849" s="1">
        <v>2019</v>
      </c>
      <c r="M849" s="43">
        <f t="shared" si="13"/>
        <v>18</v>
      </c>
    </row>
    <row r="850" spans="11:13">
      <c r="K850" s="1166">
        <v>0.41318897996980097</v>
      </c>
      <c r="L850" s="1">
        <v>2019</v>
      </c>
      <c r="M850" s="43">
        <f t="shared" si="13"/>
        <v>18</v>
      </c>
    </row>
    <row r="851" spans="11:13">
      <c r="K851" s="1166">
        <v>0.26489091831557499</v>
      </c>
      <c r="L851" s="1">
        <v>2019</v>
      </c>
      <c r="M851" s="43">
        <f t="shared" si="13"/>
        <v>18</v>
      </c>
    </row>
    <row r="852" spans="11:13">
      <c r="K852" s="1166">
        <v>0.28399289700659502</v>
      </c>
      <c r="L852" s="1">
        <v>2019</v>
      </c>
      <c r="M852" s="43">
        <f t="shared" si="13"/>
        <v>18</v>
      </c>
    </row>
    <row r="853" spans="11:13">
      <c r="K853" s="1166">
        <v>0.36756741407119597</v>
      </c>
      <c r="L853" s="1">
        <v>2019</v>
      </c>
      <c r="M853" s="43">
        <f t="shared" si="13"/>
        <v>18</v>
      </c>
    </row>
    <row r="854" spans="11:13">
      <c r="K854" s="1166">
        <v>0.21746575342465699</v>
      </c>
      <c r="L854" s="1">
        <v>2019</v>
      </c>
      <c r="M854" s="43">
        <f t="shared" si="13"/>
        <v>18</v>
      </c>
    </row>
    <row r="855" spans="11:13">
      <c r="K855" s="1166">
        <v>0.426927800815669</v>
      </c>
      <c r="L855" s="1">
        <v>2019</v>
      </c>
      <c r="M855" s="43">
        <f t="shared" si="13"/>
        <v>18</v>
      </c>
    </row>
    <row r="856" spans="11:13">
      <c r="K856" s="1166">
        <v>0.44811559618272601</v>
      </c>
      <c r="L856" s="1">
        <v>2019</v>
      </c>
      <c r="M856" s="43">
        <f t="shared" si="13"/>
        <v>18</v>
      </c>
    </row>
    <row r="857" spans="11:13">
      <c r="K857" s="1166">
        <v>0.45506849315068398</v>
      </c>
      <c r="L857" s="1">
        <v>2019</v>
      </c>
      <c r="M857" s="43">
        <f t="shared" si="13"/>
        <v>18</v>
      </c>
    </row>
    <row r="858" spans="11:13">
      <c r="K858" s="1166">
        <v>0.491453166725908</v>
      </c>
      <c r="L858" s="1">
        <v>2019</v>
      </c>
      <c r="M858" s="43">
        <f t="shared" si="13"/>
        <v>18</v>
      </c>
    </row>
    <row r="859" spans="11:13">
      <c r="K859" s="1166">
        <v>0.29911587922840299</v>
      </c>
      <c r="L859" s="1">
        <v>2019</v>
      </c>
      <c r="M859" s="43">
        <f t="shared" si="13"/>
        <v>18</v>
      </c>
    </row>
    <row r="860" spans="11:13">
      <c r="K860" s="1166">
        <v>0.36413577583623902</v>
      </c>
      <c r="L860" s="1">
        <v>2019</v>
      </c>
      <c r="M860" s="43">
        <f t="shared" si="13"/>
        <v>18</v>
      </c>
    </row>
    <row r="861" spans="11:13">
      <c r="K861" s="1166">
        <v>0.26332018066309298</v>
      </c>
      <c r="L861" s="1">
        <v>2019</v>
      </c>
      <c r="M861" s="43">
        <f t="shared" ref="M861:M924" si="14">INDEX($F$30:$F$50,MATCH(L861,$A$30:$A$50,0))</f>
        <v>18</v>
      </c>
    </row>
    <row r="862" spans="11:13">
      <c r="K862" s="1166">
        <v>0.38425797492410901</v>
      </c>
      <c r="L862" s="1">
        <v>2019</v>
      </c>
      <c r="M862" s="43">
        <f t="shared" si="14"/>
        <v>18</v>
      </c>
    </row>
    <row r="863" spans="11:13">
      <c r="K863" s="1166">
        <v>0.45486217671511803</v>
      </c>
      <c r="L863" s="1">
        <v>2019</v>
      </c>
      <c r="M863" s="43">
        <f t="shared" si="14"/>
        <v>18</v>
      </c>
    </row>
    <row r="864" spans="11:13">
      <c r="K864" s="1166">
        <v>0.46352627809114499</v>
      </c>
      <c r="L864" s="1">
        <v>2019</v>
      </c>
      <c r="M864" s="43">
        <f t="shared" si="14"/>
        <v>18</v>
      </c>
    </row>
    <row r="865" spans="11:13">
      <c r="K865" s="1166">
        <v>0.271919022636743</v>
      </c>
      <c r="L865" s="1">
        <v>2019</v>
      </c>
      <c r="M865" s="43">
        <f t="shared" si="14"/>
        <v>18</v>
      </c>
    </row>
    <row r="866" spans="11:13">
      <c r="K866" s="1166">
        <v>0.36591861732612602</v>
      </c>
      <c r="L866" s="1">
        <v>2019</v>
      </c>
      <c r="M866" s="43">
        <f t="shared" si="14"/>
        <v>18</v>
      </c>
    </row>
    <row r="867" spans="11:13">
      <c r="K867" s="1166">
        <v>0.37181097769964699</v>
      </c>
      <c r="L867" s="1">
        <v>2019</v>
      </c>
      <c r="M867" s="43">
        <f t="shared" si="14"/>
        <v>18</v>
      </c>
    </row>
    <row r="868" spans="11:13">
      <c r="K868" s="1166">
        <v>0.259798325722983</v>
      </c>
      <c r="L868" s="1">
        <v>2019</v>
      </c>
      <c r="M868" s="43">
        <f t="shared" si="14"/>
        <v>18</v>
      </c>
    </row>
    <row r="869" spans="11:13">
      <c r="K869" s="1166">
        <v>0.18511880821129101</v>
      </c>
      <c r="L869" s="1">
        <v>2019</v>
      </c>
      <c r="M869" s="43">
        <f t="shared" si="14"/>
        <v>18</v>
      </c>
    </row>
    <row r="870" spans="11:13">
      <c r="K870" s="1166">
        <v>0.36164258631136398</v>
      </c>
      <c r="L870" s="1">
        <v>2019</v>
      </c>
      <c r="M870" s="43">
        <f t="shared" si="14"/>
        <v>18</v>
      </c>
    </row>
    <row r="871" spans="11:13">
      <c r="K871" s="1166">
        <v>0.46864182869347398</v>
      </c>
      <c r="L871" s="1">
        <v>2019</v>
      </c>
      <c r="M871" s="43">
        <f t="shared" si="14"/>
        <v>18</v>
      </c>
    </row>
    <row r="872" spans="11:13">
      <c r="K872" s="1166">
        <v>0.41597051990707301</v>
      </c>
      <c r="L872" s="1">
        <v>2019</v>
      </c>
      <c r="M872" s="43">
        <f t="shared" si="14"/>
        <v>18</v>
      </c>
    </row>
    <row r="873" spans="11:13">
      <c r="K873" s="1166">
        <v>0.386559331079879</v>
      </c>
      <c r="L873" s="1">
        <v>2019</v>
      </c>
      <c r="M873" s="43">
        <f t="shared" si="14"/>
        <v>18</v>
      </c>
    </row>
    <row r="874" spans="11:13">
      <c r="K874" s="1166">
        <v>0.43230593607305901</v>
      </c>
      <c r="L874" s="1">
        <v>2019</v>
      </c>
      <c r="M874" s="43">
        <f t="shared" si="14"/>
        <v>18</v>
      </c>
    </row>
    <row r="875" spans="11:13">
      <c r="K875" s="1166">
        <v>0.42108980213089803</v>
      </c>
      <c r="L875" s="1">
        <v>2019</v>
      </c>
      <c r="M875" s="43">
        <f t="shared" si="14"/>
        <v>18</v>
      </c>
    </row>
    <row r="876" spans="11:13">
      <c r="K876" s="1166">
        <v>0.41282762557077601</v>
      </c>
      <c r="L876" s="1">
        <v>2019</v>
      </c>
      <c r="M876" s="43">
        <f t="shared" si="14"/>
        <v>18</v>
      </c>
    </row>
    <row r="877" spans="11:13">
      <c r="K877" s="1166">
        <v>0.39970205479451998</v>
      </c>
      <c r="L877" s="1">
        <v>2019</v>
      </c>
      <c r="M877" s="43">
        <f t="shared" si="14"/>
        <v>18</v>
      </c>
    </row>
    <row r="878" spans="11:13">
      <c r="K878" s="1166">
        <v>0.33839897260273899</v>
      </c>
      <c r="L878" s="1">
        <v>2019</v>
      </c>
      <c r="M878" s="43">
        <f t="shared" si="14"/>
        <v>18</v>
      </c>
    </row>
    <row r="879" spans="11:13">
      <c r="K879" s="1166">
        <v>0.31987685069876798</v>
      </c>
      <c r="L879" s="1">
        <v>2019</v>
      </c>
      <c r="M879" s="43">
        <f t="shared" si="14"/>
        <v>18</v>
      </c>
    </row>
    <row r="880" spans="11:13">
      <c r="K880" s="1166">
        <v>0.36704316628378503</v>
      </c>
      <c r="L880" s="1">
        <v>2019</v>
      </c>
      <c r="M880" s="43">
        <f t="shared" si="14"/>
        <v>18</v>
      </c>
    </row>
    <row r="881" spans="11:13">
      <c r="K881" s="1166">
        <v>0.45261415525114101</v>
      </c>
      <c r="L881" s="1">
        <v>2020</v>
      </c>
      <c r="M881" s="43">
        <f t="shared" si="14"/>
        <v>19</v>
      </c>
    </row>
    <row r="882" spans="11:13">
      <c r="K882" s="1166">
        <v>0.38551386407253002</v>
      </c>
      <c r="L882" s="1">
        <v>2020</v>
      </c>
      <c r="M882" s="43">
        <f t="shared" si="14"/>
        <v>19</v>
      </c>
    </row>
    <row r="883" spans="11:13">
      <c r="K883" s="1166">
        <v>0.342960237804602</v>
      </c>
      <c r="L883" s="1">
        <v>2020</v>
      </c>
      <c r="M883" s="43">
        <f t="shared" si="14"/>
        <v>19</v>
      </c>
    </row>
    <row r="884" spans="11:13">
      <c r="K884" s="1166">
        <v>0.414018264840182</v>
      </c>
      <c r="L884" s="1">
        <v>2020</v>
      </c>
      <c r="M884" s="43">
        <f t="shared" si="14"/>
        <v>19</v>
      </c>
    </row>
    <row r="885" spans="11:13">
      <c r="K885" s="1166">
        <v>0.46051198630136903</v>
      </c>
      <c r="L885" s="1">
        <v>2020</v>
      </c>
      <c r="M885" s="43">
        <f t="shared" si="14"/>
        <v>19</v>
      </c>
    </row>
    <row r="886" spans="11:13">
      <c r="K886" s="1166">
        <v>0.35778457803061903</v>
      </c>
      <c r="L886" s="1">
        <v>2020</v>
      </c>
      <c r="M886" s="43">
        <f t="shared" si="14"/>
        <v>19</v>
      </c>
    </row>
    <row r="887" spans="11:13">
      <c r="K887" s="1166">
        <v>0.39271435819381001</v>
      </c>
      <c r="L887" s="1">
        <v>2020</v>
      </c>
      <c r="M887" s="43">
        <f t="shared" si="14"/>
        <v>19</v>
      </c>
    </row>
    <row r="888" spans="11:13">
      <c r="K888" s="1166">
        <v>0.45435786666969102</v>
      </c>
      <c r="L888" s="1">
        <v>2020</v>
      </c>
      <c r="M888" s="43">
        <f t="shared" si="14"/>
        <v>19</v>
      </c>
    </row>
    <row r="889" spans="11:13">
      <c r="K889" s="1166">
        <v>0.39087605678375997</v>
      </c>
      <c r="L889" s="1">
        <v>2020</v>
      </c>
      <c r="M889" s="43">
        <f t="shared" si="14"/>
        <v>19</v>
      </c>
    </row>
    <row r="890" spans="11:13">
      <c r="K890" s="1166">
        <v>0.31410684353505502</v>
      </c>
      <c r="L890" s="1">
        <v>2020</v>
      </c>
      <c r="M890" s="43">
        <f t="shared" si="14"/>
        <v>19</v>
      </c>
    </row>
    <row r="891" spans="11:13">
      <c r="K891" s="1166">
        <v>0.27794715927532998</v>
      </c>
      <c r="L891" s="1">
        <v>2020</v>
      </c>
      <c r="M891" s="43">
        <f t="shared" si="14"/>
        <v>19</v>
      </c>
    </row>
    <row r="892" spans="11:13">
      <c r="K892" s="1166">
        <v>0.25662319985950099</v>
      </c>
      <c r="L892" s="1">
        <v>2020</v>
      </c>
      <c r="M892" s="43">
        <f t="shared" si="14"/>
        <v>19</v>
      </c>
    </row>
    <row r="893" spans="11:13">
      <c r="K893" s="1166">
        <v>0.39889746329225301</v>
      </c>
      <c r="L893" s="1">
        <v>2020</v>
      </c>
      <c r="M893" s="43">
        <f t="shared" si="14"/>
        <v>19</v>
      </c>
    </row>
    <row r="894" spans="11:13">
      <c r="K894" s="1166">
        <v>0.45409982174688002</v>
      </c>
      <c r="L894" s="1">
        <v>2020</v>
      </c>
      <c r="M894" s="43">
        <f t="shared" si="14"/>
        <v>19</v>
      </c>
    </row>
    <row r="895" spans="11:13">
      <c r="K895" s="1166">
        <v>0.42858269228132201</v>
      </c>
      <c r="L895" s="1">
        <v>2020</v>
      </c>
      <c r="M895" s="43">
        <f t="shared" si="14"/>
        <v>19</v>
      </c>
    </row>
    <row r="896" spans="11:13">
      <c r="K896" s="1166">
        <v>0.39221779201843199</v>
      </c>
      <c r="L896" s="1">
        <v>2020</v>
      </c>
      <c r="M896" s="43">
        <f t="shared" si="14"/>
        <v>19</v>
      </c>
    </row>
    <row r="897" spans="11:13">
      <c r="K897" s="1166">
        <v>0.36771689497716897</v>
      </c>
      <c r="L897" s="1">
        <v>2020</v>
      </c>
      <c r="M897" s="43">
        <f t="shared" si="14"/>
        <v>19</v>
      </c>
    </row>
    <row r="898" spans="11:13">
      <c r="K898" s="1166">
        <v>0.43073493127364099</v>
      </c>
      <c r="L898" s="1">
        <v>2020</v>
      </c>
      <c r="M898" s="43">
        <f t="shared" si="14"/>
        <v>19</v>
      </c>
    </row>
    <row r="899" spans="11:13">
      <c r="K899" s="1166">
        <v>0.40835772104607698</v>
      </c>
      <c r="L899" s="1">
        <v>2020</v>
      </c>
      <c r="M899" s="43">
        <f t="shared" si="14"/>
        <v>19</v>
      </c>
    </row>
    <row r="900" spans="11:13">
      <c r="K900" s="1166">
        <v>0.27941224264287601</v>
      </c>
      <c r="L900" s="1">
        <v>2020</v>
      </c>
      <c r="M900" s="43">
        <f t="shared" si="14"/>
        <v>19</v>
      </c>
    </row>
    <row r="901" spans="11:13">
      <c r="K901" s="1166">
        <v>0.43538493150684898</v>
      </c>
      <c r="L901" s="1">
        <v>2020</v>
      </c>
      <c r="M901" s="43">
        <f t="shared" si="14"/>
        <v>19</v>
      </c>
    </row>
    <row r="902" spans="11:13">
      <c r="K902" s="1166">
        <v>0.300535491905354</v>
      </c>
      <c r="L902" s="1">
        <v>2020</v>
      </c>
      <c r="M902" s="43">
        <f t="shared" si="14"/>
        <v>19</v>
      </c>
    </row>
    <row r="903" spans="11:13">
      <c r="K903" s="1166">
        <v>0.293476389794882</v>
      </c>
      <c r="L903" s="1">
        <v>2020</v>
      </c>
      <c r="M903" s="43">
        <f t="shared" si="14"/>
        <v>19</v>
      </c>
    </row>
    <row r="904" spans="11:13">
      <c r="K904" s="1166">
        <v>0.403526853663839</v>
      </c>
      <c r="L904" s="1">
        <v>2020</v>
      </c>
      <c r="M904" s="43">
        <f t="shared" si="14"/>
        <v>19</v>
      </c>
    </row>
    <row r="905" spans="11:13">
      <c r="K905" s="1166">
        <v>0.38210910613534799</v>
      </c>
      <c r="L905" s="1">
        <v>2020</v>
      </c>
      <c r="M905" s="43">
        <f t="shared" si="14"/>
        <v>19</v>
      </c>
    </row>
    <row r="906" spans="11:13">
      <c r="K906" s="1166">
        <v>0.28970043387120298</v>
      </c>
      <c r="L906" s="1">
        <v>2020</v>
      </c>
      <c r="M906" s="43">
        <f t="shared" si="14"/>
        <v>19</v>
      </c>
    </row>
    <row r="907" spans="11:13">
      <c r="K907" s="1166">
        <v>0.41965662100456602</v>
      </c>
      <c r="L907" s="1">
        <v>2020</v>
      </c>
      <c r="M907" s="43">
        <f t="shared" si="14"/>
        <v>19</v>
      </c>
    </row>
    <row r="908" spans="11:13">
      <c r="K908" s="1166">
        <v>0.24177762237122899</v>
      </c>
      <c r="L908" s="1">
        <v>2020</v>
      </c>
      <c r="M908" s="43">
        <f t="shared" si="14"/>
        <v>19</v>
      </c>
    </row>
    <row r="909" spans="11:13">
      <c r="K909" s="1166">
        <v>0.24983162100456599</v>
      </c>
      <c r="L909" s="1">
        <v>2020</v>
      </c>
      <c r="M909" s="43">
        <f t="shared" si="14"/>
        <v>19</v>
      </c>
    </row>
    <row r="910" spans="11:13">
      <c r="K910" s="1166">
        <v>0.302579816021739</v>
      </c>
      <c r="L910" s="1">
        <v>2020</v>
      </c>
      <c r="M910" s="43">
        <f t="shared" si="14"/>
        <v>19</v>
      </c>
    </row>
    <row r="911" spans="11:13">
      <c r="K911" s="1166">
        <v>0.34285430896261998</v>
      </c>
      <c r="L911" s="1">
        <v>2020</v>
      </c>
      <c r="M911" s="43">
        <f t="shared" si="14"/>
        <v>19</v>
      </c>
    </row>
    <row r="912" spans="11:13">
      <c r="K912" s="1166">
        <v>0.30633122585177303</v>
      </c>
      <c r="L912" s="1">
        <v>2020</v>
      </c>
      <c r="M912" s="43">
        <f t="shared" si="14"/>
        <v>19</v>
      </c>
    </row>
    <row r="913" spans="11:13">
      <c r="K913" s="1166">
        <v>0.34603537000797202</v>
      </c>
      <c r="L913" s="1">
        <v>2020</v>
      </c>
      <c r="M913" s="43">
        <f t="shared" si="14"/>
        <v>19</v>
      </c>
    </row>
    <row r="914" spans="11:13">
      <c r="K914" s="1166">
        <v>0.37656761067391997</v>
      </c>
      <c r="L914" s="1">
        <v>2020</v>
      </c>
      <c r="M914" s="43">
        <f t="shared" si="14"/>
        <v>19</v>
      </c>
    </row>
    <row r="915" spans="11:13">
      <c r="K915" s="1166">
        <v>0.40358684004749601</v>
      </c>
      <c r="L915" s="1">
        <v>2020</v>
      </c>
      <c r="M915" s="43">
        <f t="shared" si="14"/>
        <v>19</v>
      </c>
    </row>
    <row r="916" spans="11:13">
      <c r="K916" s="1166">
        <v>0.421247794324487</v>
      </c>
      <c r="L916" s="1">
        <v>2020</v>
      </c>
      <c r="M916" s="43">
        <f t="shared" si="14"/>
        <v>19</v>
      </c>
    </row>
    <row r="917" spans="11:13">
      <c r="K917" s="1166">
        <v>0.41369019257494499</v>
      </c>
      <c r="L917" s="1">
        <v>2020</v>
      </c>
      <c r="M917" s="43">
        <f t="shared" si="14"/>
        <v>19</v>
      </c>
    </row>
    <row r="918" spans="11:13">
      <c r="K918" s="1166">
        <v>0.32223344748858401</v>
      </c>
      <c r="L918" s="1">
        <v>2020</v>
      </c>
      <c r="M918" s="43">
        <f t="shared" si="14"/>
        <v>19</v>
      </c>
    </row>
    <row r="919" spans="11:13">
      <c r="K919" s="1166">
        <v>0.34388799244732299</v>
      </c>
      <c r="L919" s="1">
        <v>2020</v>
      </c>
      <c r="M919" s="43">
        <f t="shared" si="14"/>
        <v>19</v>
      </c>
    </row>
    <row r="920" spans="11:13">
      <c r="K920" s="1166">
        <v>0.36266465083252802</v>
      </c>
      <c r="L920" s="1">
        <v>2020</v>
      </c>
      <c r="M920" s="43">
        <f t="shared" si="14"/>
        <v>19</v>
      </c>
    </row>
    <row r="921" spans="11:13">
      <c r="K921" s="1166">
        <v>0.34170711793751402</v>
      </c>
      <c r="L921" s="1">
        <v>2020</v>
      </c>
      <c r="M921" s="43">
        <f t="shared" si="14"/>
        <v>19</v>
      </c>
    </row>
    <row r="922" spans="11:13">
      <c r="K922" s="1166">
        <v>0.457636401678789</v>
      </c>
      <c r="L922" s="1">
        <v>2020</v>
      </c>
      <c r="M922" s="43">
        <f t="shared" si="14"/>
        <v>19</v>
      </c>
    </row>
    <row r="923" spans="11:13">
      <c r="K923" s="1166">
        <v>0.321338078610439</v>
      </c>
      <c r="L923" s="1">
        <v>2020</v>
      </c>
      <c r="M923" s="43">
        <f t="shared" si="14"/>
        <v>19</v>
      </c>
    </row>
    <row r="924" spans="11:13">
      <c r="K924" s="1166">
        <v>0.36454014022507097</v>
      </c>
      <c r="L924" s="1">
        <v>2020</v>
      </c>
      <c r="M924" s="43">
        <f t="shared" si="14"/>
        <v>19</v>
      </c>
    </row>
    <row r="925" spans="11:13">
      <c r="K925" s="1166">
        <v>0.27397180999492599</v>
      </c>
      <c r="L925" s="1">
        <v>2020</v>
      </c>
      <c r="M925" s="43">
        <f t="shared" ref="M925:M988" si="15">INDEX($F$30:$F$50,MATCH(L925,$A$30:$A$50,0))</f>
        <v>19</v>
      </c>
    </row>
    <row r="926" spans="11:13">
      <c r="K926" s="1166">
        <v>0.35423087899543299</v>
      </c>
      <c r="L926" s="1">
        <v>2020</v>
      </c>
      <c r="M926" s="43">
        <f t="shared" si="15"/>
        <v>19</v>
      </c>
    </row>
    <row r="927" spans="11:13">
      <c r="K927" s="1166">
        <v>0.34602455022283501</v>
      </c>
      <c r="L927" s="1">
        <v>2020</v>
      </c>
      <c r="M927" s="43">
        <f t="shared" si="15"/>
        <v>19</v>
      </c>
    </row>
    <row r="928" spans="11:13">
      <c r="K928" s="1166">
        <v>0.42314493136026099</v>
      </c>
      <c r="L928" s="1">
        <v>2020</v>
      </c>
      <c r="M928" s="43">
        <f t="shared" si="15"/>
        <v>19</v>
      </c>
    </row>
    <row r="929" spans="11:13">
      <c r="K929" s="1166">
        <v>0.27312162723121602</v>
      </c>
      <c r="L929" s="1">
        <v>2020</v>
      </c>
      <c r="M929" s="43">
        <f t="shared" si="15"/>
        <v>19</v>
      </c>
    </row>
    <row r="930" spans="11:13">
      <c r="K930" s="1166">
        <v>0.477366035455278</v>
      </c>
      <c r="L930" s="1">
        <v>2020</v>
      </c>
      <c r="M930" s="43">
        <f t="shared" si="15"/>
        <v>19</v>
      </c>
    </row>
    <row r="931" spans="11:13">
      <c r="K931" s="1166">
        <v>0.13077245053272399</v>
      </c>
      <c r="L931" s="1">
        <v>2020</v>
      </c>
      <c r="M931" s="43">
        <f t="shared" si="15"/>
        <v>19</v>
      </c>
    </row>
    <row r="932" spans="11:13">
      <c r="K932" s="1166">
        <v>0.32794719866637601</v>
      </c>
      <c r="L932" s="1">
        <v>2020</v>
      </c>
      <c r="M932" s="43">
        <f t="shared" si="15"/>
        <v>19</v>
      </c>
    </row>
    <row r="933" spans="11:13">
      <c r="K933" s="1166">
        <v>0.41903235402545502</v>
      </c>
      <c r="L933" s="1">
        <v>2020</v>
      </c>
      <c r="M933" s="43">
        <f t="shared" si="15"/>
        <v>19</v>
      </c>
    </row>
    <row r="934" spans="11:13">
      <c r="K934" s="1166">
        <v>0.370832551448051</v>
      </c>
      <c r="L934" s="1">
        <v>2020</v>
      </c>
      <c r="M934" s="43">
        <f t="shared" si="15"/>
        <v>19</v>
      </c>
    </row>
    <row r="935" spans="11:13">
      <c r="K935" s="1166">
        <v>0.313571102413568</v>
      </c>
      <c r="L935" s="1">
        <v>2020</v>
      </c>
      <c r="M935" s="43">
        <f t="shared" si="15"/>
        <v>19</v>
      </c>
    </row>
    <row r="936" spans="11:13">
      <c r="K936" s="1166">
        <v>0.313741399046504</v>
      </c>
      <c r="L936" s="1">
        <v>2020</v>
      </c>
      <c r="M936" s="43">
        <f t="shared" si="15"/>
        <v>19</v>
      </c>
    </row>
    <row r="937" spans="11:13">
      <c r="K937" s="1166">
        <v>0.42913585485109301</v>
      </c>
      <c r="L937" s="1">
        <v>2020</v>
      </c>
      <c r="M937" s="43">
        <f t="shared" si="15"/>
        <v>19</v>
      </c>
    </row>
    <row r="938" spans="11:13">
      <c r="K938" s="1166">
        <v>0.34831788879935499</v>
      </c>
      <c r="L938" s="1">
        <v>2020</v>
      </c>
      <c r="M938" s="43">
        <f t="shared" si="15"/>
        <v>19</v>
      </c>
    </row>
    <row r="939" spans="11:13">
      <c r="K939" s="1166">
        <v>0.39649532507066698</v>
      </c>
      <c r="L939" s="1">
        <v>2020</v>
      </c>
      <c r="M939" s="43">
        <f t="shared" si="15"/>
        <v>19</v>
      </c>
    </row>
    <row r="940" spans="11:13">
      <c r="K940" s="1166">
        <v>0.34617806664282402</v>
      </c>
      <c r="L940" s="1">
        <v>2020</v>
      </c>
      <c r="M940" s="43">
        <f t="shared" si="15"/>
        <v>19</v>
      </c>
    </row>
    <row r="941" spans="11:13">
      <c r="K941" s="1166">
        <v>0.44184285044410099</v>
      </c>
      <c r="L941" s="1">
        <v>2020</v>
      </c>
      <c r="M941" s="43">
        <f t="shared" si="15"/>
        <v>19</v>
      </c>
    </row>
    <row r="942" spans="11:13">
      <c r="K942" s="1166">
        <v>0.46522613611654701</v>
      </c>
      <c r="L942" s="1">
        <v>2020</v>
      </c>
      <c r="M942" s="43">
        <f t="shared" si="15"/>
        <v>19</v>
      </c>
    </row>
    <row r="943" spans="11:13">
      <c r="K943" s="1166">
        <v>0.34858424920824699</v>
      </c>
      <c r="L943" s="1">
        <v>2020</v>
      </c>
      <c r="M943" s="43">
        <f t="shared" si="15"/>
        <v>19</v>
      </c>
    </row>
    <row r="944" spans="11:13">
      <c r="K944" s="1166">
        <v>0.32994447461090898</v>
      </c>
      <c r="L944" s="1">
        <v>2020</v>
      </c>
      <c r="M944" s="43">
        <f t="shared" si="15"/>
        <v>19</v>
      </c>
    </row>
    <row r="945" spans="11:13">
      <c r="K945" s="1166">
        <v>0.44326157860404403</v>
      </c>
      <c r="L945" s="1">
        <v>2020</v>
      </c>
      <c r="M945" s="43">
        <f t="shared" si="15"/>
        <v>19</v>
      </c>
    </row>
    <row r="946" spans="11:13">
      <c r="K946" s="1166">
        <v>0.41858447488584399</v>
      </c>
      <c r="L946" s="1">
        <v>2020</v>
      </c>
      <c r="M946" s="43">
        <f t="shared" si="15"/>
        <v>19</v>
      </c>
    </row>
    <row r="947" spans="11:13">
      <c r="K947" s="1166">
        <v>0.252183938931967</v>
      </c>
      <c r="L947" s="1">
        <v>2020</v>
      </c>
      <c r="M947" s="43">
        <f t="shared" si="15"/>
        <v>19</v>
      </c>
    </row>
    <row r="948" spans="11:13">
      <c r="K948" s="1166">
        <v>0.40356164383561599</v>
      </c>
      <c r="L948" s="1">
        <v>2020</v>
      </c>
      <c r="M948" s="43">
        <f t="shared" si="15"/>
        <v>19</v>
      </c>
    </row>
    <row r="949" spans="11:13">
      <c r="K949" s="1166">
        <v>0.46787470039713702</v>
      </c>
      <c r="L949" s="1">
        <v>2020</v>
      </c>
      <c r="M949" s="43">
        <f t="shared" si="15"/>
        <v>19</v>
      </c>
    </row>
    <row r="950" spans="11:13">
      <c r="K950" s="1166">
        <v>0.52554965753424598</v>
      </c>
      <c r="L950" s="1">
        <v>2020</v>
      </c>
      <c r="M950" s="43">
        <f t="shared" si="15"/>
        <v>19</v>
      </c>
    </row>
    <row r="951" spans="11:13">
      <c r="K951" s="1166">
        <v>0.34327926193145802</v>
      </c>
      <c r="L951" s="1">
        <v>2020</v>
      </c>
      <c r="M951" s="43">
        <f t="shared" si="15"/>
        <v>19</v>
      </c>
    </row>
    <row r="952" spans="11:13">
      <c r="K952" s="1166">
        <v>0.34183500185990801</v>
      </c>
      <c r="L952" s="1">
        <v>2020</v>
      </c>
      <c r="M952" s="43">
        <f t="shared" si="15"/>
        <v>19</v>
      </c>
    </row>
    <row r="953" spans="11:13">
      <c r="K953" s="1166">
        <v>0.36996609249966</v>
      </c>
      <c r="L953" s="1">
        <v>2020</v>
      </c>
      <c r="M953" s="43">
        <f t="shared" si="15"/>
        <v>19</v>
      </c>
    </row>
    <row r="954" spans="11:13">
      <c r="K954" s="1166">
        <v>0.30394153368168297</v>
      </c>
      <c r="L954" s="1">
        <v>2020</v>
      </c>
      <c r="M954" s="43">
        <f t="shared" si="15"/>
        <v>19</v>
      </c>
    </row>
    <row r="955" spans="11:13">
      <c r="K955" s="1166">
        <v>0.28554226546794298</v>
      </c>
      <c r="L955" s="1">
        <v>2020</v>
      </c>
      <c r="M955" s="43">
        <f t="shared" si="15"/>
        <v>19</v>
      </c>
    </row>
    <row r="956" spans="11:13">
      <c r="K956" s="1166">
        <v>0.26005707762557001</v>
      </c>
      <c r="L956" s="1">
        <v>2020</v>
      </c>
      <c r="M956" s="43">
        <f t="shared" si="15"/>
        <v>19</v>
      </c>
    </row>
    <row r="957" spans="11:13">
      <c r="K957" s="1166">
        <v>0.378698948398141</v>
      </c>
      <c r="L957" s="1">
        <v>2020</v>
      </c>
      <c r="M957" s="43">
        <f t="shared" si="15"/>
        <v>19</v>
      </c>
    </row>
    <row r="958" spans="11:13">
      <c r="K958" s="1166">
        <v>0.40080479452054801</v>
      </c>
      <c r="L958" s="1">
        <v>2020</v>
      </c>
      <c r="M958" s="43">
        <f t="shared" si="15"/>
        <v>19</v>
      </c>
    </row>
    <row r="959" spans="11:13">
      <c r="K959" s="1166">
        <v>0.45165696347031897</v>
      </c>
      <c r="L959" s="1">
        <v>2020</v>
      </c>
      <c r="M959" s="43">
        <f t="shared" si="15"/>
        <v>19</v>
      </c>
    </row>
    <row r="960" spans="11:13">
      <c r="K960" s="1166">
        <v>0.33157305936073</v>
      </c>
      <c r="L960" s="1">
        <v>2020</v>
      </c>
      <c r="M960" s="43">
        <f t="shared" si="15"/>
        <v>19</v>
      </c>
    </row>
    <row r="961" spans="11:13">
      <c r="K961" s="1166">
        <v>0.47742815943969502</v>
      </c>
      <c r="L961" s="1">
        <v>2020</v>
      </c>
      <c r="M961" s="43">
        <f t="shared" si="15"/>
        <v>19</v>
      </c>
    </row>
    <row r="962" spans="11:13">
      <c r="K962" s="1166">
        <v>0.37916632540844197</v>
      </c>
      <c r="L962" s="1">
        <v>2020</v>
      </c>
      <c r="M962" s="43">
        <f t="shared" si="15"/>
        <v>19</v>
      </c>
    </row>
    <row r="963" spans="11:13">
      <c r="K963" s="1166">
        <v>0.29190639269406299</v>
      </c>
      <c r="L963" s="1">
        <v>2020</v>
      </c>
      <c r="M963" s="43">
        <f t="shared" si="15"/>
        <v>19</v>
      </c>
    </row>
    <row r="964" spans="11:13">
      <c r="K964" s="1166">
        <v>0.311932648401826</v>
      </c>
      <c r="L964" s="1">
        <v>2020</v>
      </c>
      <c r="M964" s="43">
        <f t="shared" si="15"/>
        <v>19</v>
      </c>
    </row>
    <row r="965" spans="11:13">
      <c r="K965" s="1166">
        <v>0.39886752018963001</v>
      </c>
      <c r="L965" s="1">
        <v>2020</v>
      </c>
      <c r="M965" s="43">
        <f t="shared" si="15"/>
        <v>19</v>
      </c>
    </row>
    <row r="966" spans="11:13">
      <c r="K966" s="1166">
        <v>0.40643264840182602</v>
      </c>
      <c r="L966" s="1">
        <v>2020</v>
      </c>
      <c r="M966" s="43">
        <f t="shared" si="15"/>
        <v>19</v>
      </c>
    </row>
    <row r="967" spans="11:13">
      <c r="K967" s="1166">
        <v>0.389566210045662</v>
      </c>
      <c r="L967" s="1">
        <v>2020</v>
      </c>
      <c r="M967" s="43">
        <f t="shared" si="15"/>
        <v>19</v>
      </c>
    </row>
    <row r="968" spans="11:13">
      <c r="K968" s="1166">
        <v>0.51258085996955804</v>
      </c>
      <c r="L968" s="1">
        <v>2020</v>
      </c>
      <c r="M968" s="43">
        <f t="shared" si="15"/>
        <v>19</v>
      </c>
    </row>
    <row r="969" spans="11:13">
      <c r="K969" s="1166">
        <v>0.17121608917539599</v>
      </c>
      <c r="L969" s="1">
        <v>2020</v>
      </c>
      <c r="M969" s="43">
        <f t="shared" si="15"/>
        <v>19</v>
      </c>
    </row>
    <row r="970" spans="11:13">
      <c r="K970" s="1166">
        <v>0.39949616663847998</v>
      </c>
      <c r="L970" s="1">
        <v>2020</v>
      </c>
      <c r="M970" s="43">
        <f t="shared" si="15"/>
        <v>19</v>
      </c>
    </row>
    <row r="971" spans="11:13">
      <c r="K971" s="1166">
        <v>0.443960643618177</v>
      </c>
      <c r="L971" s="1">
        <v>2020</v>
      </c>
      <c r="M971" s="43">
        <f t="shared" si="15"/>
        <v>19</v>
      </c>
    </row>
    <row r="972" spans="11:13">
      <c r="K972" s="1166">
        <v>0.40480247165996502</v>
      </c>
      <c r="L972" s="1">
        <v>2020</v>
      </c>
      <c r="M972" s="43">
        <f t="shared" si="15"/>
        <v>19</v>
      </c>
    </row>
    <row r="973" spans="11:13">
      <c r="K973" s="1166">
        <v>0.35982580754270199</v>
      </c>
      <c r="L973" s="1">
        <v>2020</v>
      </c>
      <c r="M973" s="43">
        <f t="shared" si="15"/>
        <v>19</v>
      </c>
    </row>
    <row r="974" spans="11:13">
      <c r="K974" s="1166">
        <v>0.34881735159817301</v>
      </c>
      <c r="L974" s="1">
        <v>2020</v>
      </c>
      <c r="M974" s="43">
        <f t="shared" si="15"/>
        <v>19</v>
      </c>
    </row>
    <row r="975" spans="11:13">
      <c r="K975" s="1166">
        <v>0.36471621627860801</v>
      </c>
      <c r="L975" s="1">
        <v>2020</v>
      </c>
      <c r="M975" s="43">
        <f t="shared" si="15"/>
        <v>19</v>
      </c>
    </row>
    <row r="976" spans="11:13">
      <c r="K976" s="1166">
        <v>0.27346914881161399</v>
      </c>
      <c r="L976" s="1">
        <v>2020</v>
      </c>
      <c r="M976" s="43">
        <f t="shared" si="15"/>
        <v>19</v>
      </c>
    </row>
    <row r="977" spans="11:13">
      <c r="K977" s="1166">
        <v>0.30803344930057203</v>
      </c>
      <c r="L977" s="1">
        <v>2020</v>
      </c>
      <c r="M977" s="43">
        <f t="shared" si="15"/>
        <v>19</v>
      </c>
    </row>
    <row r="978" spans="11:13">
      <c r="K978" s="1166">
        <v>0.37375459195935001</v>
      </c>
      <c r="L978" s="1">
        <v>2020</v>
      </c>
      <c r="M978" s="43">
        <f t="shared" si="15"/>
        <v>19</v>
      </c>
    </row>
    <row r="979" spans="11:13">
      <c r="K979" s="1166">
        <v>0.28175333378768203</v>
      </c>
      <c r="L979" s="1">
        <v>2020</v>
      </c>
      <c r="M979" s="43">
        <f t="shared" si="15"/>
        <v>19</v>
      </c>
    </row>
    <row r="980" spans="11:13">
      <c r="K980" s="1166">
        <v>0.49549266247379398</v>
      </c>
      <c r="L980" s="1">
        <v>2020</v>
      </c>
      <c r="M980" s="43">
        <f t="shared" si="15"/>
        <v>19</v>
      </c>
    </row>
    <row r="981" spans="11:13">
      <c r="K981" s="1166">
        <v>0.43836529680365299</v>
      </c>
      <c r="L981" s="1">
        <v>2020</v>
      </c>
      <c r="M981" s="43">
        <f t="shared" si="15"/>
        <v>19</v>
      </c>
    </row>
    <row r="982" spans="11:13">
      <c r="K982" s="1166">
        <v>0.40230429292929298</v>
      </c>
      <c r="L982" s="1">
        <v>2020</v>
      </c>
      <c r="M982" s="43">
        <f t="shared" si="15"/>
        <v>19</v>
      </c>
    </row>
    <row r="983" spans="11:13">
      <c r="K983" s="1166">
        <v>0.102988584474885</v>
      </c>
      <c r="L983" s="1">
        <v>2020</v>
      </c>
      <c r="M983" s="43">
        <f t="shared" si="15"/>
        <v>19</v>
      </c>
    </row>
    <row r="984" spans="11:13">
      <c r="K984" s="1166">
        <v>0.45525114155251101</v>
      </c>
      <c r="L984" s="1">
        <v>2020</v>
      </c>
      <c r="M984" s="43">
        <f t="shared" si="15"/>
        <v>19</v>
      </c>
    </row>
    <row r="985" spans="11:13">
      <c r="K985" s="1166">
        <v>0.33645280814230499</v>
      </c>
      <c r="L985" s="1">
        <v>2020</v>
      </c>
      <c r="M985" s="43">
        <f t="shared" si="15"/>
        <v>19</v>
      </c>
    </row>
    <row r="986" spans="11:13">
      <c r="K986" s="1166">
        <v>0.44708066971080601</v>
      </c>
      <c r="L986" s="1">
        <v>2020</v>
      </c>
      <c r="M986" s="43">
        <f t="shared" si="15"/>
        <v>19</v>
      </c>
    </row>
    <row r="987" spans="11:13">
      <c r="K987" s="1166">
        <v>0.47104723029380502</v>
      </c>
      <c r="L987" s="1">
        <v>2020</v>
      </c>
      <c r="M987" s="43">
        <f t="shared" si="15"/>
        <v>19</v>
      </c>
    </row>
    <row r="988" spans="11:13">
      <c r="K988" s="1166">
        <v>0.38083690343964299</v>
      </c>
      <c r="L988" s="1">
        <v>2020</v>
      </c>
      <c r="M988" s="43">
        <f t="shared" si="15"/>
        <v>19</v>
      </c>
    </row>
    <row r="989" spans="11:13">
      <c r="K989" s="1166">
        <v>0.41617960426179601</v>
      </c>
      <c r="L989" s="1">
        <v>2020</v>
      </c>
      <c r="M989" s="43">
        <f t="shared" ref="M989:M1052" si="16">INDEX($F$30:$F$50,MATCH(L989,$A$30:$A$50,0))</f>
        <v>19</v>
      </c>
    </row>
    <row r="990" spans="11:13">
      <c r="K990" s="1166">
        <v>0.38449315068493101</v>
      </c>
      <c r="L990" s="1">
        <v>2020</v>
      </c>
      <c r="M990" s="43">
        <f t="shared" si="16"/>
        <v>19</v>
      </c>
    </row>
    <row r="991" spans="11:13">
      <c r="K991" s="1166">
        <v>0.38116894977168903</v>
      </c>
      <c r="L991" s="1">
        <v>2020</v>
      </c>
      <c r="M991" s="43">
        <f t="shared" si="16"/>
        <v>19</v>
      </c>
    </row>
    <row r="992" spans="11:13">
      <c r="K992" s="1166">
        <v>0.33725105580208797</v>
      </c>
      <c r="L992" s="1">
        <v>2021</v>
      </c>
      <c r="M992" s="43">
        <f t="shared" si="16"/>
        <v>20</v>
      </c>
    </row>
    <row r="993" spans="11:13">
      <c r="K993" s="1166">
        <v>0.39377672682467202</v>
      </c>
      <c r="L993" s="1">
        <v>2021</v>
      </c>
      <c r="M993" s="43">
        <f t="shared" si="16"/>
        <v>20</v>
      </c>
    </row>
    <row r="994" spans="11:13">
      <c r="K994" s="1166">
        <v>0.216093128590366</v>
      </c>
      <c r="L994" s="1">
        <v>2021</v>
      </c>
      <c r="M994" s="43">
        <f t="shared" si="16"/>
        <v>20</v>
      </c>
    </row>
    <row r="995" spans="11:13">
      <c r="K995" s="1166">
        <v>0.23824219192705701</v>
      </c>
      <c r="L995" s="1">
        <v>2021</v>
      </c>
      <c r="M995" s="43">
        <f t="shared" si="16"/>
        <v>20</v>
      </c>
    </row>
    <row r="996" spans="11:13">
      <c r="K996" s="1166">
        <v>0.35884854395355098</v>
      </c>
      <c r="L996" s="1">
        <v>2021</v>
      </c>
      <c r="M996" s="43">
        <f t="shared" si="16"/>
        <v>20</v>
      </c>
    </row>
    <row r="997" spans="11:13">
      <c r="K997" s="1166">
        <v>0.34454511179407499</v>
      </c>
      <c r="L997" s="1">
        <v>2021</v>
      </c>
      <c r="M997" s="43">
        <f t="shared" si="16"/>
        <v>20</v>
      </c>
    </row>
    <row r="998" spans="11:13">
      <c r="K998" s="1166">
        <v>0.24367634336524499</v>
      </c>
      <c r="L998" s="1">
        <v>2021</v>
      </c>
      <c r="M998" s="43">
        <f t="shared" si="16"/>
        <v>20</v>
      </c>
    </row>
    <row r="999" spans="11:13">
      <c r="K999" s="1166">
        <v>0.40124936994652299</v>
      </c>
      <c r="L999" s="1">
        <v>2021</v>
      </c>
      <c r="M999" s="43">
        <f t="shared" si="16"/>
        <v>20</v>
      </c>
    </row>
    <row r="1000" spans="11:13">
      <c r="K1000" s="1166">
        <v>0.41566743758524499</v>
      </c>
      <c r="L1000" s="1">
        <v>2021</v>
      </c>
      <c r="M1000" s="43">
        <f t="shared" si="16"/>
        <v>20</v>
      </c>
    </row>
    <row r="1001" spans="11:13">
      <c r="K1001" s="1166">
        <v>0.46621860730593601</v>
      </c>
      <c r="L1001" s="1">
        <v>2021</v>
      </c>
      <c r="M1001" s="43">
        <f t="shared" si="16"/>
        <v>20</v>
      </c>
    </row>
    <row r="1002" spans="11:13">
      <c r="K1002" s="1166">
        <v>0.13041010846384299</v>
      </c>
      <c r="L1002" s="1">
        <v>2021</v>
      </c>
      <c r="M1002" s="43">
        <f t="shared" si="16"/>
        <v>20</v>
      </c>
    </row>
    <row r="1003" spans="11:13">
      <c r="K1003" s="1166">
        <v>0.39117806599954602</v>
      </c>
      <c r="L1003" s="1">
        <v>2021</v>
      </c>
      <c r="M1003" s="43">
        <f t="shared" si="16"/>
        <v>20</v>
      </c>
    </row>
    <row r="1004" spans="11:13">
      <c r="K1004" s="1166">
        <v>0.40360987328308601</v>
      </c>
      <c r="L1004" s="1">
        <v>2021</v>
      </c>
      <c r="M1004" s="43">
        <f t="shared" si="16"/>
        <v>20</v>
      </c>
    </row>
    <row r="1005" spans="11:13">
      <c r="K1005" s="1166">
        <v>0.41089822357742001</v>
      </c>
      <c r="L1005" s="1">
        <v>2021</v>
      </c>
      <c r="M1005" s="43">
        <f t="shared" si="16"/>
        <v>20</v>
      </c>
    </row>
    <row r="1006" spans="11:13">
      <c r="K1006" s="1166">
        <v>0.43832762557077598</v>
      </c>
      <c r="L1006" s="1">
        <v>2021</v>
      </c>
      <c r="M1006" s="43">
        <f t="shared" si="16"/>
        <v>20</v>
      </c>
    </row>
    <row r="1007" spans="11:13">
      <c r="K1007" s="1166">
        <v>0.29872015448163702</v>
      </c>
      <c r="L1007" s="1">
        <v>2021</v>
      </c>
      <c r="M1007" s="43">
        <f t="shared" si="16"/>
        <v>20</v>
      </c>
    </row>
    <row r="1008" spans="11:13">
      <c r="K1008" s="1166">
        <v>0.30743264840182599</v>
      </c>
      <c r="L1008" s="1">
        <v>2021</v>
      </c>
      <c r="M1008" s="43">
        <f t="shared" si="16"/>
        <v>20</v>
      </c>
    </row>
    <row r="1009" spans="11:13">
      <c r="K1009" s="1166">
        <v>0.36473612098763503</v>
      </c>
      <c r="L1009" s="1">
        <v>2021</v>
      </c>
      <c r="M1009" s="43">
        <f t="shared" si="16"/>
        <v>20</v>
      </c>
    </row>
    <row r="1010" spans="11:13">
      <c r="K1010" s="1166">
        <v>0.303877542124182</v>
      </c>
      <c r="L1010" s="1">
        <v>2021</v>
      </c>
      <c r="M1010" s="43">
        <f t="shared" si="16"/>
        <v>20</v>
      </c>
    </row>
    <row r="1011" spans="11:13">
      <c r="K1011" s="1166">
        <v>0.34478328026115501</v>
      </c>
      <c r="L1011" s="1">
        <v>2021</v>
      </c>
      <c r="M1011" s="43">
        <f t="shared" si="16"/>
        <v>20</v>
      </c>
    </row>
    <row r="1012" spans="11:13">
      <c r="K1012" s="1166">
        <v>0.20726933370714401</v>
      </c>
      <c r="L1012" s="1">
        <v>2021</v>
      </c>
      <c r="M1012" s="43">
        <f t="shared" si="16"/>
        <v>20</v>
      </c>
    </row>
    <row r="1013" spans="11:13">
      <c r="K1013" s="1166">
        <v>0.371497747361766</v>
      </c>
      <c r="L1013" s="1">
        <v>2021</v>
      </c>
      <c r="M1013" s="43">
        <f t="shared" si="16"/>
        <v>20</v>
      </c>
    </row>
    <row r="1014" spans="11:13">
      <c r="K1014" s="1166">
        <v>7.7595726266153298E-2</v>
      </c>
      <c r="L1014" s="1">
        <v>2021</v>
      </c>
      <c r="M1014" s="43">
        <f t="shared" si="16"/>
        <v>20</v>
      </c>
    </row>
    <row r="1015" spans="11:13">
      <c r="K1015" s="1166">
        <v>0.39187861491628601</v>
      </c>
      <c r="L1015" s="1">
        <v>2021</v>
      </c>
      <c r="M1015" s="43">
        <f t="shared" si="16"/>
        <v>20</v>
      </c>
    </row>
    <row r="1016" spans="11:13">
      <c r="K1016" s="1166">
        <v>0.38476042261225202</v>
      </c>
      <c r="L1016" s="1">
        <v>2021</v>
      </c>
      <c r="M1016" s="43">
        <f t="shared" si="16"/>
        <v>20</v>
      </c>
    </row>
    <row r="1017" spans="11:13">
      <c r="K1017" s="1166">
        <v>0.362357726186328</v>
      </c>
      <c r="L1017" s="1">
        <v>2021</v>
      </c>
      <c r="M1017" s="43">
        <f t="shared" si="16"/>
        <v>20</v>
      </c>
    </row>
    <row r="1018" spans="11:13">
      <c r="K1018" s="1166">
        <v>0.40666642117150198</v>
      </c>
      <c r="L1018" s="1">
        <v>2021</v>
      </c>
      <c r="M1018" s="43">
        <f t="shared" si="16"/>
        <v>20</v>
      </c>
    </row>
    <row r="1019" spans="11:13">
      <c r="K1019" s="1166">
        <v>0.38113872075324701</v>
      </c>
      <c r="L1019" s="1">
        <v>2021</v>
      </c>
      <c r="M1019" s="43">
        <f t="shared" si="16"/>
        <v>20</v>
      </c>
    </row>
    <row r="1020" spans="11:13">
      <c r="K1020" s="1166">
        <v>0.388063032055253</v>
      </c>
      <c r="L1020" s="1">
        <v>2021</v>
      </c>
      <c r="M1020" s="43">
        <f t="shared" si="16"/>
        <v>20</v>
      </c>
    </row>
    <row r="1021" spans="11:13">
      <c r="K1021" s="1166">
        <v>0.36153007673769599</v>
      </c>
      <c r="L1021" s="1">
        <v>2021</v>
      </c>
      <c r="M1021" s="43">
        <f t="shared" si="16"/>
        <v>20</v>
      </c>
    </row>
    <row r="1022" spans="11:13">
      <c r="K1022" s="1166">
        <v>0.33348261327713302</v>
      </c>
      <c r="L1022" s="1">
        <v>2021</v>
      </c>
      <c r="M1022" s="43">
        <f t="shared" si="16"/>
        <v>20</v>
      </c>
    </row>
    <row r="1023" spans="11:13">
      <c r="K1023" s="1166">
        <v>0.20073226054187199</v>
      </c>
      <c r="L1023" s="1">
        <v>2021</v>
      </c>
      <c r="M1023" s="43">
        <f t="shared" si="16"/>
        <v>20</v>
      </c>
    </row>
    <row r="1024" spans="11:13">
      <c r="K1024" s="1166">
        <v>0.27548336266289403</v>
      </c>
      <c r="L1024" s="1">
        <v>2021</v>
      </c>
      <c r="M1024" s="43">
        <f t="shared" si="16"/>
        <v>20</v>
      </c>
    </row>
    <row r="1025" spans="11:13">
      <c r="K1025" s="1166">
        <v>0.270921613394216</v>
      </c>
      <c r="L1025" s="1">
        <v>2021</v>
      </c>
      <c r="M1025" s="43">
        <f t="shared" si="16"/>
        <v>20</v>
      </c>
    </row>
    <row r="1026" spans="11:13">
      <c r="K1026" s="1166">
        <v>0.35992199391171897</v>
      </c>
      <c r="L1026" s="1">
        <v>2021</v>
      </c>
      <c r="M1026" s="43">
        <f t="shared" si="16"/>
        <v>20</v>
      </c>
    </row>
    <row r="1027" spans="11:13">
      <c r="K1027" s="1166">
        <v>0.37941193737769002</v>
      </c>
      <c r="L1027" s="1">
        <v>2021</v>
      </c>
      <c r="M1027" s="43">
        <f t="shared" si="16"/>
        <v>20</v>
      </c>
    </row>
    <row r="1028" spans="11:13">
      <c r="K1028" s="1166">
        <v>0.445083499042568</v>
      </c>
      <c r="L1028" s="1">
        <v>2021</v>
      </c>
      <c r="M1028" s="43">
        <f t="shared" si="16"/>
        <v>20</v>
      </c>
    </row>
    <row r="1029" spans="11:13">
      <c r="K1029" s="1166">
        <v>0.29604575547282502</v>
      </c>
      <c r="L1029" s="1">
        <v>2021</v>
      </c>
      <c r="M1029" s="43">
        <f t="shared" si="16"/>
        <v>20</v>
      </c>
    </row>
    <row r="1030" spans="11:13">
      <c r="K1030" s="1166">
        <v>0.37372989111345201</v>
      </c>
      <c r="L1030" s="1">
        <v>2021</v>
      </c>
      <c r="M1030" s="43">
        <f t="shared" si="16"/>
        <v>20</v>
      </c>
    </row>
    <row r="1031" spans="11:13">
      <c r="K1031" s="1166">
        <v>0.39483365949119298</v>
      </c>
      <c r="L1031" s="1">
        <v>2021</v>
      </c>
      <c r="M1031" s="43">
        <f t="shared" si="16"/>
        <v>20</v>
      </c>
    </row>
    <row r="1032" spans="11:13">
      <c r="K1032" s="1166">
        <v>0.35135769204942202</v>
      </c>
      <c r="L1032" s="1">
        <v>2021</v>
      </c>
      <c r="M1032" s="43">
        <f t="shared" si="16"/>
        <v>20</v>
      </c>
    </row>
    <row r="1033" spans="11:13">
      <c r="K1033" s="1166">
        <v>0.381344236944679</v>
      </c>
      <c r="L1033" s="1">
        <v>2021</v>
      </c>
      <c r="M1033" s="43">
        <f t="shared" si="16"/>
        <v>20</v>
      </c>
    </row>
    <row r="1034" spans="11:13">
      <c r="K1034" s="1166">
        <v>0.25979038530044002</v>
      </c>
      <c r="L1034" s="1">
        <v>2021</v>
      </c>
      <c r="M1034" s="43">
        <f t="shared" si="16"/>
        <v>20</v>
      </c>
    </row>
    <row r="1035" spans="11:13">
      <c r="K1035" s="1166">
        <v>0.422680202217873</v>
      </c>
      <c r="L1035" s="1">
        <v>2021</v>
      </c>
      <c r="M1035" s="43">
        <f t="shared" si="16"/>
        <v>20</v>
      </c>
    </row>
    <row r="1036" spans="11:13">
      <c r="K1036" s="1166">
        <v>0.37304202069244502</v>
      </c>
      <c r="L1036" s="1">
        <v>2021</v>
      </c>
      <c r="M1036" s="43">
        <f t="shared" si="16"/>
        <v>20</v>
      </c>
    </row>
    <row r="1037" spans="11:13">
      <c r="K1037" s="1166">
        <v>0.43699825264164299</v>
      </c>
      <c r="L1037" s="1">
        <v>2021</v>
      </c>
      <c r="M1037" s="43">
        <f t="shared" si="16"/>
        <v>20</v>
      </c>
    </row>
    <row r="1038" spans="11:13">
      <c r="K1038" s="1166">
        <v>0.30736490118624799</v>
      </c>
      <c r="L1038" s="1">
        <v>2021</v>
      </c>
      <c r="M1038" s="43">
        <f t="shared" si="16"/>
        <v>20</v>
      </c>
    </row>
    <row r="1039" spans="11:13">
      <c r="K1039" s="1166">
        <v>0.28980325006715002</v>
      </c>
      <c r="L1039" s="1">
        <v>2021</v>
      </c>
      <c r="M1039" s="43">
        <f t="shared" si="16"/>
        <v>20</v>
      </c>
    </row>
    <row r="1040" spans="11:13">
      <c r="K1040" s="1166">
        <v>0.357387333730395</v>
      </c>
      <c r="L1040" s="1">
        <v>2021</v>
      </c>
      <c r="M1040" s="43">
        <f t="shared" si="16"/>
        <v>20</v>
      </c>
    </row>
    <row r="1041" spans="11:13">
      <c r="K1041" s="1166">
        <v>0.43381499836986098</v>
      </c>
      <c r="L1041" s="1">
        <v>2021</v>
      </c>
      <c r="M1041" s="43">
        <f t="shared" si="16"/>
        <v>20</v>
      </c>
    </row>
    <row r="1042" spans="11:13">
      <c r="K1042" s="1166">
        <v>0.37748796741947399</v>
      </c>
      <c r="L1042" s="1">
        <v>2021</v>
      </c>
      <c r="M1042" s="43">
        <f t="shared" si="16"/>
        <v>20</v>
      </c>
    </row>
    <row r="1043" spans="11:13">
      <c r="K1043" s="1166">
        <v>0.44160958904109499</v>
      </c>
      <c r="L1043" s="1">
        <v>2021</v>
      </c>
      <c r="M1043" s="43">
        <f t="shared" si="16"/>
        <v>20</v>
      </c>
    </row>
    <row r="1044" spans="11:13">
      <c r="K1044" s="1166">
        <v>0.34823009728012699</v>
      </c>
      <c r="L1044" s="1">
        <v>2021</v>
      </c>
      <c r="M1044" s="43">
        <f t="shared" si="16"/>
        <v>20</v>
      </c>
    </row>
    <row r="1045" spans="11:13">
      <c r="K1045" s="1166">
        <v>0.39575164425453402</v>
      </c>
      <c r="L1045" s="1">
        <v>2021</v>
      </c>
      <c r="M1045" s="43">
        <f t="shared" si="16"/>
        <v>20</v>
      </c>
    </row>
    <row r="1046" spans="11:13">
      <c r="K1046" s="1166">
        <v>0.31779908675799001</v>
      </c>
      <c r="L1046" s="1">
        <v>2021</v>
      </c>
      <c r="M1046" s="43">
        <f t="shared" si="16"/>
        <v>20</v>
      </c>
    </row>
    <row r="1047" spans="11:13">
      <c r="K1047" s="1166">
        <v>0.46883276255707701</v>
      </c>
      <c r="L1047" s="1">
        <v>2021</v>
      </c>
      <c r="M1047" s="43">
        <f t="shared" si="16"/>
        <v>20</v>
      </c>
    </row>
    <row r="1048" spans="11:13">
      <c r="K1048" s="1166">
        <v>0.43485885747883002</v>
      </c>
      <c r="L1048" s="1">
        <v>2021</v>
      </c>
      <c r="M1048" s="43">
        <f t="shared" si="16"/>
        <v>20</v>
      </c>
    </row>
    <row r="1049" spans="11:13">
      <c r="K1049" s="1166">
        <v>0.39671002103411901</v>
      </c>
      <c r="L1049" s="1">
        <v>2021</v>
      </c>
      <c r="M1049" s="43">
        <f t="shared" si="16"/>
        <v>20</v>
      </c>
    </row>
    <row r="1050" spans="11:13">
      <c r="K1050" s="1166">
        <v>0.43886254536939401</v>
      </c>
      <c r="L1050" s="1">
        <v>2021</v>
      </c>
      <c r="M1050" s="43">
        <f t="shared" si="16"/>
        <v>20</v>
      </c>
    </row>
    <row r="1051" spans="11:13">
      <c r="K1051" s="1166">
        <v>0.40731202435311997</v>
      </c>
      <c r="L1051" s="1">
        <v>2021</v>
      </c>
      <c r="M1051" s="43">
        <f t="shared" si="16"/>
        <v>20</v>
      </c>
    </row>
    <row r="1052" spans="11:13">
      <c r="K1052" s="1166">
        <v>0.39844346872057201</v>
      </c>
      <c r="L1052" s="1">
        <v>2021</v>
      </c>
      <c r="M1052" s="43">
        <f t="shared" si="16"/>
        <v>20</v>
      </c>
    </row>
    <row r="1053" spans="11:13">
      <c r="K1053" s="1166">
        <v>0.33666604210906098</v>
      </c>
      <c r="L1053" s="1">
        <v>2021</v>
      </c>
      <c r="M1053" s="43">
        <f t="shared" ref="M1053:M1107" si="17">INDEX($F$30:$F$50,MATCH(L1053,$A$30:$A$50,0))</f>
        <v>20</v>
      </c>
    </row>
    <row r="1054" spans="11:13">
      <c r="K1054" s="1166">
        <v>0.11057838660578299</v>
      </c>
      <c r="L1054" s="1">
        <v>2021</v>
      </c>
      <c r="M1054" s="43">
        <f t="shared" si="17"/>
        <v>20</v>
      </c>
    </row>
    <row r="1055" spans="11:13">
      <c r="K1055" s="1166">
        <v>0.118112633181126</v>
      </c>
      <c r="L1055" s="1">
        <v>2021</v>
      </c>
      <c r="M1055" s="43">
        <f t="shared" si="17"/>
        <v>20</v>
      </c>
    </row>
    <row r="1056" spans="11:13">
      <c r="K1056" s="1166">
        <v>0.47661931337730401</v>
      </c>
      <c r="L1056" s="1">
        <v>2021</v>
      </c>
      <c r="M1056" s="43">
        <f t="shared" si="17"/>
        <v>20</v>
      </c>
    </row>
    <row r="1057" spans="11:13">
      <c r="K1057" s="1166">
        <v>0.43237033134293401</v>
      </c>
      <c r="L1057" s="1">
        <v>2021</v>
      </c>
      <c r="M1057" s="43">
        <f t="shared" si="17"/>
        <v>20</v>
      </c>
    </row>
    <row r="1058" spans="11:13">
      <c r="K1058" s="1166">
        <v>0.38236889212518299</v>
      </c>
      <c r="L1058" s="1">
        <v>2021</v>
      </c>
      <c r="M1058" s="43">
        <f t="shared" si="17"/>
        <v>20</v>
      </c>
    </row>
    <row r="1059" spans="11:13">
      <c r="K1059" s="1166">
        <v>0.43899155681916002</v>
      </c>
      <c r="L1059" s="1">
        <v>2021</v>
      </c>
      <c r="M1059" s="43">
        <f t="shared" si="17"/>
        <v>20</v>
      </c>
    </row>
    <row r="1060" spans="11:13">
      <c r="K1060" s="1166">
        <v>0.38882830898778498</v>
      </c>
      <c r="L1060" s="1">
        <v>2021</v>
      </c>
      <c r="M1060" s="43">
        <f t="shared" si="17"/>
        <v>20</v>
      </c>
    </row>
    <row r="1061" spans="11:13">
      <c r="K1061" s="1166">
        <v>0.24186301369863</v>
      </c>
      <c r="L1061" s="1">
        <v>2021</v>
      </c>
      <c r="M1061" s="43">
        <f t="shared" si="17"/>
        <v>20</v>
      </c>
    </row>
    <row r="1062" spans="11:13">
      <c r="K1062" s="1166">
        <v>0.24186301369863</v>
      </c>
      <c r="L1062" s="1">
        <v>2021</v>
      </c>
      <c r="M1062" s="43">
        <f t="shared" si="17"/>
        <v>20</v>
      </c>
    </row>
    <row r="1063" spans="11:13">
      <c r="K1063" s="1166">
        <v>0.32280278481608898</v>
      </c>
      <c r="L1063" s="1">
        <v>2021</v>
      </c>
      <c r="M1063" s="43">
        <f t="shared" si="17"/>
        <v>20</v>
      </c>
    </row>
    <row r="1064" spans="11:13">
      <c r="K1064" s="1166">
        <v>0.37064700335844197</v>
      </c>
      <c r="L1064" s="1">
        <v>2021</v>
      </c>
      <c r="M1064" s="43">
        <f t="shared" si="17"/>
        <v>20</v>
      </c>
    </row>
    <row r="1065" spans="11:13">
      <c r="K1065" s="1166">
        <v>0.24707331782545</v>
      </c>
      <c r="L1065" s="1">
        <v>2021</v>
      </c>
      <c r="M1065" s="43">
        <f t="shared" si="17"/>
        <v>20</v>
      </c>
    </row>
    <row r="1066" spans="11:13">
      <c r="K1066" s="1166">
        <v>0.23970713273500199</v>
      </c>
      <c r="L1066" s="1">
        <v>2021</v>
      </c>
      <c r="M1066" s="43">
        <f t="shared" si="17"/>
        <v>20</v>
      </c>
    </row>
    <row r="1067" spans="11:13">
      <c r="K1067" s="1166">
        <v>0.23754093843489199</v>
      </c>
      <c r="L1067" s="1">
        <v>2021</v>
      </c>
      <c r="M1067" s="43">
        <f t="shared" si="17"/>
        <v>20</v>
      </c>
    </row>
    <row r="1068" spans="11:13">
      <c r="K1068" s="1166">
        <v>0.50967568905759997</v>
      </c>
      <c r="L1068" s="1">
        <v>2021</v>
      </c>
      <c r="M1068" s="43">
        <f t="shared" si="17"/>
        <v>20</v>
      </c>
    </row>
    <row r="1069" spans="11:13">
      <c r="K1069" s="1166">
        <v>0.36843607305935999</v>
      </c>
      <c r="L1069" s="1">
        <v>2022</v>
      </c>
      <c r="M1069" s="43">
        <f t="shared" si="17"/>
        <v>21</v>
      </c>
    </row>
    <row r="1070" spans="11:13">
      <c r="K1070" s="1166">
        <v>0.30369530583571602</v>
      </c>
      <c r="L1070" s="1">
        <v>2022</v>
      </c>
      <c r="M1070" s="43">
        <f t="shared" si="17"/>
        <v>21</v>
      </c>
    </row>
    <row r="1071" spans="11:13">
      <c r="K1071" s="1166">
        <v>0.433087519025875</v>
      </c>
      <c r="L1071" s="1">
        <v>2022</v>
      </c>
      <c r="M1071" s="43">
        <f t="shared" si="17"/>
        <v>21</v>
      </c>
    </row>
    <row r="1072" spans="11:13">
      <c r="K1072" s="1166">
        <v>0.367030843629017</v>
      </c>
      <c r="L1072" s="1">
        <v>2022</v>
      </c>
      <c r="M1072" s="43">
        <f t="shared" si="17"/>
        <v>21</v>
      </c>
    </row>
    <row r="1073" spans="11:13">
      <c r="K1073" s="1166">
        <v>0.33854659326251502</v>
      </c>
      <c r="L1073" s="1">
        <v>2022</v>
      </c>
      <c r="M1073" s="43">
        <f t="shared" si="17"/>
        <v>21</v>
      </c>
    </row>
    <row r="1074" spans="11:13">
      <c r="K1074" s="1166">
        <v>0.33058926583106002</v>
      </c>
      <c r="L1074" s="1">
        <v>2022</v>
      </c>
      <c r="M1074" s="43">
        <f t="shared" si="17"/>
        <v>21</v>
      </c>
    </row>
    <row r="1075" spans="11:13">
      <c r="K1075" s="1166">
        <v>0.33301768257178699</v>
      </c>
      <c r="L1075" s="1">
        <v>2022</v>
      </c>
      <c r="M1075" s="43">
        <f t="shared" si="17"/>
        <v>21</v>
      </c>
    </row>
    <row r="1076" spans="11:13">
      <c r="K1076" s="1166">
        <v>0.35798241163537903</v>
      </c>
      <c r="L1076" s="1">
        <v>2022</v>
      </c>
      <c r="M1076" s="43">
        <f t="shared" si="17"/>
        <v>21</v>
      </c>
    </row>
    <row r="1077" spans="11:13">
      <c r="K1077" s="1166">
        <v>0.32885382347841102</v>
      </c>
      <c r="L1077" s="1">
        <v>2022</v>
      </c>
      <c r="M1077" s="43">
        <f t="shared" si="17"/>
        <v>21</v>
      </c>
    </row>
    <row r="1078" spans="11:13">
      <c r="K1078" s="1166">
        <v>0.36195653661407001</v>
      </c>
      <c r="L1078" s="1">
        <v>2022</v>
      </c>
      <c r="M1078" s="43">
        <f t="shared" si="17"/>
        <v>21</v>
      </c>
    </row>
    <row r="1079" spans="11:13">
      <c r="K1079" s="1166">
        <v>0.35449112578821401</v>
      </c>
      <c r="L1079" s="1">
        <v>2022</v>
      </c>
      <c r="M1079" s="43">
        <f t="shared" si="17"/>
        <v>21</v>
      </c>
    </row>
    <row r="1080" spans="11:13">
      <c r="K1080" s="1166">
        <v>0.42468321917808199</v>
      </c>
      <c r="L1080" s="1">
        <v>2022</v>
      </c>
      <c r="M1080" s="43">
        <f t="shared" si="17"/>
        <v>21</v>
      </c>
    </row>
    <row r="1081" spans="11:13">
      <c r="K1081" s="1166">
        <v>0.43211286141752497</v>
      </c>
      <c r="L1081" s="1">
        <v>2022</v>
      </c>
      <c r="M1081" s="43">
        <f t="shared" si="17"/>
        <v>21</v>
      </c>
    </row>
    <row r="1082" spans="11:13">
      <c r="K1082" s="1166">
        <v>0.416533616753267</v>
      </c>
      <c r="L1082" s="1">
        <v>2022</v>
      </c>
      <c r="M1082" s="43">
        <f t="shared" si="17"/>
        <v>21</v>
      </c>
    </row>
    <row r="1083" spans="11:13">
      <c r="K1083" s="1166">
        <v>0.46609251841714799</v>
      </c>
      <c r="L1083" s="1">
        <v>2022</v>
      </c>
      <c r="M1083" s="43">
        <f t="shared" si="17"/>
        <v>21</v>
      </c>
    </row>
    <row r="1084" spans="11:13">
      <c r="K1084" s="1166">
        <v>0.31104558884575001</v>
      </c>
      <c r="L1084" s="1">
        <v>2022</v>
      </c>
      <c r="M1084" s="43">
        <f t="shared" si="17"/>
        <v>21</v>
      </c>
    </row>
    <row r="1085" spans="11:13">
      <c r="K1085" s="1166">
        <v>0.46150283594069702</v>
      </c>
      <c r="L1085" s="1">
        <v>2022</v>
      </c>
      <c r="M1085" s="43">
        <f t="shared" si="17"/>
        <v>21</v>
      </c>
    </row>
    <row r="1086" spans="11:13">
      <c r="K1086" s="1166">
        <v>0.43313024427153302</v>
      </c>
      <c r="L1086" s="1">
        <v>2022</v>
      </c>
      <c r="M1086" s="43">
        <f t="shared" si="17"/>
        <v>21</v>
      </c>
    </row>
    <row r="1087" spans="11:13">
      <c r="K1087" s="1166">
        <v>0.36756005558864402</v>
      </c>
      <c r="L1087" s="1">
        <v>2022</v>
      </c>
      <c r="M1087" s="43">
        <f t="shared" si="17"/>
        <v>21</v>
      </c>
    </row>
    <row r="1088" spans="11:13">
      <c r="K1088" s="1166">
        <v>0.41096077806719999</v>
      </c>
      <c r="L1088" s="1">
        <v>2022</v>
      </c>
      <c r="M1088" s="43">
        <f t="shared" si="17"/>
        <v>21</v>
      </c>
    </row>
    <row r="1089" spans="11:13">
      <c r="K1089" s="1166">
        <v>0.46413405088062598</v>
      </c>
      <c r="L1089" s="1">
        <v>2022</v>
      </c>
      <c r="M1089" s="43">
        <f t="shared" si="17"/>
        <v>21</v>
      </c>
    </row>
    <row r="1090" spans="11:13">
      <c r="K1090" s="1166">
        <v>0.31623858447488501</v>
      </c>
      <c r="L1090" s="1">
        <v>2022</v>
      </c>
      <c r="M1090" s="43">
        <f t="shared" si="17"/>
        <v>21</v>
      </c>
    </row>
    <row r="1091" spans="11:13">
      <c r="K1091" s="1166">
        <v>0.460445205479452</v>
      </c>
      <c r="L1091" s="1">
        <v>2022</v>
      </c>
      <c r="M1091" s="43">
        <f t="shared" si="17"/>
        <v>21</v>
      </c>
    </row>
    <row r="1092" spans="11:13">
      <c r="K1092" s="1166">
        <v>0.36073675799086702</v>
      </c>
      <c r="L1092" s="1">
        <v>2022</v>
      </c>
      <c r="M1092" s="43">
        <f t="shared" si="17"/>
        <v>21</v>
      </c>
    </row>
    <row r="1093" spans="11:13">
      <c r="K1093" s="1166">
        <v>0.46701120797011197</v>
      </c>
      <c r="L1093" s="1">
        <v>2022</v>
      </c>
      <c r="M1093" s="43">
        <f t="shared" si="17"/>
        <v>21</v>
      </c>
    </row>
    <row r="1094" spans="11:13">
      <c r="K1094" s="1166">
        <v>0.48036937377690803</v>
      </c>
      <c r="L1094" s="1">
        <v>2022</v>
      </c>
      <c r="M1094" s="43">
        <f t="shared" si="17"/>
        <v>21</v>
      </c>
    </row>
    <row r="1095" spans="11:13">
      <c r="K1095" s="1166">
        <v>0.29716894977168901</v>
      </c>
      <c r="L1095" s="1">
        <v>2022</v>
      </c>
      <c r="M1095" s="43">
        <f t="shared" si="17"/>
        <v>21</v>
      </c>
    </row>
    <row r="1096" spans="11:13">
      <c r="K1096" s="1166">
        <v>0.30397744192971998</v>
      </c>
      <c r="L1096" s="1">
        <v>2022</v>
      </c>
      <c r="M1096" s="43">
        <f t="shared" si="17"/>
        <v>21</v>
      </c>
    </row>
    <row r="1097" spans="11:13">
      <c r="K1097" s="1166">
        <v>0.30987524851980502</v>
      </c>
      <c r="L1097" s="1">
        <v>2022</v>
      </c>
      <c r="M1097" s="43">
        <f t="shared" si="17"/>
        <v>21</v>
      </c>
    </row>
    <row r="1098" spans="11:13">
      <c r="K1098" s="1166">
        <v>0.42915129032465799</v>
      </c>
      <c r="L1098" s="1">
        <v>2022</v>
      </c>
      <c r="M1098" s="43">
        <f t="shared" si="17"/>
        <v>21</v>
      </c>
    </row>
    <row r="1099" spans="11:13">
      <c r="K1099" s="1166">
        <v>0.33978310502283099</v>
      </c>
      <c r="L1099" s="1">
        <v>2022</v>
      </c>
      <c r="M1099" s="43">
        <f t="shared" si="17"/>
        <v>21</v>
      </c>
    </row>
    <row r="1100" spans="11:13">
      <c r="K1100" s="1166">
        <v>0.42366023762466198</v>
      </c>
      <c r="L1100" s="1">
        <v>2022</v>
      </c>
      <c r="M1100" s="43">
        <f t="shared" si="17"/>
        <v>21</v>
      </c>
    </row>
    <row r="1101" spans="11:13">
      <c r="K1101" s="1166">
        <v>0.30601978691019699</v>
      </c>
      <c r="L1101" s="1">
        <v>2022</v>
      </c>
      <c r="M1101" s="43">
        <f t="shared" si="17"/>
        <v>21</v>
      </c>
    </row>
    <row r="1102" spans="11:13">
      <c r="K1102" s="1166">
        <v>0.32173088734011501</v>
      </c>
      <c r="L1102" s="1">
        <v>2022</v>
      </c>
      <c r="M1102" s="43">
        <f t="shared" si="17"/>
        <v>21</v>
      </c>
    </row>
    <row r="1103" spans="11:13">
      <c r="K1103" s="1166">
        <v>0.282128387229583</v>
      </c>
      <c r="L1103" s="1">
        <v>2022</v>
      </c>
      <c r="M1103" s="43">
        <f t="shared" si="17"/>
        <v>21</v>
      </c>
    </row>
    <row r="1104" spans="11:13">
      <c r="K1104" s="1166">
        <v>0.39901885689334898</v>
      </c>
      <c r="L1104" s="1">
        <v>2022</v>
      </c>
      <c r="M1104" s="43">
        <f t="shared" si="17"/>
        <v>21</v>
      </c>
    </row>
    <row r="1105" spans="11:13">
      <c r="K1105" s="1166">
        <v>0.35468640076650398</v>
      </c>
      <c r="L1105" s="1">
        <v>2022</v>
      </c>
      <c r="M1105" s="43">
        <f t="shared" si="17"/>
        <v>21</v>
      </c>
    </row>
    <row r="1106" spans="11:13">
      <c r="K1106" s="1166">
        <v>0.415735675748375</v>
      </c>
      <c r="L1106" s="1">
        <v>2022</v>
      </c>
      <c r="M1106" s="43">
        <f t="shared" si="17"/>
        <v>21</v>
      </c>
    </row>
    <row r="1107" spans="11:13">
      <c r="K1107" s="1170">
        <v>0.41527049904561403</v>
      </c>
      <c r="L1107" s="1171">
        <v>2022</v>
      </c>
      <c r="M1107" s="13">
        <f t="shared" si="17"/>
        <v>21</v>
      </c>
    </row>
    <row r="1108" spans="11:13">
      <c r="K1108" s="1172"/>
      <c r="L1108" s="1"/>
      <c r="M1108" s="5"/>
    </row>
    <row r="1109" spans="11:13">
      <c r="K1109" s="1172"/>
      <c r="L1109" s="1"/>
      <c r="M1109" s="5"/>
    </row>
    <row r="1110" spans="11:13">
      <c r="K1110" s="1172"/>
      <c r="L1110" s="1"/>
      <c r="M1110" s="5"/>
    </row>
    <row r="1111" spans="11:13">
      <c r="K1111" s="1172"/>
      <c r="L1111" s="1"/>
      <c r="M1111" s="5"/>
    </row>
    <row r="1112" spans="11:13">
      <c r="K1112" s="1172"/>
      <c r="L1112" s="1"/>
      <c r="M1112" s="5"/>
    </row>
    <row r="1113" spans="11:13">
      <c r="K1113" s="1172"/>
      <c r="L1113" s="1"/>
      <c r="M1113" s="5"/>
    </row>
    <row r="1114" spans="11:13">
      <c r="K1114" s="1172"/>
      <c r="L1114" s="1"/>
      <c r="M1114" s="5"/>
    </row>
    <row r="1115" spans="11:13">
      <c r="K1115" s="1172"/>
      <c r="L1115" s="1"/>
      <c r="M1115" s="5"/>
    </row>
    <row r="1116" spans="11:13">
      <c r="K1116" s="1172"/>
      <c r="L1116" s="1"/>
      <c r="M1116" s="5"/>
    </row>
    <row r="1117" spans="11:13">
      <c r="K1117" s="1172"/>
      <c r="L1117" s="1"/>
      <c r="M1117" s="5"/>
    </row>
    <row r="1118" spans="11:13">
      <c r="K1118" s="1172"/>
      <c r="L1118" s="1"/>
      <c r="M1118" s="5"/>
    </row>
    <row r="1119" spans="11:13">
      <c r="K1119" s="1172"/>
      <c r="L1119" s="1"/>
      <c r="M1119" s="5"/>
    </row>
    <row r="1120" spans="11:13">
      <c r="K1120" s="1172"/>
      <c r="L1120" s="1"/>
      <c r="M1120" s="5"/>
    </row>
    <row r="1121" spans="11:13">
      <c r="K1121" s="1172"/>
      <c r="L1121" s="1"/>
      <c r="M1121" s="5"/>
    </row>
    <row r="1122" spans="11:13">
      <c r="K1122" s="1172"/>
      <c r="L1122" s="1"/>
      <c r="M1122" s="5"/>
    </row>
    <row r="1123" spans="11:13">
      <c r="K1123" s="1172"/>
      <c r="L1123" s="1"/>
      <c r="M1123" s="5"/>
    </row>
    <row r="1124" spans="11:13">
      <c r="K1124" s="1172"/>
      <c r="L1124" s="1"/>
      <c r="M1124" s="5"/>
    </row>
    <row r="1125" spans="11:13">
      <c r="K1125" s="1172"/>
      <c r="L1125" s="1"/>
      <c r="M1125" s="5"/>
    </row>
    <row r="1126" spans="11:13">
      <c r="K1126" s="1172"/>
      <c r="L1126" s="1"/>
      <c r="M1126" s="5"/>
    </row>
    <row r="1127" spans="11:13">
      <c r="K1127" s="1172"/>
      <c r="L1127" s="1"/>
      <c r="M1127" s="5"/>
    </row>
    <row r="1128" spans="11:13">
      <c r="K1128" s="1172"/>
      <c r="L1128" s="1"/>
      <c r="M1128" s="5"/>
    </row>
    <row r="1129" spans="11:13">
      <c r="K1129" s="1172"/>
      <c r="L1129" s="1"/>
      <c r="M1129" s="5"/>
    </row>
    <row r="1130" spans="11:13">
      <c r="K1130" s="1172"/>
      <c r="L1130" s="1"/>
      <c r="M1130" s="5"/>
    </row>
    <row r="1131" spans="11:13">
      <c r="K1131" s="1172"/>
      <c r="L1131" s="1"/>
      <c r="M1131" s="5"/>
    </row>
    <row r="1132" spans="11:13">
      <c r="K1132" s="1172"/>
      <c r="L1132" s="1"/>
      <c r="M1132" s="5"/>
    </row>
    <row r="1133" spans="11:13">
      <c r="K1133" s="1172"/>
      <c r="L1133" s="1"/>
      <c r="M1133" s="5"/>
    </row>
    <row r="1134" spans="11:13">
      <c r="K1134" s="1172"/>
      <c r="L1134" s="1"/>
      <c r="M1134" s="5"/>
    </row>
    <row r="1135" spans="11:13">
      <c r="K1135" s="1172"/>
      <c r="L1135" s="1"/>
      <c r="M1135" s="5"/>
    </row>
    <row r="1136" spans="11:13">
      <c r="K1136" s="1172"/>
      <c r="L1136" s="1"/>
      <c r="M1136" s="5"/>
    </row>
    <row r="1137" spans="11:13">
      <c r="K1137" s="1172"/>
      <c r="L1137" s="1"/>
      <c r="M1137" s="5"/>
    </row>
    <row r="1138" spans="11:13">
      <c r="K1138" s="1172"/>
      <c r="L1138" s="1"/>
      <c r="M1138" s="5"/>
    </row>
    <row r="1139" spans="11:13">
      <c r="K1139" s="1172"/>
      <c r="L1139" s="1"/>
      <c r="M1139" s="5"/>
    </row>
    <row r="1140" spans="11:13">
      <c r="K1140" s="1172"/>
      <c r="L1140" s="1"/>
      <c r="M1140" s="5"/>
    </row>
    <row r="1141" spans="11:13">
      <c r="K1141" s="1172"/>
      <c r="L1141" s="1"/>
      <c r="M1141" s="5"/>
    </row>
    <row r="1142" spans="11:13">
      <c r="K1142" s="1172"/>
      <c r="L1142" s="1"/>
      <c r="M1142" s="5"/>
    </row>
    <row r="1143" spans="11:13">
      <c r="K1143" s="1172"/>
      <c r="L1143" s="1"/>
      <c r="M1143" s="5"/>
    </row>
    <row r="1144" spans="11:13">
      <c r="K1144" s="1172"/>
      <c r="L1144" s="1"/>
      <c r="M1144" s="5"/>
    </row>
    <row r="1145" spans="11:13">
      <c r="K1145" s="1172"/>
      <c r="L1145" s="1"/>
      <c r="M1145" s="5"/>
    </row>
    <row r="1146" spans="11:13">
      <c r="K1146" s="1172"/>
      <c r="L1146" s="1"/>
      <c r="M1146" s="5"/>
    </row>
    <row r="1147" spans="11:13">
      <c r="K1147" s="1172"/>
      <c r="L1147" s="1"/>
      <c r="M1147" s="5"/>
    </row>
    <row r="1148" spans="11:13">
      <c r="K1148" s="1172"/>
      <c r="L1148" s="1"/>
      <c r="M1148" s="5"/>
    </row>
    <row r="1149" spans="11:13">
      <c r="K1149" s="1172"/>
      <c r="L1149" s="1"/>
      <c r="M1149" s="5"/>
    </row>
    <row r="1150" spans="11:13">
      <c r="K1150" s="1172"/>
      <c r="L1150" s="1"/>
      <c r="M1150" s="5"/>
    </row>
    <row r="1151" spans="11:13">
      <c r="K1151" s="1172"/>
      <c r="L1151" s="1"/>
      <c r="M1151" s="5"/>
    </row>
    <row r="1152" spans="11:13">
      <c r="K1152" s="1172"/>
      <c r="L1152" s="1"/>
      <c r="M1152" s="5"/>
    </row>
    <row r="1153" spans="11:13">
      <c r="K1153" s="1172"/>
      <c r="L1153" s="1"/>
      <c r="M1153" s="5"/>
    </row>
    <row r="1154" spans="11:13">
      <c r="K1154" s="1172"/>
      <c r="L1154" s="1"/>
      <c r="M1154" s="5"/>
    </row>
    <row r="1155" spans="11:13">
      <c r="K1155" s="1172"/>
      <c r="L1155" s="1"/>
      <c r="M1155" s="5"/>
    </row>
    <row r="1156" spans="11:13">
      <c r="K1156" s="1172"/>
      <c r="L1156" s="1"/>
      <c r="M1156" s="5"/>
    </row>
    <row r="1157" spans="11:13">
      <c r="K1157" s="1172"/>
      <c r="L1157" s="1"/>
      <c r="M1157" s="5"/>
    </row>
    <row r="1158" spans="11:13">
      <c r="K1158" s="1172"/>
      <c r="L1158" s="1"/>
      <c r="M1158" s="5"/>
    </row>
    <row r="1159" spans="11:13">
      <c r="K1159" s="1172"/>
      <c r="L1159" s="1"/>
      <c r="M1159" s="5"/>
    </row>
    <row r="1160" spans="11:13">
      <c r="K1160" s="1172"/>
      <c r="L1160" s="1"/>
      <c r="M1160" s="5"/>
    </row>
    <row r="1161" spans="11:13">
      <c r="K1161" s="1172"/>
      <c r="L1161" s="1"/>
      <c r="M1161" s="5"/>
    </row>
    <row r="1162" spans="11:13">
      <c r="K1162" s="1172"/>
      <c r="L1162" s="1"/>
      <c r="M1162" s="5"/>
    </row>
    <row r="1163" spans="11:13">
      <c r="K1163" s="1172"/>
      <c r="L1163" s="1"/>
      <c r="M1163" s="5"/>
    </row>
    <row r="1164" spans="11:13">
      <c r="K1164" s="1172"/>
      <c r="L1164" s="1"/>
      <c r="M1164" s="5"/>
    </row>
    <row r="1165" spans="11:13">
      <c r="K1165" s="1172"/>
      <c r="L1165" s="1"/>
      <c r="M1165" s="5"/>
    </row>
    <row r="1166" spans="11:13">
      <c r="K1166" s="1172"/>
      <c r="L1166" s="1"/>
      <c r="M1166" s="5"/>
    </row>
    <row r="1167" spans="11:13">
      <c r="K1167" s="1172"/>
      <c r="L1167" s="1"/>
      <c r="M1167" s="5"/>
    </row>
    <row r="1168" spans="11:13">
      <c r="K1168" s="1172"/>
      <c r="L1168" s="1"/>
      <c r="M1168" s="5"/>
    </row>
    <row r="1169" spans="11:13">
      <c r="K1169" s="1172"/>
      <c r="L1169" s="1"/>
      <c r="M1169" s="5"/>
    </row>
    <row r="1170" spans="11:13">
      <c r="K1170" s="1172"/>
      <c r="L1170" s="1"/>
      <c r="M1170" s="5"/>
    </row>
    <row r="1171" spans="11:13">
      <c r="K1171" s="1172"/>
      <c r="L1171" s="1"/>
      <c r="M1171" s="5"/>
    </row>
    <row r="1172" spans="11:13">
      <c r="K1172" s="1172"/>
      <c r="L1172" s="1"/>
      <c r="M1172" s="5"/>
    </row>
    <row r="1173" spans="11:13">
      <c r="K1173" s="1172"/>
      <c r="L1173" s="1"/>
      <c r="M1173" s="5"/>
    </row>
    <row r="1174" spans="11:13">
      <c r="K1174" s="1172"/>
      <c r="L1174" s="1"/>
      <c r="M1174" s="5"/>
    </row>
    <row r="1175" spans="11:13">
      <c r="K1175" s="1172"/>
      <c r="L1175" s="1"/>
      <c r="M1175" s="5"/>
    </row>
    <row r="1176" spans="11:13">
      <c r="K1176" s="1172"/>
      <c r="L1176" s="1"/>
      <c r="M1176" s="5"/>
    </row>
    <row r="1177" spans="11:13">
      <c r="K1177" s="1172"/>
      <c r="L1177" s="1"/>
      <c r="M1177" s="5"/>
    </row>
    <row r="1178" spans="11:13">
      <c r="K1178" s="1172"/>
      <c r="L1178" s="1"/>
      <c r="M1178" s="5"/>
    </row>
    <row r="1179" spans="11:13">
      <c r="K1179" s="1172"/>
      <c r="L1179" s="1"/>
      <c r="M1179" s="5"/>
    </row>
    <row r="1180" spans="11:13">
      <c r="K1180" s="1172"/>
      <c r="L1180" s="1"/>
      <c r="M1180" s="5"/>
    </row>
    <row r="1181" spans="11:13">
      <c r="K1181" s="1172"/>
      <c r="L1181" s="1"/>
      <c r="M1181" s="5"/>
    </row>
    <row r="1182" spans="11:13">
      <c r="K1182" s="1172"/>
      <c r="L1182" s="1"/>
      <c r="M1182" s="5"/>
    </row>
    <row r="1183" spans="11:13">
      <c r="K1183" s="1172"/>
      <c r="L1183" s="1"/>
      <c r="M1183" s="5"/>
    </row>
    <row r="1184" spans="11:13">
      <c r="K1184" s="1172"/>
      <c r="L1184" s="1"/>
      <c r="M1184" s="5"/>
    </row>
    <row r="1185" spans="11:13">
      <c r="K1185" s="1172"/>
      <c r="L1185" s="1"/>
      <c r="M1185" s="5"/>
    </row>
    <row r="1186" spans="11:13">
      <c r="K1186" s="1172"/>
      <c r="L1186" s="1"/>
      <c r="M1186" s="5"/>
    </row>
    <row r="1187" spans="11:13">
      <c r="K1187" s="1172"/>
      <c r="L1187" s="1"/>
      <c r="M1187" s="5"/>
    </row>
    <row r="1188" spans="11:13">
      <c r="K1188" s="1172"/>
      <c r="L1188" s="1"/>
      <c r="M1188" s="5"/>
    </row>
    <row r="1189" spans="11:13">
      <c r="K1189" s="1172"/>
      <c r="L1189" s="1"/>
      <c r="M1189" s="5"/>
    </row>
    <row r="1190" spans="11:13">
      <c r="K1190" s="1172"/>
      <c r="L1190" s="1"/>
      <c r="M1190" s="5"/>
    </row>
    <row r="1191" spans="11:13">
      <c r="K1191" s="1172"/>
      <c r="L1191" s="1"/>
      <c r="M1191" s="5"/>
    </row>
    <row r="1192" spans="11:13">
      <c r="K1192" s="1172"/>
      <c r="L1192" s="1"/>
      <c r="M1192" s="5"/>
    </row>
    <row r="1193" spans="11:13">
      <c r="K1193" s="1172"/>
      <c r="L1193" s="1"/>
      <c r="M1193" s="5"/>
    </row>
    <row r="1194" spans="11:13">
      <c r="K1194" s="1172"/>
      <c r="L1194" s="1"/>
      <c r="M1194" s="5"/>
    </row>
    <row r="1195" spans="11:13">
      <c r="K1195" s="1172"/>
      <c r="L1195" s="1"/>
      <c r="M1195" s="5"/>
    </row>
    <row r="1196" spans="11:13">
      <c r="K1196" s="1172"/>
      <c r="L1196" s="1"/>
      <c r="M1196" s="5"/>
    </row>
    <row r="1197" spans="11:13">
      <c r="K1197" s="1172"/>
      <c r="L1197" s="1"/>
      <c r="M1197" s="5"/>
    </row>
    <row r="1198" spans="11:13">
      <c r="K1198" s="1172"/>
      <c r="L1198" s="1"/>
      <c r="M1198" s="5"/>
    </row>
    <row r="1199" spans="11:13">
      <c r="K1199" s="1172"/>
      <c r="L1199" s="1"/>
      <c r="M1199" s="5"/>
    </row>
    <row r="1200" spans="11:13">
      <c r="K1200" s="1172"/>
      <c r="L1200" s="1"/>
      <c r="M1200" s="5"/>
    </row>
    <row r="1201" spans="11:13">
      <c r="K1201" s="1172"/>
      <c r="L1201" s="1"/>
      <c r="M1201" s="5"/>
    </row>
    <row r="1202" spans="11:13">
      <c r="K1202" s="1172"/>
      <c r="L1202" s="1"/>
      <c r="M1202" s="5"/>
    </row>
    <row r="1203" spans="11:13">
      <c r="K1203" s="1172"/>
      <c r="L1203" s="1"/>
      <c r="M1203" s="5"/>
    </row>
    <row r="1204" spans="11:13">
      <c r="K1204" s="1172"/>
      <c r="L1204" s="1"/>
      <c r="M1204" s="5"/>
    </row>
    <row r="1205" spans="11:13">
      <c r="K1205" s="1172"/>
      <c r="L1205" s="1"/>
      <c r="M1205" s="5"/>
    </row>
    <row r="1206" spans="11:13">
      <c r="K1206" s="1172"/>
      <c r="L1206" s="1"/>
      <c r="M1206" s="5"/>
    </row>
    <row r="1207" spans="11:13">
      <c r="K1207" s="1172"/>
      <c r="L1207" s="1"/>
      <c r="M1207" s="5"/>
    </row>
    <row r="1208" spans="11:13">
      <c r="K1208" s="1172"/>
      <c r="L1208" s="1"/>
      <c r="M1208" s="5"/>
    </row>
    <row r="1209" spans="11:13">
      <c r="K1209" s="1172"/>
      <c r="L1209" s="1"/>
      <c r="M1209" s="5"/>
    </row>
    <row r="1210" spans="11:13">
      <c r="K1210" s="1172"/>
      <c r="L1210" s="1"/>
      <c r="M1210" s="5"/>
    </row>
    <row r="1211" spans="11:13">
      <c r="K1211" s="1172"/>
      <c r="L1211" s="1"/>
      <c r="M1211" s="5"/>
    </row>
  </sheetData>
  <pageMargins left="0.75" right="0.75" top="1" bottom="1" header="0.5" footer="0.5"/>
  <pageSetup orientation="portrait" r:id="rId1"/>
  <headerFooter alignWithMargins="0"/>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3EC74E-D859-496D-929B-6F83A3A00512}">
  <sheetPr>
    <tabColor theme="7" tint="0.39997558519241921"/>
  </sheetPr>
  <dimension ref="A1:E75"/>
  <sheetViews>
    <sheetView zoomScale="75" zoomScaleNormal="75" workbookViewId="0"/>
  </sheetViews>
  <sheetFormatPr defaultColWidth="8.453125" defaultRowHeight="12.5"/>
  <cols>
    <col min="1" max="1" width="6.1796875" style="3" customWidth="1"/>
    <col min="2" max="2" width="8.453125" style="3"/>
    <col min="3" max="3" width="9.453125" style="3" bestFit="1" customWidth="1"/>
    <col min="4" max="16384" width="8.453125" style="3"/>
  </cols>
  <sheetData>
    <row r="1" spans="1:1" ht="14.5">
      <c r="A1" s="94" t="s">
        <v>926</v>
      </c>
    </row>
    <row r="25" spans="1:3" ht="13">
      <c r="A25" s="72" t="s">
        <v>517</v>
      </c>
    </row>
    <row r="26" spans="1:3" ht="13">
      <c r="A26" s="72" t="s">
        <v>521</v>
      </c>
    </row>
    <row r="28" spans="1:3">
      <c r="B28" s="159" t="s">
        <v>315</v>
      </c>
      <c r="C28" s="159" t="s">
        <v>729</v>
      </c>
    </row>
    <row r="29" spans="1:3">
      <c r="B29" s="160">
        <v>2022</v>
      </c>
      <c r="C29" s="160">
        <v>2022</v>
      </c>
    </row>
    <row r="30" spans="1:3">
      <c r="B30" s="160" t="s">
        <v>314</v>
      </c>
      <c r="C30" s="160" t="s">
        <v>314</v>
      </c>
    </row>
    <row r="31" spans="1:3">
      <c r="A31" s="269" t="s">
        <v>61</v>
      </c>
      <c r="B31" s="771">
        <v>0.39010551783702602</v>
      </c>
      <c r="C31" s="772">
        <v>0.39367694275227699</v>
      </c>
    </row>
    <row r="32" spans="1:3">
      <c r="A32" s="270" t="s">
        <v>269</v>
      </c>
      <c r="B32" s="773">
        <v>0.383010671464865</v>
      </c>
      <c r="C32" s="774">
        <v>0.40803640336463598</v>
      </c>
    </row>
    <row r="33" spans="1:5">
      <c r="A33" s="270" t="s">
        <v>63</v>
      </c>
      <c r="B33" s="773">
        <v>0.378002041044812</v>
      </c>
      <c r="C33" s="774">
        <v>0.41194112555024898</v>
      </c>
    </row>
    <row r="34" spans="1:5">
      <c r="A34" s="270" t="s">
        <v>252</v>
      </c>
      <c r="B34" s="773">
        <v>0.37528379055907601</v>
      </c>
      <c r="C34" s="774">
        <v>0.40126907521072003</v>
      </c>
    </row>
    <row r="35" spans="1:5">
      <c r="A35" s="270" t="s">
        <v>150</v>
      </c>
      <c r="B35" s="773">
        <v>0.37516945477715502</v>
      </c>
      <c r="C35" s="774">
        <v>0.42601754758152499</v>
      </c>
    </row>
    <row r="36" spans="1:5">
      <c r="A36" s="270" t="s">
        <v>246</v>
      </c>
      <c r="B36" s="773">
        <v>0.37500601788110099</v>
      </c>
      <c r="C36" s="774">
        <v>0.403954412811177</v>
      </c>
    </row>
    <row r="37" spans="1:5">
      <c r="A37" s="270" t="s">
        <v>261</v>
      </c>
      <c r="B37" s="773">
        <v>0.35303028239248202</v>
      </c>
      <c r="C37" s="774">
        <v>0.39368944100837799</v>
      </c>
      <c r="E37" s="6"/>
    </row>
    <row r="38" spans="1:5">
      <c r="A38" s="270" t="s">
        <v>129</v>
      </c>
      <c r="B38" s="773">
        <v>0.35102797885417603</v>
      </c>
      <c r="C38" s="774">
        <v>0.37800828930325697</v>
      </c>
    </row>
    <row r="39" spans="1:5">
      <c r="A39" s="270" t="s">
        <v>250</v>
      </c>
      <c r="B39" s="773">
        <v>0.34353023292157098</v>
      </c>
      <c r="C39" s="774">
        <v>0.36808639016692801</v>
      </c>
    </row>
    <row r="40" spans="1:5">
      <c r="A40" s="270" t="s">
        <v>64</v>
      </c>
      <c r="B40" s="773">
        <v>0.34329834241788598</v>
      </c>
      <c r="C40" s="774">
        <v>0.36372142898517501</v>
      </c>
    </row>
    <row r="41" spans="1:5">
      <c r="A41" s="270" t="s">
        <v>139</v>
      </c>
      <c r="B41" s="773">
        <v>0.33944995672804701</v>
      </c>
      <c r="C41" s="774">
        <v>0.42204949503897699</v>
      </c>
    </row>
    <row r="42" spans="1:5">
      <c r="A42" s="270" t="s">
        <v>60</v>
      </c>
      <c r="B42" s="773">
        <v>0.33765404463898402</v>
      </c>
      <c r="C42" s="774">
        <v>0.36617987687770798</v>
      </c>
    </row>
    <row r="43" spans="1:5">
      <c r="A43" s="270" t="s">
        <v>271</v>
      </c>
      <c r="B43" s="773">
        <v>0.32271186644210798</v>
      </c>
      <c r="C43" s="774">
        <v>0.35289078175008598</v>
      </c>
    </row>
    <row r="44" spans="1:5">
      <c r="A44" s="270" t="s">
        <v>141</v>
      </c>
      <c r="B44" s="773">
        <v>0.31754117734618398</v>
      </c>
      <c r="C44" s="774">
        <v>0.33516953433294799</v>
      </c>
    </row>
    <row r="45" spans="1:5">
      <c r="A45" s="270" t="s">
        <v>58</v>
      </c>
      <c r="B45" s="773">
        <v>0.30701659917865598</v>
      </c>
      <c r="C45" s="774">
        <v>0.38551386407252902</v>
      </c>
    </row>
    <row r="46" spans="1:5">
      <c r="A46" s="270" t="s">
        <v>266</v>
      </c>
      <c r="B46" s="773">
        <v>0.30622164721213302</v>
      </c>
      <c r="C46" s="774">
        <v>0.32386467397997898</v>
      </c>
    </row>
    <row r="47" spans="1:5">
      <c r="A47" s="270" t="s">
        <v>101</v>
      </c>
      <c r="B47" s="773">
        <v>0.29922945205479401</v>
      </c>
      <c r="C47" s="774"/>
    </row>
    <row r="48" spans="1:5">
      <c r="A48" s="270" t="s">
        <v>106</v>
      </c>
      <c r="B48" s="773">
        <v>0.29202515284314401</v>
      </c>
      <c r="C48" s="774">
        <v>0.28621456849154397</v>
      </c>
    </row>
    <row r="49" spans="1:3">
      <c r="A49" s="270" t="s">
        <v>277</v>
      </c>
      <c r="B49" s="773">
        <v>0.284894735686687</v>
      </c>
      <c r="C49" s="774">
        <v>0.284894735686687</v>
      </c>
    </row>
    <row r="50" spans="1:3">
      <c r="A50" s="270" t="s">
        <v>103</v>
      </c>
      <c r="B50" s="773">
        <v>0.280639269406392</v>
      </c>
      <c r="C50" s="774"/>
    </row>
    <row r="51" spans="1:3">
      <c r="A51" s="270" t="s">
        <v>65</v>
      </c>
      <c r="B51" s="773">
        <v>0.27864536657704903</v>
      </c>
      <c r="C51" s="774">
        <v>0.31199165239726001</v>
      </c>
    </row>
    <row r="52" spans="1:3">
      <c r="A52" s="270" t="s">
        <v>164</v>
      </c>
      <c r="B52" s="773">
        <v>0.27697747666779798</v>
      </c>
      <c r="C52" s="774">
        <v>0.313571102413568</v>
      </c>
    </row>
    <row r="53" spans="1:3">
      <c r="A53" s="270" t="s">
        <v>127</v>
      </c>
      <c r="B53" s="773">
        <v>0.27440190896176397</v>
      </c>
      <c r="C53" s="774">
        <v>0.25916357700335102</v>
      </c>
    </row>
    <row r="54" spans="1:3">
      <c r="A54" s="270" t="s">
        <v>132</v>
      </c>
      <c r="B54" s="773">
        <v>0.27327183505931202</v>
      </c>
      <c r="C54" s="774">
        <v>0.35835788334128799</v>
      </c>
    </row>
    <row r="55" spans="1:3">
      <c r="A55" s="270" t="s">
        <v>274</v>
      </c>
      <c r="B55" s="773">
        <v>0.27199354317998298</v>
      </c>
      <c r="C55" s="774"/>
    </row>
    <row r="56" spans="1:3">
      <c r="A56" s="270" t="s">
        <v>163</v>
      </c>
      <c r="B56" s="773">
        <v>0.259778774996063</v>
      </c>
      <c r="C56" s="774">
        <v>0.34503805175037999</v>
      </c>
    </row>
    <row r="57" spans="1:3">
      <c r="A57" s="270" t="s">
        <v>157</v>
      </c>
      <c r="B57" s="773">
        <v>0.25805745779819</v>
      </c>
      <c r="C57" s="774">
        <v>0.29009102379235702</v>
      </c>
    </row>
    <row r="58" spans="1:3">
      <c r="A58" s="270" t="s">
        <v>105</v>
      </c>
      <c r="B58" s="773">
        <v>0.25799315457281902</v>
      </c>
      <c r="C58" s="774">
        <v>0.272578633490897</v>
      </c>
    </row>
    <row r="59" spans="1:3">
      <c r="A59" s="270" t="s">
        <v>134</v>
      </c>
      <c r="B59" s="773">
        <v>0.25539542912236202</v>
      </c>
      <c r="C59" s="774">
        <v>0.27671081912941797</v>
      </c>
    </row>
    <row r="60" spans="1:3">
      <c r="A60" s="270" t="s">
        <v>62</v>
      </c>
      <c r="B60" s="773">
        <v>0.25054005609016</v>
      </c>
      <c r="C60" s="774">
        <v>0.32292744799594097</v>
      </c>
    </row>
    <row r="61" spans="1:3">
      <c r="A61" s="270" t="s">
        <v>159</v>
      </c>
      <c r="B61" s="773">
        <v>0.24398028267927199</v>
      </c>
      <c r="C61" s="774">
        <v>0.427336688099897</v>
      </c>
    </row>
    <row r="62" spans="1:3">
      <c r="A62" s="270" t="s">
        <v>99</v>
      </c>
      <c r="B62" s="773">
        <v>0.23772831050228299</v>
      </c>
      <c r="C62" s="774"/>
    </row>
    <row r="63" spans="1:3">
      <c r="A63" s="270" t="s">
        <v>162</v>
      </c>
      <c r="B63" s="773">
        <v>0.22503093927367299</v>
      </c>
      <c r="C63" s="774"/>
    </row>
    <row r="64" spans="1:3">
      <c r="A64" s="270" t="s">
        <v>278</v>
      </c>
      <c r="B64" s="773">
        <v>0.221649162861491</v>
      </c>
      <c r="C64" s="774"/>
    </row>
    <row r="65" spans="1:3">
      <c r="A65" s="270" t="s">
        <v>102</v>
      </c>
      <c r="B65" s="773">
        <v>0.21932310894708401</v>
      </c>
      <c r="C65" s="774">
        <v>0.27267250126839099</v>
      </c>
    </row>
    <row r="66" spans="1:3">
      <c r="A66" s="270" t="s">
        <v>100</v>
      </c>
      <c r="B66" s="773">
        <v>0.216786736328447</v>
      </c>
      <c r="C66" s="774">
        <v>0.21636810677906501</v>
      </c>
    </row>
    <row r="67" spans="1:3">
      <c r="A67" s="270" t="s">
        <v>137</v>
      </c>
      <c r="B67" s="773">
        <v>0.20857704155881199</v>
      </c>
      <c r="C67" s="774">
        <v>0.26568691586747001</v>
      </c>
    </row>
    <row r="68" spans="1:3">
      <c r="A68" s="270" t="s">
        <v>104</v>
      </c>
      <c r="B68" s="773">
        <v>0.20296803652968001</v>
      </c>
      <c r="C68" s="774"/>
    </row>
    <row r="69" spans="1:3">
      <c r="A69" s="270" t="s">
        <v>276</v>
      </c>
      <c r="B69" s="773">
        <v>0.20124315511527699</v>
      </c>
      <c r="C69" s="774"/>
    </row>
    <row r="70" spans="1:3">
      <c r="A70" s="775" t="s">
        <v>107</v>
      </c>
      <c r="B70" s="776">
        <v>0.19376664764079099</v>
      </c>
      <c r="C70" s="239">
        <v>0.204849484187383</v>
      </c>
    </row>
    <row r="71" spans="1:3" ht="13">
      <c r="A71" s="777" t="s">
        <v>373</v>
      </c>
      <c r="B71" s="778">
        <v>0.33528835580139799</v>
      </c>
      <c r="C71" s="779">
        <v>0.36983767279500501</v>
      </c>
    </row>
    <row r="74" spans="1:3">
      <c r="B74" s="6"/>
    </row>
    <row r="75" spans="1:3">
      <c r="B75" s="6"/>
    </row>
  </sheetData>
  <pageMargins left="0.75" right="0.75" top="1" bottom="1" header="0.5" footer="0.5"/>
  <headerFooter alignWithMargins="0"/>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0FFEAC-FCCE-4418-9BED-F157B60FA4BE}">
  <sheetPr>
    <tabColor theme="7" tint="0.39997558519241921"/>
  </sheetPr>
  <dimension ref="A1:G52"/>
  <sheetViews>
    <sheetView zoomScale="75" zoomScaleNormal="75" workbookViewId="0">
      <selection activeCell="V15" sqref="V15"/>
    </sheetView>
  </sheetViews>
  <sheetFormatPr defaultColWidth="8.453125" defaultRowHeight="12.5"/>
  <cols>
    <col min="1" max="1" width="8.453125" style="3"/>
    <col min="2" max="2" width="9.1796875" style="3" customWidth="1"/>
    <col min="3" max="3" width="9.453125" style="3" bestFit="1" customWidth="1"/>
    <col min="4" max="16384" width="8.453125" style="3"/>
  </cols>
  <sheetData>
    <row r="1" spans="1:1" ht="14.5">
      <c r="A1" s="94" t="s">
        <v>927</v>
      </c>
    </row>
    <row r="3" spans="1:1">
      <c r="A3" s="148"/>
    </row>
    <row r="4" spans="1:1" ht="13">
      <c r="A4" s="183"/>
    </row>
    <row r="5" spans="1:1" ht="13">
      <c r="A5" s="151"/>
    </row>
    <row r="22" spans="1:7" ht="13">
      <c r="A22" s="183" t="s">
        <v>316</v>
      </c>
    </row>
    <row r="23" spans="1:7" ht="13">
      <c r="A23" s="151" t="s">
        <v>517</v>
      </c>
    </row>
    <row r="26" spans="1:7">
      <c r="B26" s="118" t="s">
        <v>317</v>
      </c>
      <c r="C26" s="66" t="s">
        <v>318</v>
      </c>
      <c r="D26" s="118" t="s">
        <v>318</v>
      </c>
      <c r="E26" s="118" t="s">
        <v>318</v>
      </c>
    </row>
    <row r="27" spans="1:7">
      <c r="B27" s="119" t="s">
        <v>0</v>
      </c>
      <c r="C27" s="43" t="s">
        <v>319</v>
      </c>
      <c r="D27" s="119" t="s">
        <v>320</v>
      </c>
      <c r="E27" s="119" t="s">
        <v>321</v>
      </c>
    </row>
    <row r="28" spans="1:7">
      <c r="B28" s="119" t="s">
        <v>201</v>
      </c>
      <c r="C28" s="43" t="s">
        <v>322</v>
      </c>
      <c r="D28" s="119" t="s">
        <v>323</v>
      </c>
      <c r="E28" s="119" t="s">
        <v>324</v>
      </c>
    </row>
    <row r="29" spans="1:7">
      <c r="B29" s="119" t="s">
        <v>312</v>
      </c>
      <c r="C29" s="43" t="s">
        <v>325</v>
      </c>
      <c r="D29" s="119" t="s">
        <v>326</v>
      </c>
      <c r="E29" s="119" t="s">
        <v>327</v>
      </c>
    </row>
    <row r="30" spans="1:7">
      <c r="B30" s="119" t="s">
        <v>782</v>
      </c>
      <c r="C30" s="43" t="s">
        <v>328</v>
      </c>
      <c r="D30" s="119" t="s">
        <v>329</v>
      </c>
      <c r="E30" s="119" t="s">
        <v>661</v>
      </c>
    </row>
    <row r="31" spans="1:7">
      <c r="A31" s="122" t="s">
        <v>191</v>
      </c>
      <c r="B31" s="1173">
        <v>0.157493800240987</v>
      </c>
      <c r="C31" s="560">
        <v>100</v>
      </c>
      <c r="D31" s="560">
        <v>100</v>
      </c>
      <c r="E31" s="561">
        <v>100</v>
      </c>
      <c r="G31" s="266"/>
    </row>
    <row r="32" spans="1:7">
      <c r="A32" s="116" t="s">
        <v>330</v>
      </c>
      <c r="B32" s="1174">
        <v>0.20864330749219201</v>
      </c>
      <c r="C32" s="562">
        <v>100.76923076923001</v>
      </c>
      <c r="D32" s="562">
        <v>102.87498652129101</v>
      </c>
      <c r="E32" s="563">
        <v>93.247716539570803</v>
      </c>
      <c r="G32" s="267"/>
    </row>
    <row r="33" spans="1:7">
      <c r="A33" s="116" t="s">
        <v>331</v>
      </c>
      <c r="B33" s="1174">
        <v>0.20450617101594801</v>
      </c>
      <c r="C33" s="562">
        <v>104.244031830238</v>
      </c>
      <c r="D33" s="562">
        <v>116.956304235231</v>
      </c>
      <c r="E33" s="563">
        <v>91.012846118324234</v>
      </c>
      <c r="G33" s="267"/>
    </row>
    <row r="34" spans="1:7">
      <c r="A34" s="116" t="s">
        <v>332</v>
      </c>
      <c r="B34" s="1174">
        <v>0.232822219510293</v>
      </c>
      <c r="C34" s="562">
        <v>115.588235294117</v>
      </c>
      <c r="D34" s="562">
        <v>130.99908609934101</v>
      </c>
      <c r="E34" s="563">
        <v>92.082564141509934</v>
      </c>
      <c r="G34" s="267"/>
    </row>
    <row r="35" spans="1:7">
      <c r="A35" s="116">
        <v>2006</v>
      </c>
      <c r="B35" s="1174">
        <v>0.26440881988024001</v>
      </c>
      <c r="C35" s="562">
        <v>117.664670658682</v>
      </c>
      <c r="D35" s="562">
        <v>134.28205767296399</v>
      </c>
      <c r="E35" s="563">
        <v>85.619787146971092</v>
      </c>
      <c r="G35" s="267"/>
    </row>
    <row r="36" spans="1:7">
      <c r="A36" s="116">
        <v>2007</v>
      </c>
      <c r="B36" s="1174">
        <v>0.25841868134200102</v>
      </c>
      <c r="C36" s="562">
        <v>118.73111782477299</v>
      </c>
      <c r="D36" s="562">
        <v>138.16622385793301</v>
      </c>
      <c r="E36" s="563">
        <v>91.414577506281603</v>
      </c>
      <c r="G36" s="267"/>
    </row>
    <row r="37" spans="1:7">
      <c r="A37" s="116">
        <v>2008</v>
      </c>
      <c r="B37" s="1174">
        <v>0.21722834263505</v>
      </c>
      <c r="C37" s="562">
        <v>118.018018018018</v>
      </c>
      <c r="D37" s="562">
        <v>138.715271333039</v>
      </c>
      <c r="E37" s="563">
        <v>91.684809935684839</v>
      </c>
      <c r="G37" s="267"/>
    </row>
    <row r="38" spans="1:7">
      <c r="A38" s="116">
        <v>2009</v>
      </c>
      <c r="B38" s="1174">
        <v>0.235448990844499</v>
      </c>
      <c r="C38" s="562">
        <v>119.45288753799301</v>
      </c>
      <c r="D38" s="562">
        <v>139.333612629859</v>
      </c>
      <c r="E38" s="563">
        <v>86.187732354718577</v>
      </c>
      <c r="G38" s="267"/>
    </row>
    <row r="39" spans="1:7">
      <c r="A39" s="116">
        <v>2010</v>
      </c>
      <c r="B39" s="1174">
        <v>0.24342026909134001</v>
      </c>
      <c r="C39" s="562">
        <v>123.197492163009</v>
      </c>
      <c r="D39" s="562">
        <v>140.825904576043</v>
      </c>
      <c r="E39" s="563">
        <v>85.324467876425885</v>
      </c>
      <c r="G39" s="267"/>
    </row>
    <row r="40" spans="1:7">
      <c r="A40" s="116">
        <v>2011</v>
      </c>
      <c r="B40" s="1174">
        <v>0.25149106914335501</v>
      </c>
      <c r="C40" s="562">
        <v>124.76190476190401</v>
      </c>
      <c r="D40" s="562">
        <v>143.12303011983201</v>
      </c>
      <c r="E40" s="563">
        <v>82.570170270185642</v>
      </c>
      <c r="G40" s="267"/>
    </row>
    <row r="41" spans="1:7">
      <c r="A41" s="116">
        <v>2012</v>
      </c>
      <c r="B41" s="1174">
        <v>0.27034337744709203</v>
      </c>
      <c r="C41" s="562">
        <v>137.41258741258699</v>
      </c>
      <c r="D41" s="562">
        <v>148.085493020238</v>
      </c>
      <c r="E41" s="563">
        <v>82.744230476444827</v>
      </c>
      <c r="G41" s="267"/>
    </row>
    <row r="42" spans="1:7">
      <c r="A42" s="116">
        <v>2013</v>
      </c>
      <c r="B42" s="1174">
        <v>0.35768452518289601</v>
      </c>
      <c r="C42" s="562">
        <v>154.117647058823</v>
      </c>
      <c r="D42" s="562">
        <v>142.29062040950501</v>
      </c>
      <c r="E42" s="563">
        <v>86.415511514212227</v>
      </c>
      <c r="G42" s="267"/>
    </row>
    <row r="43" spans="1:7">
      <c r="A43" s="116">
        <v>2014</v>
      </c>
      <c r="B43" s="1174">
        <v>0.36848834002630199</v>
      </c>
      <c r="C43" s="562">
        <v>156.573705179282</v>
      </c>
      <c r="D43" s="562">
        <v>146.148447871424</v>
      </c>
      <c r="E43" s="563">
        <v>91.986859822146187</v>
      </c>
      <c r="G43" s="267"/>
    </row>
    <row r="44" spans="1:7">
      <c r="A44" s="116">
        <v>2015</v>
      </c>
      <c r="B44" s="1174">
        <v>0.35396257609559201</v>
      </c>
      <c r="C44" s="562">
        <v>160.408163265306</v>
      </c>
      <c r="D44" s="562">
        <v>145.715891795576</v>
      </c>
      <c r="E44" s="563">
        <v>90.802703332086793</v>
      </c>
      <c r="G44" s="267"/>
    </row>
    <row r="45" spans="1:7">
      <c r="A45" s="116">
        <v>2016</v>
      </c>
      <c r="B45" s="1174">
        <v>0.38049258009937897</v>
      </c>
      <c r="C45" s="562">
        <v>168.66952789699499</v>
      </c>
      <c r="D45" s="562">
        <v>146.713051102425</v>
      </c>
      <c r="E45" s="563">
        <v>91.645578003339395</v>
      </c>
      <c r="G45" s="267"/>
    </row>
    <row r="46" spans="1:7">
      <c r="A46" s="116">
        <v>2017</v>
      </c>
      <c r="B46" s="1174">
        <v>0.382593181522278</v>
      </c>
      <c r="C46" s="562">
        <v>170.12987012987</v>
      </c>
      <c r="D46" s="562">
        <v>152.03559439780599</v>
      </c>
      <c r="E46" s="563">
        <v>90.219209321795063</v>
      </c>
      <c r="G46" s="267"/>
    </row>
    <row r="47" spans="1:7">
      <c r="A47" s="116">
        <v>2018</v>
      </c>
      <c r="B47" s="1174">
        <v>0.38909378488077101</v>
      </c>
      <c r="C47" s="562">
        <v>170.869565217391</v>
      </c>
      <c r="D47" s="562">
        <v>155.721955004976</v>
      </c>
      <c r="E47" s="563">
        <v>88.519044943597805</v>
      </c>
      <c r="G47" s="267"/>
    </row>
    <row r="48" spans="1:7">
      <c r="A48" s="116">
        <v>2019</v>
      </c>
      <c r="B48" s="1174">
        <v>0.37865195166284099</v>
      </c>
      <c r="C48" s="562">
        <v>178.636363636363</v>
      </c>
      <c r="D48" s="562">
        <v>159.24285893580901</v>
      </c>
      <c r="E48" s="563">
        <v>90.543574619315294</v>
      </c>
      <c r="G48" s="267"/>
    </row>
    <row r="49" spans="1:7">
      <c r="A49" s="116">
        <v>2020</v>
      </c>
      <c r="B49" s="1174">
        <v>0.364928967090492</v>
      </c>
      <c r="C49" s="562">
        <v>176.233183856502</v>
      </c>
      <c r="D49" s="562">
        <v>159.191418879384</v>
      </c>
      <c r="E49" s="563">
        <v>86.544275035281743</v>
      </c>
      <c r="G49" s="267"/>
    </row>
    <row r="50" spans="1:7">
      <c r="A50" s="116">
        <v>2021</v>
      </c>
      <c r="B50" s="1174">
        <v>0.34372361171094301</v>
      </c>
      <c r="C50" s="562">
        <v>170.12987012987</v>
      </c>
      <c r="D50" s="562">
        <v>166.00148133220901</v>
      </c>
      <c r="E50" s="563">
        <v>86.598947792375981</v>
      </c>
      <c r="G50" s="267"/>
    </row>
    <row r="51" spans="1:7">
      <c r="A51" s="116">
        <v>2022</v>
      </c>
      <c r="B51" s="1174">
        <v>0.382081555395137</v>
      </c>
      <c r="C51" s="562">
        <v>168.66952789699499</v>
      </c>
      <c r="D51" s="562">
        <v>173.379328875195</v>
      </c>
      <c r="E51" s="563">
        <v>91.968737548810452</v>
      </c>
      <c r="G51" s="268"/>
    </row>
    <row r="52" spans="1:7">
      <c r="A52" s="117">
        <v>2023</v>
      </c>
      <c r="B52" s="1175"/>
      <c r="C52" s="674">
        <v>165.822784810126</v>
      </c>
      <c r="D52" s="674">
        <v>182.71649458111699</v>
      </c>
      <c r="E52" s="675">
        <v>85.930511249666623</v>
      </c>
    </row>
  </sheetData>
  <pageMargins left="0.75" right="0.75" top="1" bottom="1" header="0.5" footer="0.5"/>
  <headerFooter alignWithMargins="0"/>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247B62-F4B9-4EAD-8C63-0445A0FE300B}">
  <sheetPr>
    <tabColor theme="7" tint="0.39997558519241921"/>
  </sheetPr>
  <dimension ref="A1:Q53"/>
  <sheetViews>
    <sheetView zoomScale="75" zoomScaleNormal="75" workbookViewId="0">
      <selection activeCell="T31" sqref="T31"/>
    </sheetView>
  </sheetViews>
  <sheetFormatPr defaultColWidth="8.453125" defaultRowHeight="12.5"/>
  <cols>
    <col min="1" max="1" width="12.453125" style="3" customWidth="1"/>
    <col min="2" max="2" width="10.453125" style="3" bestFit="1" customWidth="1"/>
    <col min="3" max="3" width="8.453125" style="5" customWidth="1"/>
    <col min="4" max="4" width="8" style="5" bestFit="1" customWidth="1"/>
    <col min="5" max="5" width="8.26953125" style="5" bestFit="1" customWidth="1"/>
    <col min="6" max="6" width="7.453125" style="3" bestFit="1" customWidth="1"/>
    <col min="7" max="9" width="8.453125" style="3"/>
    <col min="10" max="10" width="11.453125" style="3" customWidth="1"/>
    <col min="11" max="11" width="10.453125" style="3" bestFit="1" customWidth="1"/>
    <col min="12" max="12" width="7.54296875" style="3" bestFit="1" customWidth="1"/>
    <col min="13" max="14" width="8.26953125" style="3" bestFit="1" customWidth="1"/>
    <col min="15" max="15" width="7.1796875" style="3" bestFit="1" customWidth="1"/>
    <col min="16" max="16384" width="8.453125" style="3"/>
  </cols>
  <sheetData>
    <row r="1" spans="1:12" ht="14.5">
      <c r="A1" s="94" t="s">
        <v>928</v>
      </c>
      <c r="B1" s="76"/>
      <c r="L1" s="57"/>
    </row>
    <row r="2" spans="1:12" ht="13">
      <c r="A2" s="76"/>
      <c r="B2" s="76"/>
    </row>
    <row r="3" spans="1:12" ht="13">
      <c r="A3" s="76"/>
      <c r="B3" s="76"/>
    </row>
    <row r="4" spans="1:12" ht="13">
      <c r="A4" s="76"/>
      <c r="B4" s="76"/>
    </row>
    <row r="5" spans="1:12" ht="13">
      <c r="A5" s="76"/>
      <c r="B5" s="76"/>
    </row>
    <row r="6" spans="1:12" ht="13">
      <c r="A6" s="76"/>
      <c r="B6" s="76"/>
    </row>
    <row r="7" spans="1:12" ht="13">
      <c r="A7" s="76"/>
      <c r="B7" s="76"/>
    </row>
    <row r="8" spans="1:12" ht="13">
      <c r="A8" s="76"/>
      <c r="B8" s="76"/>
    </row>
    <row r="9" spans="1:12" ht="13">
      <c r="A9" s="76"/>
      <c r="B9" s="76"/>
    </row>
    <row r="10" spans="1:12" ht="13">
      <c r="A10" s="76"/>
      <c r="B10" s="76"/>
    </row>
    <row r="11" spans="1:12" ht="13">
      <c r="A11" s="76"/>
      <c r="B11" s="76"/>
    </row>
    <row r="12" spans="1:12" ht="13">
      <c r="A12" s="76"/>
      <c r="B12" s="76"/>
    </row>
    <row r="13" spans="1:12" ht="13">
      <c r="A13" s="76"/>
      <c r="B13" s="76"/>
    </row>
    <row r="14" spans="1:12" ht="13">
      <c r="A14" s="76"/>
      <c r="B14" s="76"/>
    </row>
    <row r="15" spans="1:12" ht="13">
      <c r="A15" s="76"/>
      <c r="B15" s="76"/>
    </row>
    <row r="16" spans="1:12" ht="13">
      <c r="A16" s="76"/>
      <c r="B16" s="76"/>
    </row>
    <row r="17" spans="1:14" ht="13">
      <c r="A17" s="76"/>
      <c r="B17" s="76"/>
    </row>
    <row r="18" spans="1:14" ht="13">
      <c r="A18" s="76"/>
      <c r="B18" s="76"/>
    </row>
    <row r="19" spans="1:14" ht="13">
      <c r="A19" s="76"/>
      <c r="B19" s="76"/>
    </row>
    <row r="20" spans="1:14" ht="13">
      <c r="A20" s="76"/>
      <c r="B20" s="76"/>
    </row>
    <row r="21" spans="1:14" ht="13">
      <c r="A21" s="76"/>
      <c r="B21" s="76"/>
    </row>
    <row r="22" spans="1:14" ht="13">
      <c r="A22" s="157" t="s">
        <v>517</v>
      </c>
      <c r="B22" s="76"/>
    </row>
    <row r="23" spans="1:14" ht="57" customHeight="1">
      <c r="A23" s="1283" t="s">
        <v>1011</v>
      </c>
      <c r="B23" s="1283"/>
      <c r="C23" s="1283"/>
      <c r="D23" s="1283"/>
      <c r="E23" s="1283"/>
      <c r="F23" s="1283"/>
      <c r="G23" s="1283"/>
      <c r="H23" s="1283"/>
      <c r="I23" s="1283"/>
      <c r="J23" s="1283"/>
    </row>
    <row r="24" spans="1:14" ht="12.65" customHeight="1">
      <c r="A24" s="769"/>
      <c r="B24" s="769"/>
      <c r="C24" s="769"/>
      <c r="D24" s="769"/>
      <c r="E24" s="769"/>
      <c r="F24" s="769"/>
      <c r="G24" s="769"/>
      <c r="H24" s="769"/>
      <c r="I24" s="769"/>
      <c r="J24" s="769"/>
    </row>
    <row r="25" spans="1:14" ht="13">
      <c r="A25" s="57" t="s">
        <v>929</v>
      </c>
      <c r="J25" s="57" t="s">
        <v>930</v>
      </c>
    </row>
    <row r="26" spans="1:14" ht="13">
      <c r="A26" s="277" t="s">
        <v>333</v>
      </c>
      <c r="B26" s="10"/>
      <c r="C26" s="1235" t="s">
        <v>334</v>
      </c>
      <c r="D26" s="1236"/>
      <c r="E26" s="1236"/>
      <c r="F26" s="28"/>
      <c r="J26" s="277" t="s">
        <v>333</v>
      </c>
      <c r="K26" s="505"/>
      <c r="L26" s="1235" t="s">
        <v>334</v>
      </c>
      <c r="M26" s="1236"/>
      <c r="N26" s="1282"/>
    </row>
    <row r="27" spans="1:14">
      <c r="A27" s="1284" t="s">
        <v>335</v>
      </c>
      <c r="B27" s="1285"/>
      <c r="C27" s="122" t="s">
        <v>336</v>
      </c>
      <c r="D27" s="738" t="s">
        <v>337</v>
      </c>
      <c r="E27" s="738" t="s">
        <v>338</v>
      </c>
      <c r="F27" s="116"/>
      <c r="J27" s="1284" t="s">
        <v>335</v>
      </c>
      <c r="K27" s="1285"/>
      <c r="L27" s="122" t="s">
        <v>336</v>
      </c>
      <c r="M27" s="738" t="s">
        <v>337</v>
      </c>
      <c r="N27" s="66" t="s">
        <v>338</v>
      </c>
    </row>
    <row r="28" spans="1:14" ht="14.5">
      <c r="A28" s="122"/>
      <c r="B28" s="738" t="s">
        <v>339</v>
      </c>
      <c r="C28" s="284">
        <v>0.16132190583051401</v>
      </c>
      <c r="D28" s="285">
        <v>0.18600837667249601</v>
      </c>
      <c r="E28" s="285">
        <v>0.22870111828373099</v>
      </c>
      <c r="F28" s="287"/>
      <c r="J28" s="122"/>
      <c r="K28" s="738" t="s">
        <v>730</v>
      </c>
      <c r="L28" s="284">
        <v>0.272409179729105</v>
      </c>
      <c r="M28" s="285">
        <v>0.32202687381268402</v>
      </c>
      <c r="N28" s="286">
        <v>0.36772492657310302</v>
      </c>
    </row>
    <row r="29" spans="1:14" ht="14.5">
      <c r="A29" s="116" t="s">
        <v>340</v>
      </c>
      <c r="B29" s="5" t="s">
        <v>341</v>
      </c>
      <c r="C29" s="287">
        <v>0.21855244249616201</v>
      </c>
      <c r="D29" s="6">
        <v>0.25793477854427199</v>
      </c>
      <c r="E29" s="6">
        <v>0.25119454127961099</v>
      </c>
      <c r="F29" s="287"/>
      <c r="J29" s="116" t="s">
        <v>731</v>
      </c>
      <c r="K29" s="5" t="s">
        <v>732</v>
      </c>
      <c r="L29" s="287">
        <v>0.295277947152849</v>
      </c>
      <c r="M29" s="6">
        <v>0.36094833944686799</v>
      </c>
      <c r="N29" s="288">
        <v>0.38752093446956798</v>
      </c>
    </row>
    <row r="30" spans="1:14" ht="14.5">
      <c r="A30" s="116" t="s">
        <v>342</v>
      </c>
      <c r="B30" s="5" t="s">
        <v>343</v>
      </c>
      <c r="C30" s="287">
        <v>0.237113763191482</v>
      </c>
      <c r="D30" s="6">
        <v>0.27299446008252998</v>
      </c>
      <c r="E30" s="6">
        <v>0.31625384063411399</v>
      </c>
      <c r="F30" s="287"/>
      <c r="J30" s="116" t="s">
        <v>733</v>
      </c>
      <c r="K30" s="5" t="s">
        <v>734</v>
      </c>
      <c r="L30" s="287">
        <v>0.32721302514436501</v>
      </c>
      <c r="M30" s="6">
        <v>0.37509889269650498</v>
      </c>
      <c r="N30" s="288">
        <v>0.41454846825804798</v>
      </c>
    </row>
    <row r="31" spans="1:14" ht="14.5">
      <c r="A31" s="116" t="s">
        <v>344</v>
      </c>
      <c r="B31" s="5" t="s">
        <v>345</v>
      </c>
      <c r="C31" s="287">
        <v>0.27679417275857998</v>
      </c>
      <c r="D31" s="6">
        <v>0.31208696129704599</v>
      </c>
      <c r="E31" s="6">
        <v>0.37439931796105302</v>
      </c>
      <c r="F31" s="287"/>
      <c r="J31" s="116" t="s">
        <v>735</v>
      </c>
      <c r="K31" s="5" t="s">
        <v>662</v>
      </c>
      <c r="L31" s="287">
        <v>0.32872990867579899</v>
      </c>
      <c r="M31" s="6">
        <v>0.405312726704466</v>
      </c>
      <c r="N31" s="288">
        <v>0.42770620391402298</v>
      </c>
    </row>
    <row r="32" spans="1:14" ht="14.5">
      <c r="A32" s="117" t="s">
        <v>346</v>
      </c>
      <c r="B32" s="31"/>
      <c r="C32" s="289">
        <v>0.32012728934456303</v>
      </c>
      <c r="D32" s="290">
        <v>0.38997463232420498</v>
      </c>
      <c r="E32" s="290">
        <v>0.411237712755117</v>
      </c>
      <c r="F32" s="287"/>
      <c r="J32" s="117" t="s">
        <v>663</v>
      </c>
      <c r="K32" s="31"/>
      <c r="L32" s="289">
        <v>0.32647702959742703</v>
      </c>
      <c r="M32" s="290">
        <v>0.41440560646257002</v>
      </c>
      <c r="N32" s="291">
        <v>0.44139965568175499</v>
      </c>
    </row>
    <row r="33" spans="1:17">
      <c r="A33" s="5"/>
      <c r="B33" s="5"/>
      <c r="C33" s="6"/>
      <c r="D33" s="6"/>
      <c r="E33" s="6"/>
      <c r="F33" s="6"/>
      <c r="J33" s="5"/>
      <c r="K33" s="5"/>
      <c r="L33" s="6"/>
      <c r="M33" s="6"/>
      <c r="N33" s="6"/>
      <c r="O33" s="6"/>
    </row>
    <row r="34" spans="1:17">
      <c r="A34" s="5"/>
      <c r="B34" s="5"/>
      <c r="C34" s="6"/>
      <c r="D34" s="6"/>
      <c r="E34" s="6"/>
      <c r="F34" s="6"/>
      <c r="J34" s="5"/>
      <c r="K34" s="5"/>
      <c r="L34" s="6"/>
      <c r="M34" s="6"/>
      <c r="N34" s="6"/>
      <c r="O34" s="6"/>
    </row>
    <row r="35" spans="1:17" ht="13">
      <c r="A35" s="277" t="s">
        <v>347</v>
      </c>
      <c r="B35" s="236"/>
      <c r="C35" s="1235" t="s">
        <v>334</v>
      </c>
      <c r="D35" s="1236"/>
      <c r="E35" s="1236"/>
      <c r="F35" s="28"/>
      <c r="J35" s="277" t="s">
        <v>347</v>
      </c>
      <c r="K35" s="236"/>
      <c r="L35" s="1235" t="s">
        <v>334</v>
      </c>
      <c r="M35" s="1236"/>
      <c r="N35" s="1282"/>
      <c r="O35" s="28"/>
    </row>
    <row r="36" spans="1:17">
      <c r="A36" s="1286" t="s">
        <v>335</v>
      </c>
      <c r="B36" s="1287"/>
      <c r="C36" s="14" t="s">
        <v>336</v>
      </c>
      <c r="D36" s="505" t="s">
        <v>337</v>
      </c>
      <c r="E36" s="10" t="s">
        <v>338</v>
      </c>
      <c r="F36" s="116"/>
      <c r="J36" s="1286" t="s">
        <v>335</v>
      </c>
      <c r="K36" s="1287"/>
      <c r="L36" s="14" t="s">
        <v>336</v>
      </c>
      <c r="M36" s="505" t="s">
        <v>337</v>
      </c>
      <c r="N36" s="10" t="s">
        <v>338</v>
      </c>
      <c r="O36" s="28"/>
    </row>
    <row r="37" spans="1:17" ht="14.5">
      <c r="A37" s="116"/>
      <c r="B37" s="5" t="s">
        <v>339</v>
      </c>
      <c r="C37" s="292">
        <v>4</v>
      </c>
      <c r="D37" s="293">
        <v>5</v>
      </c>
      <c r="E37" s="293">
        <v>13</v>
      </c>
      <c r="F37" s="292"/>
      <c r="J37" s="122"/>
      <c r="K37" s="66" t="s">
        <v>736</v>
      </c>
      <c r="L37" s="1215">
        <v>58</v>
      </c>
      <c r="M37" s="1215">
        <v>31</v>
      </c>
      <c r="N37" s="1216">
        <v>87</v>
      </c>
      <c r="O37" s="28"/>
    </row>
    <row r="38" spans="1:17" ht="14.5">
      <c r="A38" s="116" t="s">
        <v>340</v>
      </c>
      <c r="B38" s="5" t="s">
        <v>341</v>
      </c>
      <c r="C38" s="292">
        <v>25</v>
      </c>
      <c r="D38" s="293">
        <v>17</v>
      </c>
      <c r="E38" s="293">
        <v>45</v>
      </c>
      <c r="F38" s="292"/>
      <c r="J38" s="116" t="s">
        <v>737</v>
      </c>
      <c r="K38" s="43" t="s">
        <v>738</v>
      </c>
      <c r="L38">
        <v>32</v>
      </c>
      <c r="M38">
        <v>35</v>
      </c>
      <c r="N38" s="1217">
        <v>34</v>
      </c>
      <c r="O38" s="28"/>
    </row>
    <row r="39" spans="1:17" ht="14.5">
      <c r="A39" s="116" t="s">
        <v>342</v>
      </c>
      <c r="B39" s="5" t="s">
        <v>343</v>
      </c>
      <c r="C39" s="292">
        <v>126</v>
      </c>
      <c r="D39" s="293">
        <v>82</v>
      </c>
      <c r="E39" s="293">
        <v>117</v>
      </c>
      <c r="F39" s="292"/>
      <c r="J39" s="116" t="s">
        <v>739</v>
      </c>
      <c r="K39" s="43" t="s">
        <v>740</v>
      </c>
      <c r="L39">
        <v>29</v>
      </c>
      <c r="M39">
        <v>50</v>
      </c>
      <c r="N39" s="1217">
        <v>39</v>
      </c>
      <c r="O39" s="28"/>
    </row>
    <row r="40" spans="1:17" ht="14.5">
      <c r="A40" s="116" t="s">
        <v>344</v>
      </c>
      <c r="B40" s="5" t="s">
        <v>345</v>
      </c>
      <c r="C40" s="292">
        <v>106</v>
      </c>
      <c r="D40" s="293">
        <v>63</v>
      </c>
      <c r="E40" s="293">
        <v>70</v>
      </c>
      <c r="F40" s="292"/>
      <c r="J40" s="116" t="s">
        <v>741</v>
      </c>
      <c r="K40" s="43" t="s">
        <v>742</v>
      </c>
      <c r="L40">
        <v>31</v>
      </c>
      <c r="M40">
        <v>34</v>
      </c>
      <c r="N40" s="1217">
        <v>43</v>
      </c>
      <c r="O40" s="28"/>
    </row>
    <row r="41" spans="1:17" ht="14.5">
      <c r="A41" s="117" t="s">
        <v>346</v>
      </c>
      <c r="B41" s="31"/>
      <c r="C41" s="294">
        <v>116</v>
      </c>
      <c r="D41" s="295">
        <v>122</v>
      </c>
      <c r="E41" s="295">
        <v>99</v>
      </c>
      <c r="F41" s="292"/>
      <c r="J41" s="117" t="s">
        <v>743</v>
      </c>
      <c r="K41" s="13"/>
      <c r="L41" s="1218">
        <v>23</v>
      </c>
      <c r="M41" s="1218">
        <v>17</v>
      </c>
      <c r="N41" s="1219">
        <v>9</v>
      </c>
      <c r="O41" s="28"/>
    </row>
    <row r="42" spans="1:17">
      <c r="A42" s="5"/>
      <c r="B42" s="5"/>
      <c r="C42" s="293"/>
      <c r="D42" s="293"/>
      <c r="E42" s="293"/>
      <c r="F42" s="293"/>
      <c r="J42" s="5"/>
      <c r="K42" s="5"/>
      <c r="L42" s="293"/>
      <c r="M42" s="293"/>
      <c r="N42" s="293"/>
      <c r="O42" s="293"/>
    </row>
    <row r="43" spans="1:17">
      <c r="A43" s="5"/>
      <c r="B43" s="5"/>
      <c r="C43" s="293"/>
      <c r="D43" s="293"/>
      <c r="E43" s="293"/>
      <c r="F43" s="293"/>
      <c r="J43" s="5"/>
      <c r="K43" s="5"/>
      <c r="L43" s="293"/>
      <c r="M43" s="293"/>
      <c r="N43" s="293"/>
      <c r="O43" s="293"/>
    </row>
    <row r="44" spans="1:17" ht="13">
      <c r="A44" s="277" t="s">
        <v>348</v>
      </c>
      <c r="B44" s="236"/>
      <c r="C44" s="1235" t="s">
        <v>334</v>
      </c>
      <c r="D44" s="1236"/>
      <c r="E44" s="1236"/>
      <c r="F44" s="28"/>
      <c r="J44" s="277" t="s">
        <v>348</v>
      </c>
      <c r="K44" s="236"/>
      <c r="L44" s="1235" t="s">
        <v>334</v>
      </c>
      <c r="M44" s="1236"/>
      <c r="N44" s="1282"/>
    </row>
    <row r="45" spans="1:17">
      <c r="A45" s="1286" t="s">
        <v>335</v>
      </c>
      <c r="B45" s="1287"/>
      <c r="C45" s="14" t="s">
        <v>336</v>
      </c>
      <c r="D45" s="505" t="s">
        <v>337</v>
      </c>
      <c r="E45" s="505" t="s">
        <v>338</v>
      </c>
      <c r="F45" s="116"/>
      <c r="J45" s="1286" t="s">
        <v>335</v>
      </c>
      <c r="K45" s="1287"/>
      <c r="L45" s="14" t="s">
        <v>336</v>
      </c>
      <c r="M45" s="505" t="s">
        <v>337</v>
      </c>
      <c r="N45" s="10" t="s">
        <v>338</v>
      </c>
    </row>
    <row r="46" spans="1:17" ht="14.5">
      <c r="A46" s="116"/>
      <c r="B46" s="5" t="s">
        <v>339</v>
      </c>
      <c r="C46" s="292">
        <v>147.72499999999999</v>
      </c>
      <c r="D46" s="293">
        <v>647.70000000000005</v>
      </c>
      <c r="E46" s="293">
        <v>991</v>
      </c>
      <c r="F46" s="292"/>
      <c r="H46" s="184"/>
      <c r="I46" s="148"/>
      <c r="J46" s="122"/>
      <c r="K46" s="738" t="s">
        <v>736</v>
      </c>
      <c r="L46" s="292">
        <v>3590.5</v>
      </c>
      <c r="M46" s="293">
        <v>5431.1499999999896</v>
      </c>
      <c r="N46" s="293">
        <v>12809</v>
      </c>
      <c r="O46" s="292"/>
      <c r="Q46" s="184"/>
    </row>
    <row r="47" spans="1:17" ht="14.5">
      <c r="A47" s="116" t="s">
        <v>340</v>
      </c>
      <c r="B47" s="5" t="s">
        <v>341</v>
      </c>
      <c r="C47" s="292">
        <v>1510.6</v>
      </c>
      <c r="D47" s="293">
        <v>1379.9</v>
      </c>
      <c r="E47" s="293">
        <v>2264.1999999999998</v>
      </c>
      <c r="F47" s="292"/>
      <c r="H47" s="184"/>
      <c r="I47" s="148"/>
      <c r="J47" s="116" t="s">
        <v>737</v>
      </c>
      <c r="K47" s="5" t="s">
        <v>738</v>
      </c>
      <c r="L47" s="292">
        <v>3861.9</v>
      </c>
      <c r="M47" s="293">
        <v>4935.8999999999996</v>
      </c>
      <c r="N47" s="293">
        <v>7050.54</v>
      </c>
      <c r="O47" s="292"/>
      <c r="Q47" s="184"/>
    </row>
    <row r="48" spans="1:17" ht="14.5">
      <c r="A48" s="116" t="s">
        <v>342</v>
      </c>
      <c r="B48" s="5" t="s">
        <v>343</v>
      </c>
      <c r="C48" s="292">
        <v>8555.0999999999894</v>
      </c>
      <c r="D48" s="293">
        <v>9036.4500000000007</v>
      </c>
      <c r="E48" s="293">
        <v>13580.3</v>
      </c>
      <c r="F48" s="292"/>
      <c r="H48" s="184"/>
      <c r="I48" s="148"/>
      <c r="J48" s="116" t="s">
        <v>739</v>
      </c>
      <c r="K48" s="5" t="s">
        <v>740</v>
      </c>
      <c r="L48" s="292">
        <v>5086.1399999999903</v>
      </c>
      <c r="M48" s="293">
        <v>10938.82</v>
      </c>
      <c r="N48" s="293">
        <v>8549.74</v>
      </c>
      <c r="O48" s="292"/>
      <c r="Q48" s="184"/>
    </row>
    <row r="49" spans="1:17" ht="14.5">
      <c r="A49" s="116" t="s">
        <v>344</v>
      </c>
      <c r="B49" s="5" t="s">
        <v>345</v>
      </c>
      <c r="C49" s="292">
        <v>6115.5999999999904</v>
      </c>
      <c r="D49" s="293">
        <v>9379.1999999999898</v>
      </c>
      <c r="E49" s="293">
        <v>11227.04</v>
      </c>
      <c r="F49" s="292"/>
      <c r="H49" s="184"/>
      <c r="I49" s="148"/>
      <c r="J49" s="116" t="s">
        <v>741</v>
      </c>
      <c r="K49" s="5" t="s">
        <v>742</v>
      </c>
      <c r="L49" s="292">
        <v>4500</v>
      </c>
      <c r="M49" s="293">
        <v>5586.8</v>
      </c>
      <c r="N49" s="293">
        <v>6796.0999999999904</v>
      </c>
      <c r="O49" s="292"/>
      <c r="Q49" s="184"/>
    </row>
    <row r="50" spans="1:17" ht="14.5">
      <c r="A50" s="117" t="s">
        <v>346</v>
      </c>
      <c r="B50" s="31"/>
      <c r="C50" s="294">
        <v>16436.64</v>
      </c>
      <c r="D50" s="295">
        <v>23150.519999999899</v>
      </c>
      <c r="E50" s="295">
        <v>18982.84</v>
      </c>
      <c r="F50" s="292"/>
      <c r="H50" s="184"/>
      <c r="I50" s="148"/>
      <c r="J50" s="117" t="s">
        <v>743</v>
      </c>
      <c r="K50" s="31"/>
      <c r="L50" s="294">
        <v>2711.5</v>
      </c>
      <c r="M50" s="295">
        <v>4515.5</v>
      </c>
      <c r="N50" s="295">
        <v>1583.7</v>
      </c>
      <c r="O50" s="292"/>
      <c r="Q50" s="184"/>
    </row>
    <row r="51" spans="1:17">
      <c r="C51" s="185"/>
      <c r="D51" s="185"/>
      <c r="E51" s="185"/>
      <c r="F51" s="185"/>
    </row>
    <row r="52" spans="1:17">
      <c r="C52" s="186"/>
      <c r="D52" s="186"/>
      <c r="E52" s="186"/>
      <c r="F52" s="186"/>
      <c r="H52" s="184"/>
      <c r="L52" s="184"/>
      <c r="M52" s="184"/>
      <c r="N52" s="184"/>
      <c r="O52" s="184"/>
    </row>
    <row r="53" spans="1:17">
      <c r="C53" s="148"/>
      <c r="D53" s="148"/>
      <c r="E53" s="148"/>
      <c r="F53" s="148"/>
    </row>
  </sheetData>
  <mergeCells count="13">
    <mergeCell ref="A36:B36"/>
    <mergeCell ref="J36:K36"/>
    <mergeCell ref="C44:E44"/>
    <mergeCell ref="L44:N44"/>
    <mergeCell ref="A45:B45"/>
    <mergeCell ref="J45:K45"/>
    <mergeCell ref="C35:E35"/>
    <mergeCell ref="L35:N35"/>
    <mergeCell ref="A23:J23"/>
    <mergeCell ref="C26:E26"/>
    <mergeCell ref="L26:N26"/>
    <mergeCell ref="A27:B27"/>
    <mergeCell ref="J27:K27"/>
  </mergeCells>
  <pageMargins left="0.75" right="0.75" top="1" bottom="1" header="0.5" footer="0.5"/>
  <headerFooter alignWithMargins="0"/>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231F12-7104-47B9-AE32-D0596C06B554}">
  <sheetPr>
    <tabColor theme="7" tint="0.39997558519241921"/>
  </sheetPr>
  <dimension ref="A1:M168"/>
  <sheetViews>
    <sheetView zoomScale="75" zoomScaleNormal="75" workbookViewId="0">
      <selection activeCell="O43" sqref="O43"/>
    </sheetView>
  </sheetViews>
  <sheetFormatPr defaultColWidth="8.453125" defaultRowHeight="12.5"/>
  <cols>
    <col min="1" max="1" width="7.453125" style="3" customWidth="1"/>
    <col min="2" max="3" width="2" style="3" customWidth="1"/>
    <col min="4" max="4" width="11.7265625" style="3" customWidth="1"/>
    <col min="5" max="5" width="11.453125" style="3" customWidth="1"/>
    <col min="6" max="6" width="9.81640625" style="3" customWidth="1"/>
    <col min="7" max="8" width="8.453125" style="3"/>
    <col min="9" max="9" width="11.7265625" style="3" customWidth="1"/>
    <col min="10" max="16384" width="8.453125" style="3"/>
  </cols>
  <sheetData>
    <row r="1" spans="1:1" ht="14.5">
      <c r="A1" s="4" t="s">
        <v>349</v>
      </c>
    </row>
    <row r="2" spans="1:1" ht="14.5">
      <c r="A2" s="4"/>
    </row>
    <row r="3" spans="1:1" ht="14.5">
      <c r="A3" s="4"/>
    </row>
    <row r="4" spans="1:1" ht="14.5">
      <c r="A4" s="4"/>
    </row>
    <row r="5" spans="1:1" ht="14.5">
      <c r="A5" s="4"/>
    </row>
    <row r="6" spans="1:1" ht="14.5">
      <c r="A6" s="4"/>
    </row>
    <row r="7" spans="1:1" ht="14.5">
      <c r="A7" s="4"/>
    </row>
    <row r="8" spans="1:1" ht="14.5">
      <c r="A8" s="4"/>
    </row>
    <row r="9" spans="1:1" ht="14.5">
      <c r="A9" s="4"/>
    </row>
    <row r="10" spans="1:1" ht="14.5">
      <c r="A10" s="4"/>
    </row>
    <row r="11" spans="1:1" ht="14.5">
      <c r="A11" s="4"/>
    </row>
    <row r="12" spans="1:1" ht="14.5">
      <c r="A12" s="4"/>
    </row>
    <row r="13" spans="1:1" ht="14.5">
      <c r="A13" s="4"/>
    </row>
    <row r="14" spans="1:1" ht="14.5">
      <c r="A14" s="4"/>
    </row>
    <row r="15" spans="1:1" ht="14.5">
      <c r="A15" s="4"/>
    </row>
    <row r="16" spans="1:1" ht="14.5">
      <c r="A16" s="4"/>
    </row>
    <row r="17" spans="1:13" ht="14.5">
      <c r="A17" s="4"/>
    </row>
    <row r="18" spans="1:13" ht="14.5">
      <c r="A18" s="4"/>
    </row>
    <row r="19" spans="1:13" ht="13">
      <c r="A19" s="187"/>
    </row>
    <row r="20" spans="1:13" ht="13">
      <c r="A20" s="187"/>
    </row>
    <row r="21" spans="1:13" ht="13">
      <c r="A21" s="157" t="s">
        <v>350</v>
      </c>
      <c r="M21" s="157" t="s">
        <v>350</v>
      </c>
    </row>
    <row r="23" spans="1:13">
      <c r="C23" s="188"/>
      <c r="D23" s="189" t="s">
        <v>13</v>
      </c>
      <c r="E23" s="189" t="s">
        <v>13</v>
      </c>
      <c r="F23" s="124"/>
    </row>
    <row r="24" spans="1:13">
      <c r="C24" s="188"/>
      <c r="D24" s="190" t="s">
        <v>12</v>
      </c>
      <c r="E24" s="190" t="s">
        <v>351</v>
      </c>
      <c r="F24" s="125"/>
    </row>
    <row r="25" spans="1:13">
      <c r="C25" s="188"/>
      <c r="D25" s="190" t="s">
        <v>352</v>
      </c>
      <c r="E25" s="190" t="s">
        <v>352</v>
      </c>
      <c r="F25" s="160" t="s">
        <v>353</v>
      </c>
    </row>
    <row r="26" spans="1:13" ht="23">
      <c r="A26" s="872" t="s">
        <v>848</v>
      </c>
      <c r="B26" s="191"/>
      <c r="C26" s="191" t="s">
        <v>354</v>
      </c>
      <c r="D26" s="189"/>
      <c r="E26" s="118"/>
      <c r="F26" s="66">
        <v>2007</v>
      </c>
    </row>
    <row r="27" spans="1:13">
      <c r="A27" s="192"/>
      <c r="B27" s="148"/>
      <c r="C27" s="148" t="s">
        <v>354</v>
      </c>
      <c r="D27" s="190"/>
      <c r="E27" s="119"/>
      <c r="F27" s="43">
        <v>2008</v>
      </c>
    </row>
    <row r="28" spans="1:13">
      <c r="A28" s="192"/>
      <c r="B28" s="148"/>
      <c r="C28" s="148" t="s">
        <v>354</v>
      </c>
      <c r="D28" s="190"/>
      <c r="E28" s="119"/>
      <c r="F28" s="43">
        <v>2009</v>
      </c>
    </row>
    <row r="29" spans="1:13">
      <c r="A29" s="192"/>
      <c r="B29" s="148"/>
      <c r="C29" s="148" t="s">
        <v>354</v>
      </c>
      <c r="D29" s="190"/>
      <c r="E29" s="119"/>
      <c r="F29" s="43">
        <v>2010</v>
      </c>
      <c r="H29" s="34"/>
      <c r="I29" s="340" t="s">
        <v>13</v>
      </c>
      <c r="L29" s="148"/>
    </row>
    <row r="30" spans="1:13">
      <c r="A30" s="192"/>
      <c r="B30" s="148"/>
      <c r="C30" s="148" t="s">
        <v>354</v>
      </c>
      <c r="D30" s="190"/>
      <c r="E30" s="119"/>
      <c r="F30" s="43">
        <v>2011</v>
      </c>
      <c r="H30" s="28" t="s">
        <v>388</v>
      </c>
      <c r="I30" s="341" t="s">
        <v>351</v>
      </c>
      <c r="L30" s="148"/>
    </row>
    <row r="31" spans="1:13">
      <c r="A31" s="192"/>
      <c r="B31" s="148"/>
      <c r="C31" s="148" t="s">
        <v>354</v>
      </c>
      <c r="D31" s="190"/>
      <c r="E31" s="119"/>
      <c r="F31" s="43">
        <v>2012</v>
      </c>
      <c r="H31" s="30" t="s">
        <v>48</v>
      </c>
      <c r="I31" s="342" t="s">
        <v>849</v>
      </c>
      <c r="L31" s="148"/>
    </row>
    <row r="32" spans="1:13">
      <c r="A32" s="192"/>
      <c r="B32" s="148"/>
      <c r="C32" s="148" t="s">
        <v>354</v>
      </c>
      <c r="D32" s="190"/>
      <c r="E32" s="119"/>
      <c r="F32" s="43">
        <v>2013</v>
      </c>
      <c r="H32" s="34" t="s">
        <v>1</v>
      </c>
      <c r="I32" s="873">
        <v>5.04E-4</v>
      </c>
      <c r="K32" s="148"/>
      <c r="L32" s="148"/>
    </row>
    <row r="33" spans="1:12">
      <c r="A33" s="192"/>
      <c r="B33" s="148"/>
      <c r="C33" s="148" t="s">
        <v>354</v>
      </c>
      <c r="D33" s="190">
        <v>0.119743164056483</v>
      </c>
      <c r="E33" s="190">
        <v>7.1198866459092364E-3</v>
      </c>
      <c r="F33" s="43">
        <v>2014</v>
      </c>
      <c r="H33" s="28" t="s">
        <v>11</v>
      </c>
      <c r="I33" s="341">
        <v>5.9940000000000002E-3</v>
      </c>
      <c r="K33" s="148"/>
      <c r="L33" s="148"/>
    </row>
    <row r="34" spans="1:12">
      <c r="A34" s="192"/>
      <c r="B34" s="148"/>
      <c r="C34" s="148" t="s">
        <v>354</v>
      </c>
      <c r="D34" s="1033">
        <v>0.134723505042943</v>
      </c>
      <c r="E34" s="1033">
        <v>9.3028196438042898E-3</v>
      </c>
      <c r="F34" s="43">
        <v>2015</v>
      </c>
      <c r="H34" s="28" t="s">
        <v>7</v>
      </c>
      <c r="I34" s="341">
        <v>1.0562E-2</v>
      </c>
      <c r="K34" s="148"/>
      <c r="L34" s="148"/>
    </row>
    <row r="35" spans="1:12">
      <c r="A35" s="192"/>
      <c r="B35" s="148"/>
      <c r="C35" s="148" t="s">
        <v>354</v>
      </c>
      <c r="D35" s="1033">
        <v>0.175367013177958</v>
      </c>
      <c r="E35" s="1033">
        <v>1.6561832849140319E-2</v>
      </c>
      <c r="F35" s="43">
        <v>2016</v>
      </c>
      <c r="H35" s="28" t="s">
        <v>5</v>
      </c>
      <c r="I35" s="341">
        <v>3.2235E-2</v>
      </c>
      <c r="L35" s="148"/>
    </row>
    <row r="36" spans="1:12">
      <c r="A36" s="192"/>
      <c r="B36" s="148"/>
      <c r="C36" s="148" t="s">
        <v>354</v>
      </c>
      <c r="D36" s="1033">
        <v>0.22988747209051499</v>
      </c>
      <c r="E36" s="1033">
        <v>2.8009685745081999E-2</v>
      </c>
      <c r="F36" s="43">
        <v>2017</v>
      </c>
      <c r="H36" s="28" t="s">
        <v>6</v>
      </c>
      <c r="I36" s="341">
        <v>3.3169999999999998E-2</v>
      </c>
      <c r="K36" s="148"/>
      <c r="L36" s="148"/>
    </row>
    <row r="37" spans="1:12">
      <c r="A37" s="192"/>
      <c r="B37" s="148"/>
      <c r="C37" s="148" t="s">
        <v>354</v>
      </c>
      <c r="D37" s="1033">
        <v>0.23831135349588101</v>
      </c>
      <c r="E37" s="1033">
        <v>1.2860819399372975E-2</v>
      </c>
      <c r="F37" s="43">
        <v>2018</v>
      </c>
      <c r="H37" s="28" t="s">
        <v>2</v>
      </c>
      <c r="I37" s="341">
        <v>4.2077000000000003E-2</v>
      </c>
      <c r="K37" s="148"/>
      <c r="L37" s="148"/>
    </row>
    <row r="38" spans="1:12">
      <c r="A38" s="192"/>
      <c r="B38" s="148"/>
      <c r="C38" s="148" t="s">
        <v>354</v>
      </c>
      <c r="D38" s="1033">
        <v>0.27516518256193301</v>
      </c>
      <c r="E38" s="1033">
        <v>1.5704618978089762E-2</v>
      </c>
      <c r="F38" s="43">
        <v>2019</v>
      </c>
      <c r="H38" s="30" t="s">
        <v>3</v>
      </c>
      <c r="I38" s="343">
        <v>8.3312999999999998E-2</v>
      </c>
      <c r="K38" s="148"/>
    </row>
    <row r="39" spans="1:12">
      <c r="A39" s="192"/>
      <c r="B39" s="148"/>
      <c r="C39" s="148" t="s">
        <v>354</v>
      </c>
      <c r="D39" s="1033">
        <v>0.31271935408533902</v>
      </c>
      <c r="E39" s="1033">
        <v>2.5285915832455774E-2</v>
      </c>
      <c r="F39" s="43">
        <v>2020</v>
      </c>
      <c r="I39" s="296"/>
    </row>
    <row r="40" spans="1:12">
      <c r="A40" s="192"/>
      <c r="B40" s="148"/>
      <c r="C40" s="148"/>
      <c r="D40" s="1033">
        <v>0.34815715175886702</v>
      </c>
      <c r="E40" s="1033">
        <v>6.3604072900464451E-2</v>
      </c>
      <c r="F40" s="43">
        <v>2021</v>
      </c>
      <c r="I40" s="296"/>
    </row>
    <row r="41" spans="1:12">
      <c r="A41" s="192"/>
      <c r="B41" s="148"/>
      <c r="C41" s="538" t="s">
        <v>354</v>
      </c>
      <c r="D41" s="1034">
        <v>0.37949803159699802</v>
      </c>
      <c r="E41" s="1033">
        <v>9.2198826439114881E-2</v>
      </c>
      <c r="F41" s="43">
        <v>2022</v>
      </c>
    </row>
    <row r="42" spans="1:12">
      <c r="A42" s="193"/>
      <c r="B42" s="194"/>
      <c r="C42" s="1035"/>
      <c r="D42" s="1036">
        <v>0.36983770379203101</v>
      </c>
      <c r="E42" s="1037">
        <v>8.3312889767264295E-2</v>
      </c>
      <c r="F42" s="13">
        <v>2023</v>
      </c>
    </row>
    <row r="43" spans="1:12">
      <c r="A43" s="148" t="s">
        <v>354</v>
      </c>
      <c r="B43" s="148"/>
      <c r="C43" s="148"/>
      <c r="D43" s="1038"/>
      <c r="E43" s="1038"/>
      <c r="F43" s="5"/>
    </row>
    <row r="44" spans="1:12" ht="23">
      <c r="A44" s="872" t="s">
        <v>850</v>
      </c>
      <c r="B44" s="191"/>
      <c r="C44" s="191" t="s">
        <v>354</v>
      </c>
      <c r="D44" s="1039">
        <v>2.8669885348156943E-2</v>
      </c>
      <c r="E44" s="1039">
        <v>1.2211037848541214E-2</v>
      </c>
      <c r="F44" s="66">
        <v>2007</v>
      </c>
    </row>
    <row r="45" spans="1:12">
      <c r="A45" s="192"/>
      <c r="B45" s="148"/>
      <c r="C45" s="148" t="s">
        <v>354</v>
      </c>
      <c r="D45" s="1033">
        <v>4.8775053757538635E-2</v>
      </c>
      <c r="E45" s="1033">
        <v>8.5060836508921822E-2</v>
      </c>
      <c r="F45" s="43">
        <v>2008</v>
      </c>
    </row>
    <row r="46" spans="1:12">
      <c r="A46" s="192"/>
      <c r="B46" s="148"/>
      <c r="C46" s="148" t="s">
        <v>354</v>
      </c>
      <c r="D46" s="1033">
        <v>6.1021251014030095E-2</v>
      </c>
      <c r="E46" s="1033">
        <v>0.17070361876225379</v>
      </c>
      <c r="F46" s="43">
        <v>2009</v>
      </c>
    </row>
    <row r="47" spans="1:12">
      <c r="A47" s="192"/>
      <c r="B47" s="148"/>
      <c r="C47" s="148" t="s">
        <v>354</v>
      </c>
      <c r="D47" s="1033">
        <v>7.7448550468361813E-2</v>
      </c>
      <c r="E47" s="1033">
        <v>7.7166635673370274E-2</v>
      </c>
      <c r="F47" s="43">
        <v>2010</v>
      </c>
    </row>
    <row r="48" spans="1:12">
      <c r="A48" s="192"/>
      <c r="B48" s="148"/>
      <c r="C48" s="148" t="s">
        <v>354</v>
      </c>
      <c r="D48" s="1033">
        <v>8.4463839780662103E-2</v>
      </c>
      <c r="E48" s="1033">
        <v>8.4792607734428302E-2</v>
      </c>
      <c r="F48" s="43">
        <v>2011</v>
      </c>
    </row>
    <row r="49" spans="1:6">
      <c r="A49" s="192"/>
      <c r="B49" s="148"/>
      <c r="C49" s="148" t="s">
        <v>354</v>
      </c>
      <c r="D49" s="1033">
        <v>9.1688649978118195E-2</v>
      </c>
      <c r="E49" s="1033">
        <v>3.7961883290117543E-2</v>
      </c>
      <c r="F49" s="43">
        <v>2012</v>
      </c>
    </row>
    <row r="50" spans="1:6">
      <c r="A50" s="192"/>
      <c r="B50" s="148"/>
      <c r="C50" s="148" t="s">
        <v>354</v>
      </c>
      <c r="D50" s="1033">
        <v>9.8509959003376404E-2</v>
      </c>
      <c r="E50" s="1033">
        <v>1.0989957838430844E-2</v>
      </c>
      <c r="F50" s="43">
        <v>2013</v>
      </c>
    </row>
    <row r="51" spans="1:6">
      <c r="A51" s="192"/>
      <c r="B51" s="148"/>
      <c r="C51" s="148" t="s">
        <v>354</v>
      </c>
      <c r="D51" s="1033">
        <v>0.106367968040656</v>
      </c>
      <c r="E51" s="1033">
        <v>5.1155084173714503E-3</v>
      </c>
      <c r="F51" s="43">
        <v>2014</v>
      </c>
    </row>
    <row r="52" spans="1:6">
      <c r="A52" s="192"/>
      <c r="B52" s="148"/>
      <c r="C52" s="148" t="s">
        <v>354</v>
      </c>
      <c r="D52" s="1033">
        <v>0.117203448736747</v>
      </c>
      <c r="E52" s="1033">
        <v>9.5238582285400199E-3</v>
      </c>
      <c r="F52" s="43">
        <v>2015</v>
      </c>
    </row>
    <row r="53" spans="1:6">
      <c r="A53" s="192"/>
      <c r="B53" s="148"/>
      <c r="C53" s="148" t="s">
        <v>354</v>
      </c>
      <c r="D53" s="1033">
        <v>0.15103921330226699</v>
      </c>
      <c r="E53" s="1033">
        <v>1.5674830417756278E-2</v>
      </c>
      <c r="F53" s="43">
        <v>2016</v>
      </c>
    </row>
    <row r="54" spans="1:6">
      <c r="A54" s="192"/>
      <c r="B54" s="148"/>
      <c r="C54" s="148" t="s">
        <v>354</v>
      </c>
      <c r="D54" s="1033">
        <v>0.173795413658651</v>
      </c>
      <c r="E54" s="1033">
        <v>2.158179545539601E-2</v>
      </c>
      <c r="F54" s="43">
        <v>2017</v>
      </c>
    </row>
    <row r="55" spans="1:6">
      <c r="A55" s="192"/>
      <c r="B55" s="148"/>
      <c r="C55" s="148" t="s">
        <v>354</v>
      </c>
      <c r="D55" s="1033">
        <v>0.18503696687578799</v>
      </c>
      <c r="E55" s="1033">
        <v>2.5392815014938449E-2</v>
      </c>
      <c r="F55" s="43">
        <v>2018</v>
      </c>
    </row>
    <row r="56" spans="1:6">
      <c r="A56" s="192"/>
      <c r="B56" s="148"/>
      <c r="C56" s="148" t="s">
        <v>354</v>
      </c>
      <c r="D56" s="1033">
        <v>0.19929926050844099</v>
      </c>
      <c r="E56" s="1033">
        <v>2.6914436743439522E-2</v>
      </c>
      <c r="F56" s="43">
        <v>2019</v>
      </c>
    </row>
    <row r="57" spans="1:6">
      <c r="A57" s="192"/>
      <c r="B57" s="148"/>
      <c r="C57" s="148" t="s">
        <v>354</v>
      </c>
      <c r="D57" s="1033">
        <v>0.23225466741522499</v>
      </c>
      <c r="E57" s="1033">
        <v>4.5174120650088273E-2</v>
      </c>
      <c r="F57" s="43">
        <v>2020</v>
      </c>
    </row>
    <row r="58" spans="1:6">
      <c r="A58" s="192"/>
      <c r="B58" s="148"/>
      <c r="C58" s="148"/>
      <c r="D58" s="1033">
        <v>0.241826025649647</v>
      </c>
      <c r="E58" s="1033">
        <v>5.1564080903552648E-2</v>
      </c>
      <c r="F58" s="43">
        <v>2021</v>
      </c>
    </row>
    <row r="59" spans="1:6">
      <c r="A59" s="192"/>
      <c r="B59" s="148"/>
      <c r="C59" s="148" t="s">
        <v>354</v>
      </c>
      <c r="D59" s="1033">
        <v>0.247992904928275</v>
      </c>
      <c r="E59" s="1033">
        <v>4.7286142811160906E-2</v>
      </c>
      <c r="F59" s="43">
        <v>2022</v>
      </c>
    </row>
    <row r="60" spans="1:6">
      <c r="A60" s="193"/>
      <c r="B60" s="194"/>
      <c r="C60" s="194"/>
      <c r="D60" s="1037">
        <v>0.24082708765011701</v>
      </c>
      <c r="E60" s="1037">
        <v>4.2076911723561199E-2</v>
      </c>
      <c r="F60" s="13">
        <v>2023</v>
      </c>
    </row>
    <row r="61" spans="1:6">
      <c r="A61" s="148" t="s">
        <v>354</v>
      </c>
      <c r="B61" s="148"/>
      <c r="C61" s="148"/>
      <c r="D61" s="1038"/>
      <c r="E61" s="1038"/>
      <c r="F61" s="5"/>
    </row>
    <row r="62" spans="1:6" ht="23">
      <c r="A62" s="872" t="s">
        <v>851</v>
      </c>
      <c r="B62" s="191"/>
      <c r="C62" s="191" t="s">
        <v>354</v>
      </c>
      <c r="D62" s="1039"/>
      <c r="E62" s="1039"/>
      <c r="F62" s="66">
        <v>2007</v>
      </c>
    </row>
    <row r="63" spans="1:6">
      <c r="A63" s="192"/>
      <c r="B63" s="148"/>
      <c r="C63" s="148" t="s">
        <v>354</v>
      </c>
      <c r="D63" s="1033"/>
      <c r="E63" s="1033"/>
      <c r="F63" s="43">
        <v>2008</v>
      </c>
    </row>
    <row r="64" spans="1:6">
      <c r="A64" s="192"/>
      <c r="B64" s="148"/>
      <c r="C64" s="148" t="s">
        <v>354</v>
      </c>
      <c r="D64" s="1033">
        <v>2.7144582757970694E-2</v>
      </c>
      <c r="E64" s="1033">
        <v>1.9475337463428576E-2</v>
      </c>
      <c r="F64" s="43">
        <v>2009</v>
      </c>
    </row>
    <row r="65" spans="1:6">
      <c r="A65" s="192"/>
      <c r="B65" s="148"/>
      <c r="C65" s="148" t="s">
        <v>354</v>
      </c>
      <c r="D65" s="1033">
        <v>3.418919387665631E-2</v>
      </c>
      <c r="E65" s="1033">
        <v>3.879733092280449E-2</v>
      </c>
      <c r="F65" s="43">
        <v>2010</v>
      </c>
    </row>
    <row r="66" spans="1:6">
      <c r="A66" s="192"/>
      <c r="B66" s="148"/>
      <c r="C66" s="148" t="s">
        <v>354</v>
      </c>
      <c r="D66" s="1033">
        <v>4.5605060762829677E-2</v>
      </c>
      <c r="E66" s="1033">
        <v>3.1858284824347459E-2</v>
      </c>
      <c r="F66" s="43">
        <v>2011</v>
      </c>
    </row>
    <row r="67" spans="1:6">
      <c r="A67" s="192"/>
      <c r="B67" s="148"/>
      <c r="C67" s="148" t="s">
        <v>354</v>
      </c>
      <c r="D67" s="1033">
        <v>6.2116224885143199E-2</v>
      </c>
      <c r="E67" s="1033">
        <v>2.6029844641441455E-2</v>
      </c>
      <c r="F67" s="43">
        <v>2012</v>
      </c>
    </row>
    <row r="68" spans="1:6">
      <c r="A68" s="192"/>
      <c r="B68" s="148"/>
      <c r="C68" s="148" t="s">
        <v>354</v>
      </c>
      <c r="D68" s="1033">
        <v>6.8537546368382496E-2</v>
      </c>
      <c r="E68" s="1033">
        <v>4.7232880001426156E-2</v>
      </c>
      <c r="F68" s="43">
        <v>2013</v>
      </c>
    </row>
    <row r="69" spans="1:6">
      <c r="A69" s="192"/>
      <c r="B69" s="148"/>
      <c r="C69" s="148" t="s">
        <v>354</v>
      </c>
      <c r="D69" s="1033">
        <v>5.6701415697210697E-2</v>
      </c>
      <c r="E69" s="1033">
        <v>5.5202048687198149E-2</v>
      </c>
      <c r="F69" s="43">
        <v>2014</v>
      </c>
    </row>
    <row r="70" spans="1:6">
      <c r="A70" s="192"/>
      <c r="B70" s="148"/>
      <c r="C70" s="148" t="s">
        <v>354</v>
      </c>
      <c r="D70" s="1033">
        <v>6.2218621610734097E-2</v>
      </c>
      <c r="E70" s="1033">
        <v>5.4264086321388114E-2</v>
      </c>
      <c r="F70" s="43">
        <v>2015</v>
      </c>
    </row>
    <row r="71" spans="1:6">
      <c r="A71" s="192"/>
      <c r="B71" s="148"/>
      <c r="C71" s="148" t="s">
        <v>354</v>
      </c>
      <c r="D71" s="1033">
        <v>6.9028383827585804E-2</v>
      </c>
      <c r="E71" s="1033">
        <v>4.309120887925131E-2</v>
      </c>
      <c r="F71" s="43">
        <v>2016</v>
      </c>
    </row>
    <row r="72" spans="1:6">
      <c r="A72" s="192"/>
      <c r="B72" s="148"/>
      <c r="C72" s="148" t="s">
        <v>354</v>
      </c>
      <c r="D72" s="1033">
        <v>7.6946234947039505E-2</v>
      </c>
      <c r="E72" s="1033">
        <v>4.2581145284187383E-2</v>
      </c>
      <c r="F72" s="43">
        <v>2017</v>
      </c>
    </row>
    <row r="73" spans="1:6">
      <c r="A73" s="192"/>
      <c r="B73" s="148"/>
      <c r="C73" s="148" t="s">
        <v>354</v>
      </c>
      <c r="D73" s="1033">
        <v>7.3368539501806093E-2</v>
      </c>
      <c r="E73" s="1033">
        <v>4.243139865206004E-2</v>
      </c>
      <c r="F73" s="43">
        <v>2018</v>
      </c>
    </row>
    <row r="74" spans="1:6">
      <c r="A74" s="192"/>
      <c r="B74" s="148"/>
      <c r="C74" s="148" t="s">
        <v>354</v>
      </c>
      <c r="D74" s="1033">
        <v>8.5035388804821893E-2</v>
      </c>
      <c r="E74" s="1033">
        <v>5.4737116079322121E-2</v>
      </c>
      <c r="F74" s="43">
        <v>2019</v>
      </c>
    </row>
    <row r="75" spans="1:6">
      <c r="A75" s="192"/>
      <c r="B75" s="148"/>
      <c r="C75" s="148" t="s">
        <v>354</v>
      </c>
      <c r="D75" s="1033">
        <v>0.109765117681867</v>
      </c>
      <c r="E75" s="1033">
        <v>5.0318087432913119E-2</v>
      </c>
      <c r="F75" s="43">
        <v>2020</v>
      </c>
    </row>
    <row r="76" spans="1:6">
      <c r="A76" s="192"/>
      <c r="B76" s="148"/>
      <c r="C76" s="148"/>
      <c r="D76" s="1033">
        <v>0.120337566356713</v>
      </c>
      <c r="E76" s="1033">
        <v>4.7343445365392645E-2</v>
      </c>
      <c r="F76" s="43">
        <v>2021</v>
      </c>
    </row>
    <row r="77" spans="1:6">
      <c r="A77" s="192"/>
      <c r="B77" s="148"/>
      <c r="C77" s="538" t="s">
        <v>354</v>
      </c>
      <c r="D77" s="1033">
        <v>0.14460717395665301</v>
      </c>
      <c r="E77" s="1033">
        <v>4.3844733657596315E-2</v>
      </c>
      <c r="F77" s="43">
        <v>2022</v>
      </c>
    </row>
    <row r="78" spans="1:6">
      <c r="A78" s="193"/>
      <c r="B78" s="194"/>
      <c r="C78" s="1035"/>
      <c r="D78" s="1037">
        <v>0.13599582758091899</v>
      </c>
      <c r="E78" s="1037">
        <v>3.2234895897029603E-2</v>
      </c>
      <c r="F78" s="13">
        <v>2023</v>
      </c>
    </row>
    <row r="79" spans="1:6">
      <c r="A79" s="148" t="s">
        <v>354</v>
      </c>
      <c r="B79" s="148"/>
      <c r="C79" s="148"/>
      <c r="D79" s="1038"/>
      <c r="E79" s="1038"/>
      <c r="F79" s="5"/>
    </row>
    <row r="80" spans="1:6" ht="23">
      <c r="A80" s="872" t="s">
        <v>852</v>
      </c>
      <c r="B80" s="191"/>
      <c r="C80" s="191" t="s">
        <v>354</v>
      </c>
      <c r="D80" s="1039"/>
      <c r="E80" s="1039"/>
      <c r="F80" s="66">
        <v>2007</v>
      </c>
    </row>
    <row r="81" spans="1:6">
      <c r="A81" s="192"/>
      <c r="B81" s="148"/>
      <c r="C81" s="148" t="s">
        <v>354</v>
      </c>
      <c r="D81" s="1033"/>
      <c r="E81" s="1033"/>
      <c r="F81" s="43">
        <v>2008</v>
      </c>
    </row>
    <row r="82" spans="1:6">
      <c r="A82" s="192"/>
      <c r="B82" s="148"/>
      <c r="C82" s="148" t="s">
        <v>354</v>
      </c>
      <c r="D82" s="1033"/>
      <c r="E82" s="1033"/>
      <c r="F82" s="43">
        <v>2009</v>
      </c>
    </row>
    <row r="83" spans="1:6">
      <c r="A83" s="192"/>
      <c r="B83" s="148"/>
      <c r="C83" s="148" t="s">
        <v>354</v>
      </c>
      <c r="D83" s="1033"/>
      <c r="E83" s="1033"/>
      <c r="F83" s="43">
        <v>2010</v>
      </c>
    </row>
    <row r="84" spans="1:6">
      <c r="A84" s="192"/>
      <c r="B84" s="148"/>
      <c r="C84" s="148" t="s">
        <v>354</v>
      </c>
      <c r="D84" s="1033"/>
      <c r="E84" s="1033"/>
      <c r="F84" s="43">
        <v>2011</v>
      </c>
    </row>
    <row r="85" spans="1:6">
      <c r="A85" s="192"/>
      <c r="B85" s="148"/>
      <c r="C85" s="148" t="s">
        <v>354</v>
      </c>
      <c r="D85" s="1033"/>
      <c r="E85" s="1033"/>
      <c r="F85" s="43">
        <v>2012</v>
      </c>
    </row>
    <row r="86" spans="1:6">
      <c r="A86" s="192"/>
      <c r="B86" s="148"/>
      <c r="C86" s="148" t="s">
        <v>354</v>
      </c>
      <c r="D86" s="1033"/>
      <c r="E86" s="1033"/>
      <c r="F86" s="43">
        <v>2013</v>
      </c>
    </row>
    <row r="87" spans="1:6">
      <c r="A87" s="192"/>
      <c r="B87" s="148"/>
      <c r="C87" s="148" t="s">
        <v>354</v>
      </c>
      <c r="D87" s="1033"/>
      <c r="E87" s="1033"/>
      <c r="F87" s="43">
        <v>2014</v>
      </c>
    </row>
    <row r="88" spans="1:6">
      <c r="A88" s="192"/>
      <c r="B88" s="148"/>
      <c r="C88" s="148" t="s">
        <v>354</v>
      </c>
      <c r="D88" s="1033">
        <v>5.1428661004083102E-2</v>
      </c>
      <c r="E88" s="1033">
        <v>4.0403214538454217E-3</v>
      </c>
      <c r="F88" s="43">
        <v>2015</v>
      </c>
    </row>
    <row r="89" spans="1:6">
      <c r="A89" s="192"/>
      <c r="B89" s="148"/>
      <c r="C89" s="148" t="s">
        <v>354</v>
      </c>
      <c r="D89" s="1033">
        <v>5.7925085141427197E-2</v>
      </c>
      <c r="E89" s="1033">
        <v>5.3700002276109628E-3</v>
      </c>
      <c r="F89" s="43">
        <v>2016</v>
      </c>
    </row>
    <row r="90" spans="1:6">
      <c r="A90" s="192"/>
      <c r="B90" s="148"/>
      <c r="C90" s="148" t="s">
        <v>354</v>
      </c>
      <c r="D90" s="1033">
        <v>5.7966444316304502E-2</v>
      </c>
      <c r="E90" s="1033">
        <v>2.4034752620846235E-3</v>
      </c>
      <c r="F90" s="43">
        <v>2017</v>
      </c>
    </row>
    <row r="91" spans="1:6">
      <c r="A91" s="192"/>
      <c r="B91" s="148"/>
      <c r="C91" s="148" t="s">
        <v>354</v>
      </c>
      <c r="D91" s="1033">
        <v>6.9259275931140604E-2</v>
      </c>
      <c r="E91" s="1033">
        <v>1.73261276854983E-3</v>
      </c>
      <c r="F91" s="43">
        <v>2018</v>
      </c>
    </row>
    <row r="92" spans="1:6">
      <c r="A92" s="192"/>
      <c r="B92" s="148"/>
      <c r="C92" s="148" t="s">
        <v>354</v>
      </c>
      <c r="D92" s="1033">
        <v>6.83905311864767E-2</v>
      </c>
      <c r="E92" s="1033">
        <v>2.7216317589084842E-3</v>
      </c>
      <c r="F92" s="43">
        <v>2019</v>
      </c>
    </row>
    <row r="93" spans="1:6">
      <c r="A93" s="192"/>
      <c r="B93" s="148"/>
      <c r="C93" s="148" t="s">
        <v>354</v>
      </c>
      <c r="D93" s="1033">
        <v>6.5661377229909196E-2</v>
      </c>
      <c r="E93" s="1033">
        <v>5.8142026711248502E-3</v>
      </c>
      <c r="F93" s="43">
        <v>2020</v>
      </c>
    </row>
    <row r="94" spans="1:6">
      <c r="A94" s="192"/>
      <c r="B94" s="148"/>
      <c r="C94" s="148"/>
      <c r="D94" s="1033">
        <v>8.4200881032449604E-2</v>
      </c>
      <c r="E94" s="1033">
        <v>3.888981392902596E-3</v>
      </c>
      <c r="F94" s="43">
        <v>2021</v>
      </c>
    </row>
    <row r="95" spans="1:6">
      <c r="A95" s="192"/>
      <c r="B95" s="148"/>
      <c r="C95" s="538" t="s">
        <v>354</v>
      </c>
      <c r="D95" s="1040">
        <v>8.7405469620181406E-2</v>
      </c>
      <c r="E95" s="1040">
        <v>5.4342868184356621E-3</v>
      </c>
      <c r="F95" s="119">
        <v>2022</v>
      </c>
    </row>
    <row r="96" spans="1:6">
      <c r="A96" s="193"/>
      <c r="B96" s="194"/>
      <c r="C96" s="1035"/>
      <c r="D96" s="1041">
        <v>8.5230126871575995E-2</v>
      </c>
      <c r="E96" s="1041">
        <v>5.9943927111281098E-3</v>
      </c>
      <c r="F96" s="120">
        <v>2023</v>
      </c>
    </row>
    <row r="97" spans="1:6">
      <c r="A97" s="148" t="s">
        <v>354</v>
      </c>
      <c r="B97" s="148"/>
      <c r="C97" s="148"/>
      <c r="D97" s="1038"/>
      <c r="E97" s="1038"/>
      <c r="F97" s="5"/>
    </row>
    <row r="98" spans="1:6" ht="23">
      <c r="A98" s="872" t="s">
        <v>853</v>
      </c>
      <c r="B98" s="191"/>
      <c r="C98" s="191" t="s">
        <v>354</v>
      </c>
      <c r="D98" s="1039"/>
      <c r="E98" s="1039"/>
      <c r="F98" s="66">
        <v>2007</v>
      </c>
    </row>
    <row r="99" spans="1:6">
      <c r="A99" s="192"/>
      <c r="B99" s="148"/>
      <c r="C99" s="148" t="s">
        <v>354</v>
      </c>
      <c r="D99" s="1033"/>
      <c r="E99" s="1033"/>
      <c r="F99" s="43">
        <v>2008</v>
      </c>
    </row>
    <row r="100" spans="1:6">
      <c r="A100" s="192"/>
      <c r="B100" s="148"/>
      <c r="C100" s="148" t="s">
        <v>354</v>
      </c>
      <c r="D100" s="1033"/>
      <c r="E100" s="1033"/>
      <c r="F100" s="43">
        <v>2009</v>
      </c>
    </row>
    <row r="101" spans="1:6">
      <c r="A101" s="192"/>
      <c r="B101" s="148"/>
      <c r="C101" s="148" t="s">
        <v>354</v>
      </c>
      <c r="D101" s="1033"/>
      <c r="E101" s="1033"/>
      <c r="F101" s="43">
        <v>2010</v>
      </c>
    </row>
    <row r="102" spans="1:6">
      <c r="A102" s="192"/>
      <c r="B102" s="148"/>
      <c r="C102" s="148" t="s">
        <v>354</v>
      </c>
      <c r="D102" s="1033"/>
      <c r="E102" s="1033"/>
      <c r="F102" s="43">
        <v>2011</v>
      </c>
    </row>
    <row r="103" spans="1:6">
      <c r="A103" s="192"/>
      <c r="B103" s="148"/>
      <c r="C103" s="148" t="s">
        <v>354</v>
      </c>
      <c r="D103" s="1033">
        <v>1.7159538717324601E-2</v>
      </c>
      <c r="E103" s="1033">
        <v>3.1916440763170902E-3</v>
      </c>
      <c r="F103" s="43">
        <v>2012</v>
      </c>
    </row>
    <row r="104" spans="1:6">
      <c r="A104" s="192"/>
      <c r="B104" s="148"/>
      <c r="C104" s="148" t="s">
        <v>354</v>
      </c>
      <c r="D104" s="1033">
        <v>2.0858117837266599E-2</v>
      </c>
      <c r="E104" s="1033">
        <v>1.4557161228708048E-2</v>
      </c>
      <c r="F104" s="43">
        <v>2013</v>
      </c>
    </row>
    <row r="105" spans="1:6">
      <c r="A105" s="192"/>
      <c r="B105" s="148"/>
      <c r="C105" s="148" t="s">
        <v>354</v>
      </c>
      <c r="D105" s="1033">
        <v>2.40984941765023E-2</v>
      </c>
      <c r="E105" s="1033">
        <v>7.5615213291997429E-3</v>
      </c>
      <c r="F105" s="43">
        <v>2014</v>
      </c>
    </row>
    <row r="106" spans="1:6">
      <c r="A106" s="192"/>
      <c r="B106" s="148"/>
      <c r="C106" s="148" t="s">
        <v>354</v>
      </c>
      <c r="D106" s="1033">
        <v>2.3579965346939701E-2</v>
      </c>
      <c r="E106" s="1033">
        <v>9.6736572439953053E-3</v>
      </c>
      <c r="F106" s="43">
        <v>2015</v>
      </c>
    </row>
    <row r="107" spans="1:6">
      <c r="A107" s="192"/>
      <c r="B107" s="148"/>
      <c r="C107" s="148" t="s">
        <v>354</v>
      </c>
      <c r="D107" s="1033">
        <v>2.4292381327431702E-2</v>
      </c>
      <c r="E107" s="1033">
        <v>5.6036361847470835E-3</v>
      </c>
      <c r="F107" s="43">
        <v>2016</v>
      </c>
    </row>
    <row r="108" spans="1:6">
      <c r="A108" s="192"/>
      <c r="B108" s="148"/>
      <c r="C108" s="148" t="s">
        <v>354</v>
      </c>
      <c r="D108" s="1033">
        <v>2.6525913654535799E-2</v>
      </c>
      <c r="E108" s="1033">
        <v>9.9786083255885612E-3</v>
      </c>
      <c r="F108" s="43">
        <v>2017</v>
      </c>
    </row>
    <row r="109" spans="1:6">
      <c r="A109" s="192"/>
      <c r="B109" s="148"/>
      <c r="C109" s="148" t="s">
        <v>354</v>
      </c>
      <c r="D109" s="1033">
        <v>2.44912360233288E-2</v>
      </c>
      <c r="E109" s="1033">
        <v>1.6439741530532945E-2</v>
      </c>
      <c r="F109" s="43">
        <v>2018</v>
      </c>
    </row>
    <row r="110" spans="1:6">
      <c r="A110" s="192"/>
      <c r="B110" s="148"/>
      <c r="C110" s="148" t="s">
        <v>354</v>
      </c>
      <c r="D110" s="1033">
        <v>2.8354714497503299E-2</v>
      </c>
      <c r="E110" s="1033">
        <v>1.5310784769198308E-2</v>
      </c>
      <c r="F110" s="43">
        <v>2019</v>
      </c>
    </row>
    <row r="111" spans="1:6">
      <c r="A111" s="192"/>
      <c r="B111" s="148"/>
      <c r="C111" s="148" t="s">
        <v>354</v>
      </c>
      <c r="D111" s="1033">
        <v>2.9474938070627899E-2</v>
      </c>
      <c r="E111" s="1033">
        <v>1.352667207433079E-2</v>
      </c>
      <c r="F111" s="43">
        <v>2020</v>
      </c>
    </row>
    <row r="112" spans="1:6">
      <c r="A112" s="192"/>
      <c r="B112" s="148"/>
      <c r="C112" s="148"/>
      <c r="D112" s="1033">
        <v>2.6657386245218101E-2</v>
      </c>
      <c r="E112" s="1033">
        <v>1.974443861728048E-2</v>
      </c>
      <c r="F112" s="43">
        <v>2021</v>
      </c>
    </row>
    <row r="113" spans="1:7">
      <c r="A113" s="192"/>
      <c r="B113" s="148"/>
      <c r="C113" s="148" t="s">
        <v>354</v>
      </c>
      <c r="D113" s="1034">
        <v>3.1229252119889701E-2</v>
      </c>
      <c r="E113" s="1034">
        <v>3.2086289505028946E-2</v>
      </c>
      <c r="F113" s="119">
        <v>2022</v>
      </c>
      <c r="G113" s="28"/>
    </row>
    <row r="114" spans="1:7">
      <c r="A114" s="193"/>
      <c r="B114" s="194"/>
      <c r="C114" s="194"/>
      <c r="D114" s="1036">
        <v>3.1030438953372898E-2</v>
      </c>
      <c r="E114" s="1036">
        <v>3.3169650482428599E-2</v>
      </c>
      <c r="F114" s="120">
        <v>2023</v>
      </c>
      <c r="G114" s="28"/>
    </row>
    <row r="115" spans="1:7">
      <c r="A115" s="148" t="s">
        <v>354</v>
      </c>
      <c r="B115" s="148"/>
      <c r="C115" s="148"/>
      <c r="D115" s="1038"/>
      <c r="E115" s="1038"/>
      <c r="F115" s="5"/>
    </row>
    <row r="116" spans="1:7" ht="23">
      <c r="A116" s="872" t="s">
        <v>854</v>
      </c>
      <c r="B116" s="191"/>
      <c r="C116" s="191" t="s">
        <v>354</v>
      </c>
      <c r="D116" s="1039"/>
      <c r="E116" s="1039"/>
      <c r="F116" s="66">
        <v>2007</v>
      </c>
    </row>
    <row r="117" spans="1:7">
      <c r="A117" s="192"/>
      <c r="B117" s="148"/>
      <c r="C117" s="148" t="s">
        <v>354</v>
      </c>
      <c r="D117" s="1033"/>
      <c r="E117" s="1033"/>
      <c r="F117" s="43">
        <v>2008</v>
      </c>
    </row>
    <row r="118" spans="1:7">
      <c r="A118" s="192"/>
      <c r="B118" s="148"/>
      <c r="C118" s="148" t="s">
        <v>354</v>
      </c>
      <c r="D118" s="1033"/>
      <c r="E118" s="1033"/>
      <c r="F118" s="43">
        <v>2009</v>
      </c>
    </row>
    <row r="119" spans="1:7">
      <c r="A119" s="192"/>
      <c r="B119" s="148"/>
      <c r="C119" s="148" t="s">
        <v>354</v>
      </c>
      <c r="D119" s="1033"/>
      <c r="E119" s="1033"/>
      <c r="F119" s="43">
        <v>2010</v>
      </c>
    </row>
    <row r="120" spans="1:7">
      <c r="A120" s="192"/>
      <c r="B120" s="148"/>
      <c r="C120" s="148" t="s">
        <v>354</v>
      </c>
      <c r="D120" s="1033"/>
      <c r="E120" s="1033"/>
      <c r="F120" s="43">
        <v>2011</v>
      </c>
    </row>
    <row r="121" spans="1:7">
      <c r="A121" s="192"/>
      <c r="B121" s="148"/>
      <c r="C121" s="148" t="s">
        <v>354</v>
      </c>
      <c r="D121" s="1033"/>
      <c r="E121" s="1033"/>
      <c r="F121" s="43">
        <v>2012</v>
      </c>
    </row>
    <row r="122" spans="1:7">
      <c r="A122" s="192"/>
      <c r="B122" s="148"/>
      <c r="C122" s="148" t="s">
        <v>354</v>
      </c>
      <c r="D122" s="1033"/>
      <c r="E122" s="1033"/>
      <c r="F122" s="43">
        <v>2013</v>
      </c>
    </row>
    <row r="123" spans="1:7">
      <c r="A123" s="192"/>
      <c r="B123" s="148"/>
      <c r="C123" s="148" t="s">
        <v>354</v>
      </c>
      <c r="D123" s="1033">
        <v>1.4949516574548001E-2</v>
      </c>
      <c r="E123" s="1033">
        <v>3.1364618313247182E-2</v>
      </c>
      <c r="F123" s="43">
        <v>2014</v>
      </c>
    </row>
    <row r="124" spans="1:7">
      <c r="A124" s="192"/>
      <c r="B124" s="148"/>
      <c r="C124" s="148" t="s">
        <v>354</v>
      </c>
      <c r="D124" s="1033">
        <v>1.64539795711721E-2</v>
      </c>
      <c r="E124" s="1033">
        <v>2.4203926037371749E-2</v>
      </c>
      <c r="F124" s="43">
        <v>2015</v>
      </c>
    </row>
    <row r="125" spans="1:7">
      <c r="A125" s="192"/>
      <c r="B125" s="148"/>
      <c r="C125" s="148" t="s">
        <v>354</v>
      </c>
      <c r="D125" s="1033">
        <v>2.0305728165977699E-2</v>
      </c>
      <c r="E125" s="1033">
        <v>4.1818200771488456E-2</v>
      </c>
      <c r="F125" s="43">
        <v>2016</v>
      </c>
    </row>
    <row r="126" spans="1:7">
      <c r="A126" s="192"/>
      <c r="B126" s="148"/>
      <c r="C126" s="148" t="s">
        <v>354</v>
      </c>
      <c r="D126" s="1033">
        <v>2.8075789649919001E-2</v>
      </c>
      <c r="E126" s="1033">
        <v>2.6023229785107651E-2</v>
      </c>
      <c r="F126" s="43">
        <v>2017</v>
      </c>
    </row>
    <row r="127" spans="1:7">
      <c r="A127" s="192"/>
      <c r="B127" s="148"/>
      <c r="C127" s="148" t="s">
        <v>354</v>
      </c>
      <c r="D127" s="1033">
        <v>2.8037899230418901E-2</v>
      </c>
      <c r="E127" s="1033">
        <v>2.697169888700103E-2</v>
      </c>
      <c r="F127" s="43">
        <v>2018</v>
      </c>
    </row>
    <row r="128" spans="1:7">
      <c r="A128" s="192"/>
      <c r="B128" s="148"/>
      <c r="C128" s="148" t="s">
        <v>354</v>
      </c>
      <c r="D128" s="1033">
        <v>2.8924797697650599E-2</v>
      </c>
      <c r="E128" s="1033">
        <v>1.9121499524134614E-2</v>
      </c>
      <c r="F128" s="43">
        <v>2019</v>
      </c>
    </row>
    <row r="129" spans="1:7">
      <c r="A129" s="192"/>
      <c r="B129" s="148"/>
      <c r="C129" s="148" t="s">
        <v>354</v>
      </c>
      <c r="D129" s="1033">
        <v>2.9974691760529699E-2</v>
      </c>
      <c r="E129" s="1033">
        <v>1.5288240654887385E-2</v>
      </c>
      <c r="F129" s="43">
        <v>2020</v>
      </c>
    </row>
    <row r="130" spans="1:7">
      <c r="A130" s="192"/>
      <c r="B130" s="148"/>
      <c r="C130" s="148"/>
      <c r="D130" s="1033">
        <v>2.9524667925383101E-2</v>
      </c>
      <c r="E130" s="1033">
        <v>1.754169543262768E-2</v>
      </c>
      <c r="F130" s="43">
        <v>2021</v>
      </c>
    </row>
    <row r="131" spans="1:7">
      <c r="A131" s="192"/>
      <c r="B131" s="148"/>
      <c r="C131" s="148" t="s">
        <v>354</v>
      </c>
      <c r="D131" s="1034">
        <v>3.1500612417488798E-2</v>
      </c>
      <c r="E131" s="1034">
        <v>1.3365042836942578E-2</v>
      </c>
      <c r="F131" s="116">
        <v>2022</v>
      </c>
      <c r="G131" s="28"/>
    </row>
    <row r="132" spans="1:7">
      <c r="A132" s="193"/>
      <c r="B132" s="194"/>
      <c r="C132" s="194"/>
      <c r="D132" s="1036">
        <v>2.7305662057329299E-2</v>
      </c>
      <c r="E132" s="1036">
        <v>1.0561643440828199E-2</v>
      </c>
      <c r="F132" s="117">
        <v>2023</v>
      </c>
      <c r="G132" s="28"/>
    </row>
    <row r="133" spans="1:7">
      <c r="A133" s="148" t="s">
        <v>354</v>
      </c>
      <c r="B133" s="148"/>
      <c r="C133" s="148"/>
      <c r="D133" s="1038"/>
      <c r="E133" s="1038"/>
      <c r="F133" s="5"/>
    </row>
    <row r="134" spans="1:7" ht="23">
      <c r="A134" s="872" t="s">
        <v>855</v>
      </c>
      <c r="B134" s="191"/>
      <c r="C134" s="191" t="s">
        <v>354</v>
      </c>
      <c r="D134" s="1039"/>
      <c r="E134" s="1039"/>
      <c r="F134" s="66">
        <v>2007</v>
      </c>
    </row>
    <row r="135" spans="1:7">
      <c r="A135" s="192"/>
      <c r="B135" s="148"/>
      <c r="C135" s="148" t="s">
        <v>354</v>
      </c>
      <c r="D135" s="1033"/>
      <c r="E135" s="1033"/>
      <c r="F135" s="43">
        <v>2008</v>
      </c>
    </row>
    <row r="136" spans="1:7">
      <c r="A136" s="192"/>
      <c r="B136" s="148"/>
      <c r="C136" s="148" t="s">
        <v>354</v>
      </c>
      <c r="D136" s="1033"/>
      <c r="E136" s="1033"/>
      <c r="F136" s="43">
        <v>2009</v>
      </c>
    </row>
    <row r="137" spans="1:7">
      <c r="A137" s="192"/>
      <c r="B137" s="148"/>
      <c r="C137" s="148" t="s">
        <v>354</v>
      </c>
      <c r="D137" s="1033"/>
      <c r="E137" s="1033"/>
      <c r="F137" s="43">
        <v>2010</v>
      </c>
    </row>
    <row r="138" spans="1:7">
      <c r="A138" s="192"/>
      <c r="B138" s="148"/>
      <c r="C138" s="148" t="s">
        <v>354</v>
      </c>
      <c r="D138" s="1033"/>
      <c r="E138" s="1033"/>
      <c r="F138" s="43">
        <v>2011</v>
      </c>
    </row>
    <row r="139" spans="1:7">
      <c r="A139" s="192"/>
      <c r="B139" s="148"/>
      <c r="C139" s="148" t="s">
        <v>354</v>
      </c>
      <c r="D139" s="1033">
        <v>1.6859112820211509E-2</v>
      </c>
      <c r="E139" s="1033">
        <v>1.9865003159233292E-2</v>
      </c>
      <c r="F139" s="43">
        <v>2012</v>
      </c>
      <c r="G139" s="874" t="s">
        <v>696</v>
      </c>
    </row>
    <row r="140" spans="1:7">
      <c r="A140" s="192"/>
      <c r="B140" s="148"/>
      <c r="C140" s="148" t="s">
        <v>354</v>
      </c>
      <c r="D140" s="1033">
        <v>1.8648554395691401E-2</v>
      </c>
      <c r="E140" s="1033">
        <v>1.906357763296309E-2</v>
      </c>
      <c r="F140" s="43">
        <v>2013</v>
      </c>
      <c r="G140" s="874" t="s">
        <v>697</v>
      </c>
    </row>
    <row r="141" spans="1:7">
      <c r="A141" s="192"/>
      <c r="B141" s="148"/>
      <c r="C141" s="148" t="s">
        <v>354</v>
      </c>
      <c r="D141" s="1033">
        <v>1.9388539687823499E-2</v>
      </c>
      <c r="E141" s="1033">
        <v>7.3583143852930183E-3</v>
      </c>
      <c r="F141" s="43">
        <v>2014</v>
      </c>
      <c r="G141" s="874" t="s">
        <v>698</v>
      </c>
    </row>
    <row r="142" spans="1:7">
      <c r="A142" s="192"/>
      <c r="B142" s="148"/>
      <c r="C142" s="148" t="s">
        <v>354</v>
      </c>
      <c r="D142" s="1033">
        <v>2.0849561355080901E-2</v>
      </c>
      <c r="E142" s="1033">
        <v>3.3032037077357561E-3</v>
      </c>
      <c r="F142" s="43">
        <v>2015</v>
      </c>
      <c r="G142" s="874" t="s">
        <v>699</v>
      </c>
    </row>
    <row r="143" spans="1:7">
      <c r="A143" s="192"/>
      <c r="B143" s="148"/>
      <c r="C143" s="148" t="s">
        <v>354</v>
      </c>
      <c r="D143" s="1033">
        <v>2.1103417292620202E-2</v>
      </c>
      <c r="E143" s="1033">
        <v>2.2661817263460913E-3</v>
      </c>
      <c r="F143" s="43">
        <v>2016</v>
      </c>
      <c r="G143" s="874" t="s">
        <v>700</v>
      </c>
    </row>
    <row r="144" spans="1:7">
      <c r="A144" s="192"/>
      <c r="B144" s="148"/>
      <c r="C144" s="148" t="s">
        <v>354</v>
      </c>
      <c r="D144" s="1033">
        <v>2.6282434606657398E-2</v>
      </c>
      <c r="E144" s="1033">
        <v>1.6209031447204963E-2</v>
      </c>
      <c r="F144" s="43">
        <v>2017</v>
      </c>
      <c r="G144" s="874" t="s">
        <v>701</v>
      </c>
    </row>
    <row r="145" spans="1:7">
      <c r="A145" s="192"/>
      <c r="B145" s="148"/>
      <c r="C145" s="148" t="s">
        <v>354</v>
      </c>
      <c r="D145" s="1033">
        <v>2.64879587947697E-2</v>
      </c>
      <c r="E145" s="1033">
        <v>1.6547200829827986E-2</v>
      </c>
      <c r="F145" s="43">
        <v>2018</v>
      </c>
      <c r="G145" s="874" t="s">
        <v>701</v>
      </c>
    </row>
    <row r="146" spans="1:7">
      <c r="A146" s="192"/>
      <c r="B146" s="148"/>
      <c r="C146" s="148" t="s">
        <v>354</v>
      </c>
      <c r="D146" s="1033">
        <v>3.0315224479240899E-2</v>
      </c>
      <c r="E146" s="1033">
        <v>6.643761525402068E-3</v>
      </c>
      <c r="F146" s="43">
        <v>2019</v>
      </c>
      <c r="G146" s="874" t="s">
        <v>701</v>
      </c>
    </row>
    <row r="147" spans="1:7">
      <c r="A147" s="192"/>
      <c r="B147" s="148"/>
      <c r="C147" s="148" t="s">
        <v>354</v>
      </c>
      <c r="D147" s="1033">
        <v>3.4004876744420098E-2</v>
      </c>
      <c r="E147" s="1033">
        <v>8.1456855323112365E-3</v>
      </c>
      <c r="F147" s="43">
        <v>2020</v>
      </c>
      <c r="G147" s="874" t="s">
        <v>701</v>
      </c>
    </row>
    <row r="148" spans="1:7">
      <c r="A148" s="192"/>
      <c r="B148" s="148"/>
      <c r="C148" s="148"/>
      <c r="D148" s="1033">
        <v>3.5272025095737299E-2</v>
      </c>
      <c r="E148" s="1033">
        <v>1.7673837016674136E-2</v>
      </c>
      <c r="F148" s="43">
        <v>2021</v>
      </c>
      <c r="G148" s="874" t="s">
        <v>701</v>
      </c>
    </row>
    <row r="149" spans="1:7">
      <c r="A149" s="192"/>
      <c r="B149" s="148"/>
      <c r="C149" s="148" t="s">
        <v>354</v>
      </c>
      <c r="D149" s="1033">
        <v>4.0024054070991903E-2</v>
      </c>
      <c r="E149" s="1033">
        <v>8.3218961727016705E-4</v>
      </c>
      <c r="F149" s="119">
        <v>2022</v>
      </c>
      <c r="G149" s="1042" t="s">
        <v>702</v>
      </c>
    </row>
    <row r="150" spans="1:7">
      <c r="A150" s="193"/>
      <c r="B150" s="194"/>
      <c r="C150" s="194"/>
      <c r="D150" s="1037">
        <v>3.7710853854508598E-2</v>
      </c>
      <c r="E150" s="1037">
        <v>5.0448156899136096E-4</v>
      </c>
      <c r="F150" s="120">
        <v>2023</v>
      </c>
      <c r="G150" s="1042" t="s">
        <v>857</v>
      </c>
    </row>
    <row r="151" spans="1:7">
      <c r="A151" s="148" t="s">
        <v>354</v>
      </c>
      <c r="B151" s="148"/>
      <c r="C151" s="148"/>
      <c r="D151" s="1038"/>
      <c r="E151" s="1038"/>
      <c r="F151" s="5"/>
    </row>
    <row r="152" spans="1:7" ht="23">
      <c r="A152" s="872" t="s">
        <v>856</v>
      </c>
      <c r="B152" s="279"/>
      <c r="C152" s="191" t="s">
        <v>354</v>
      </c>
      <c r="D152" s="1039"/>
      <c r="E152" s="1039">
        <v>1.2211037848541214E-2</v>
      </c>
      <c r="F152" s="66">
        <v>2007</v>
      </c>
    </row>
    <row r="153" spans="1:7">
      <c r="A153" s="192"/>
      <c r="B153" s="148"/>
      <c r="C153" s="148" t="s">
        <v>354</v>
      </c>
      <c r="D153" s="1033"/>
      <c r="E153" s="1033">
        <v>8.5060836508921822E-2</v>
      </c>
      <c r="F153" s="43">
        <v>2008</v>
      </c>
    </row>
    <row r="154" spans="1:7">
      <c r="A154" s="192"/>
      <c r="B154" s="148"/>
      <c r="C154" s="148" t="s">
        <v>354</v>
      </c>
      <c r="D154" s="1033"/>
      <c r="E154" s="1033">
        <v>0.11052318196610085</v>
      </c>
      <c r="F154" s="43">
        <v>2009</v>
      </c>
    </row>
    <row r="155" spans="1:7">
      <c r="A155" s="192"/>
      <c r="B155" s="148"/>
      <c r="C155" s="148" t="s">
        <v>354</v>
      </c>
      <c r="D155" s="1033"/>
      <c r="E155" s="1033">
        <v>6.0191401786869055E-2</v>
      </c>
      <c r="F155" s="43">
        <v>2010</v>
      </c>
    </row>
    <row r="156" spans="1:7">
      <c r="A156" s="192"/>
      <c r="B156" s="148"/>
      <c r="C156" s="148" t="s">
        <v>354</v>
      </c>
      <c r="D156" s="1033"/>
      <c r="E156" s="1033">
        <v>6.0264567657321147E-2</v>
      </c>
      <c r="F156" s="43">
        <v>2011</v>
      </c>
    </row>
    <row r="157" spans="1:7">
      <c r="A157" s="192"/>
      <c r="B157" s="148"/>
      <c r="C157" s="148" t="s">
        <v>354</v>
      </c>
      <c r="D157" s="1033"/>
      <c r="E157" s="1033">
        <v>2.9695129863286967E-2</v>
      </c>
      <c r="F157" s="43">
        <v>2012</v>
      </c>
    </row>
    <row r="158" spans="1:7">
      <c r="A158" s="192"/>
      <c r="B158" s="148"/>
      <c r="C158" s="148" t="s">
        <v>354</v>
      </c>
      <c r="D158" s="1033"/>
      <c r="E158" s="1033">
        <v>2.7671603099475237E-2</v>
      </c>
      <c r="F158" s="43">
        <v>2013</v>
      </c>
    </row>
    <row r="159" spans="1:7">
      <c r="A159" s="192"/>
      <c r="B159" s="148"/>
      <c r="C159" s="148" t="s">
        <v>354</v>
      </c>
      <c r="D159" s="1033"/>
      <c r="E159" s="1033">
        <v>2.3095001351378045E-2</v>
      </c>
      <c r="F159" s="43">
        <v>2014</v>
      </c>
    </row>
    <row r="160" spans="1:7">
      <c r="A160" s="192"/>
      <c r="B160" s="148"/>
      <c r="C160" s="148" t="s">
        <v>354</v>
      </c>
      <c r="D160" s="1033"/>
      <c r="E160" s="1033">
        <v>2.1594011404708895E-2</v>
      </c>
      <c r="F160" s="43">
        <v>2015</v>
      </c>
    </row>
    <row r="161" spans="1:7">
      <c r="A161" s="192"/>
      <c r="B161" s="148"/>
      <c r="C161" s="148" t="s">
        <v>354</v>
      </c>
      <c r="D161" s="1033"/>
      <c r="E161" s="1033">
        <v>2.1251083620343714E-2</v>
      </c>
      <c r="F161" s="43">
        <v>2016</v>
      </c>
    </row>
    <row r="162" spans="1:7">
      <c r="A162" s="192"/>
      <c r="B162" s="148"/>
      <c r="C162" s="148" t="s">
        <v>354</v>
      </c>
      <c r="D162" s="1033"/>
      <c r="E162" s="1033">
        <v>2.6575071976002212E-2</v>
      </c>
      <c r="F162" s="43">
        <v>2017</v>
      </c>
    </row>
    <row r="163" spans="1:7">
      <c r="A163" s="192"/>
      <c r="B163" s="148"/>
      <c r="C163" s="148" t="s">
        <v>354</v>
      </c>
      <c r="D163" s="1033"/>
      <c r="E163" s="1033">
        <v>2.3136330626466438E-2</v>
      </c>
      <c r="F163" s="43">
        <v>2018</v>
      </c>
    </row>
    <row r="164" spans="1:7">
      <c r="A164" s="192"/>
      <c r="B164" s="148"/>
      <c r="C164" s="148" t="s">
        <v>354</v>
      </c>
      <c r="D164" s="1033"/>
      <c r="E164" s="1033">
        <v>2.6500966244283348E-2</v>
      </c>
      <c r="F164" s="43">
        <v>2019</v>
      </c>
    </row>
    <row r="165" spans="1:7">
      <c r="A165" s="192"/>
      <c r="B165" s="148"/>
      <c r="C165" s="148" t="s">
        <v>354</v>
      </c>
      <c r="D165" s="1033"/>
      <c r="E165" s="1033">
        <v>3.4859191782391323E-2</v>
      </c>
      <c r="F165" s="43">
        <v>2020</v>
      </c>
    </row>
    <row r="166" spans="1:7">
      <c r="A166" s="192"/>
      <c r="B166" s="148"/>
      <c r="C166" s="148"/>
      <c r="D166" s="1033"/>
      <c r="E166" s="1033">
        <v>4.7647979957658584E-2</v>
      </c>
      <c r="F166" s="43">
        <v>2021</v>
      </c>
    </row>
    <row r="167" spans="1:7">
      <c r="A167" s="192"/>
      <c r="B167" s="148"/>
      <c r="C167" s="148" t="s">
        <v>354</v>
      </c>
      <c r="D167" s="1034"/>
      <c r="E167" s="1034">
        <v>5.3211992658292712E-2</v>
      </c>
      <c r="F167" s="116">
        <v>2022</v>
      </c>
      <c r="G167" s="28"/>
    </row>
    <row r="168" spans="1:7">
      <c r="A168" s="30"/>
      <c r="B168" s="1043"/>
      <c r="C168" s="1043"/>
      <c r="D168" s="1036"/>
      <c r="E168" s="1036">
        <v>4.6329222740230103E-2</v>
      </c>
      <c r="F168" s="117">
        <v>2023</v>
      </c>
      <c r="G168" s="28"/>
    </row>
  </sheetData>
  <pageMargins left="0.7" right="0.7" top="0.75" bottom="0.75" header="0.3" footer="0.3"/>
  <pageSetup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0519A2-CA7E-7B4E-A39A-6D9A8907C6CA}">
  <sheetPr>
    <tabColor theme="7" tint="0.39997558519241921"/>
  </sheetPr>
  <dimension ref="A1:K91"/>
  <sheetViews>
    <sheetView zoomScale="75" zoomScaleNormal="75" workbookViewId="0">
      <selection activeCell="U18" sqref="U18"/>
    </sheetView>
  </sheetViews>
  <sheetFormatPr defaultColWidth="8.453125" defaultRowHeight="12.5"/>
  <cols>
    <col min="1" max="1" width="9.453125" style="3" customWidth="1"/>
    <col min="2" max="2" width="10.1796875" style="3" customWidth="1"/>
    <col min="3" max="3" width="7.7265625" style="5" customWidth="1"/>
    <col min="4" max="9" width="7.7265625" style="3" customWidth="1"/>
    <col min="10" max="10" width="20.1796875" style="3" customWidth="1"/>
    <col min="11" max="11" width="15.7265625" style="3" customWidth="1"/>
    <col min="12" max="16384" width="8.453125" style="3"/>
  </cols>
  <sheetData>
    <row r="1" spans="1:7" ht="14.5">
      <c r="A1" s="94" t="s">
        <v>355</v>
      </c>
      <c r="B1" s="76"/>
    </row>
    <row r="2" spans="1:7">
      <c r="A2" s="5"/>
      <c r="C2" s="107"/>
      <c r="D2" s="195"/>
      <c r="E2" s="195"/>
      <c r="F2" s="195"/>
      <c r="G2" s="195"/>
    </row>
    <row r="3" spans="1:7">
      <c r="A3" s="5"/>
      <c r="C3" s="107"/>
      <c r="D3" s="195"/>
      <c r="E3" s="195"/>
      <c r="F3" s="195"/>
      <c r="G3" s="195"/>
    </row>
    <row r="4" spans="1:7">
      <c r="A4" s="5"/>
      <c r="C4" s="107"/>
      <c r="D4" s="195"/>
      <c r="E4" s="195"/>
      <c r="F4" s="195"/>
      <c r="G4" s="195"/>
    </row>
    <row r="5" spans="1:7">
      <c r="A5" s="5"/>
      <c r="C5" s="107"/>
      <c r="D5" s="195"/>
      <c r="E5" s="195"/>
      <c r="F5" s="195"/>
      <c r="G5" s="195"/>
    </row>
    <row r="6" spans="1:7">
      <c r="A6" s="5"/>
      <c r="C6" s="107"/>
      <c r="D6" s="195"/>
      <c r="E6" s="195"/>
      <c r="F6" s="195"/>
      <c r="G6" s="195"/>
    </row>
    <row r="7" spans="1:7">
      <c r="A7" s="5"/>
      <c r="C7" s="107"/>
      <c r="D7" s="195"/>
      <c r="E7" s="195"/>
      <c r="F7" s="195"/>
      <c r="G7" s="195"/>
    </row>
    <row r="8" spans="1:7">
      <c r="A8" s="5"/>
      <c r="C8" s="107"/>
      <c r="D8" s="195"/>
      <c r="E8" s="195"/>
      <c r="F8" s="195"/>
      <c r="G8" s="195"/>
    </row>
    <row r="9" spans="1:7">
      <c r="A9" s="5"/>
      <c r="C9" s="107"/>
      <c r="D9" s="195"/>
      <c r="E9" s="195"/>
      <c r="F9" s="195"/>
      <c r="G9" s="195"/>
    </row>
    <row r="10" spans="1:7">
      <c r="A10" s="5"/>
      <c r="C10" s="107"/>
      <c r="D10" s="195"/>
      <c r="E10" s="195"/>
      <c r="F10" s="195"/>
      <c r="G10" s="195"/>
    </row>
    <row r="11" spans="1:7">
      <c r="A11" s="5"/>
      <c r="C11" s="107"/>
      <c r="D11" s="195"/>
      <c r="E11" s="195"/>
      <c r="F11" s="195"/>
      <c r="G11" s="195"/>
    </row>
    <row r="12" spans="1:7">
      <c r="A12" s="5"/>
      <c r="C12" s="107"/>
      <c r="D12" s="195"/>
      <c r="E12" s="195"/>
      <c r="F12" s="195"/>
      <c r="G12" s="195"/>
    </row>
    <row r="13" spans="1:7">
      <c r="A13" s="5"/>
      <c r="C13" s="107"/>
      <c r="D13" s="195"/>
      <c r="E13" s="195"/>
      <c r="F13" s="195"/>
      <c r="G13" s="195"/>
    </row>
    <row r="14" spans="1:7">
      <c r="A14" s="5"/>
      <c r="C14" s="107"/>
      <c r="D14" s="195"/>
      <c r="E14" s="195"/>
      <c r="F14" s="195"/>
      <c r="G14" s="195"/>
    </row>
    <row r="15" spans="1:7">
      <c r="A15" s="5"/>
      <c r="C15" s="107"/>
      <c r="D15" s="195"/>
      <c r="E15" s="195"/>
      <c r="F15" s="195"/>
      <c r="G15" s="195"/>
    </row>
    <row r="16" spans="1:7">
      <c r="A16" s="5"/>
      <c r="C16" s="107"/>
      <c r="D16" s="195"/>
      <c r="E16" s="195"/>
      <c r="F16" s="195"/>
      <c r="G16" s="195"/>
    </row>
    <row r="17" spans="1:11">
      <c r="A17" s="5"/>
      <c r="C17" s="107"/>
      <c r="D17" s="195"/>
      <c r="E17" s="195"/>
      <c r="F17" s="195"/>
      <c r="G17" s="195"/>
    </row>
    <row r="18" spans="1:11">
      <c r="A18" s="5"/>
      <c r="C18" s="107"/>
      <c r="D18" s="195"/>
      <c r="E18" s="195"/>
      <c r="F18" s="195"/>
      <c r="G18" s="195"/>
    </row>
    <row r="19" spans="1:11">
      <c r="A19" s="5"/>
      <c r="C19" s="107"/>
      <c r="D19" s="195"/>
      <c r="E19" s="195"/>
      <c r="F19" s="195"/>
      <c r="G19" s="195"/>
    </row>
    <row r="20" spans="1:11">
      <c r="A20" s="5"/>
      <c r="C20" s="107"/>
      <c r="D20" s="195"/>
      <c r="E20" s="195"/>
      <c r="F20" s="195"/>
      <c r="G20" s="195"/>
    </row>
    <row r="21" spans="1:11">
      <c r="A21" s="5"/>
      <c r="C21" s="107"/>
      <c r="D21" s="195"/>
      <c r="E21" s="195"/>
      <c r="F21" s="195"/>
      <c r="G21" s="195"/>
    </row>
    <row r="22" spans="1:11" ht="13">
      <c r="A22" s="151" t="s">
        <v>915</v>
      </c>
      <c r="C22" s="107"/>
      <c r="D22" s="195"/>
      <c r="E22" s="195"/>
      <c r="F22" s="195"/>
      <c r="G22" s="195"/>
    </row>
    <row r="23" spans="1:11" ht="13">
      <c r="A23" s="151" t="s">
        <v>562</v>
      </c>
      <c r="C23" s="107"/>
      <c r="D23" s="195"/>
      <c r="E23" s="195"/>
      <c r="F23" s="195"/>
      <c r="G23" s="195"/>
    </row>
    <row r="24" spans="1:11">
      <c r="C24" s="107"/>
      <c r="D24" s="195"/>
      <c r="E24" s="195"/>
      <c r="F24" s="195"/>
      <c r="G24" s="195"/>
    </row>
    <row r="25" spans="1:11">
      <c r="A25" s="5"/>
      <c r="C25" s="107"/>
      <c r="D25" s="195"/>
      <c r="E25" s="195"/>
      <c r="F25" s="195"/>
      <c r="G25" s="195"/>
    </row>
    <row r="26" spans="1:11">
      <c r="A26" s="198" t="s">
        <v>353</v>
      </c>
      <c r="B26" s="14" t="s">
        <v>108</v>
      </c>
      <c r="C26" s="241" t="s">
        <v>11</v>
      </c>
      <c r="D26" s="281" t="s">
        <v>2</v>
      </c>
      <c r="E26" s="196" t="s">
        <v>3</v>
      </c>
      <c r="F26" s="196" t="s">
        <v>5</v>
      </c>
      <c r="G26" s="280" t="s">
        <v>1</v>
      </c>
      <c r="H26" s="196" t="s">
        <v>6</v>
      </c>
      <c r="I26" s="281" t="s">
        <v>7</v>
      </c>
      <c r="J26" s="281" t="s">
        <v>387</v>
      </c>
      <c r="K26" s="499" t="s">
        <v>386</v>
      </c>
    </row>
    <row r="27" spans="1:11">
      <c r="A27" s="116">
        <v>2000</v>
      </c>
      <c r="B27" s="1189">
        <v>96.467350940433207</v>
      </c>
      <c r="C27" s="1189">
        <v>96.431659202046703</v>
      </c>
      <c r="D27" s="1189">
        <v>105.71092876161801</v>
      </c>
      <c r="E27" s="232">
        <v>100.70185097564</v>
      </c>
      <c r="F27" s="232">
        <v>96.423430655379605</v>
      </c>
      <c r="G27" s="941"/>
      <c r="H27" s="232">
        <v>94.6441329314695</v>
      </c>
      <c r="I27" s="1189"/>
      <c r="J27" s="1189">
        <v>92.559234841555508</v>
      </c>
      <c r="K27" s="232">
        <v>92.313097735797996</v>
      </c>
    </row>
    <row r="28" spans="1:11">
      <c r="A28" s="116">
        <v>2001</v>
      </c>
      <c r="B28" s="1189">
        <v>99.847840021187693</v>
      </c>
      <c r="C28" s="1189">
        <v>80.395882376039296</v>
      </c>
      <c r="D28" s="1189">
        <v>102.12495728115501</v>
      </c>
      <c r="E28" s="232">
        <v>91.919707256338299</v>
      </c>
      <c r="F28" s="232">
        <v>108.50433388581899</v>
      </c>
      <c r="G28" s="941">
        <v>90.980253072889809</v>
      </c>
      <c r="H28" s="232">
        <v>91.075653308600607</v>
      </c>
      <c r="I28" s="1189"/>
      <c r="J28" s="1189">
        <v>90.630858401484801</v>
      </c>
      <c r="K28" s="232">
        <v>88.327369870834502</v>
      </c>
    </row>
    <row r="29" spans="1:11">
      <c r="A29" s="116">
        <v>2002</v>
      </c>
      <c r="B29" s="1189">
        <v>98.014465278007208</v>
      </c>
      <c r="C29" s="1189">
        <v>92.653165700719697</v>
      </c>
      <c r="D29" s="1189">
        <v>95.548083564444099</v>
      </c>
      <c r="E29" s="232">
        <v>101.373198517988</v>
      </c>
      <c r="F29" s="232">
        <v>99.76625606774941</v>
      </c>
      <c r="G29" s="941">
        <v>107.721800325986</v>
      </c>
      <c r="H29" s="232">
        <v>103.336822601872</v>
      </c>
      <c r="I29" s="1189"/>
      <c r="J29" s="1189">
        <v>97.836097428385898</v>
      </c>
      <c r="K29" s="232">
        <v>100.19819248724899</v>
      </c>
    </row>
    <row r="30" spans="1:11">
      <c r="A30" s="116">
        <v>2003</v>
      </c>
      <c r="B30" s="1189">
        <v>92.024971067765406</v>
      </c>
      <c r="C30" s="1189">
        <v>90.7739366071783</v>
      </c>
      <c r="D30" s="1189">
        <v>87.350302261213102</v>
      </c>
      <c r="E30" s="232">
        <v>93.672325111336789</v>
      </c>
      <c r="F30" s="232">
        <v>94.506559028899389</v>
      </c>
      <c r="G30" s="941">
        <v>105.97021617414899</v>
      </c>
      <c r="H30" s="232">
        <v>97.9602372246204</v>
      </c>
      <c r="I30" s="1189"/>
      <c r="J30" s="1189">
        <v>90.434094464240601</v>
      </c>
      <c r="K30" s="232">
        <v>92.716337544400801</v>
      </c>
    </row>
    <row r="31" spans="1:11">
      <c r="A31" s="116">
        <v>2004</v>
      </c>
      <c r="B31" s="1189">
        <v>95.410566089762611</v>
      </c>
      <c r="C31" s="1189">
        <v>94.507259877720102</v>
      </c>
      <c r="D31" s="1189">
        <v>96.516357296383802</v>
      </c>
      <c r="E31" s="232">
        <v>93.386674323589304</v>
      </c>
      <c r="F31" s="232">
        <v>99.076494411369694</v>
      </c>
      <c r="G31" s="941">
        <v>100.24233744838899</v>
      </c>
      <c r="H31" s="232">
        <v>97.299089684988004</v>
      </c>
      <c r="I31" s="1189"/>
      <c r="J31" s="1189">
        <v>103.35287022622902</v>
      </c>
      <c r="K31" s="232">
        <v>91.399843064965296</v>
      </c>
    </row>
    <row r="32" spans="1:11">
      <c r="A32" s="116">
        <v>2005</v>
      </c>
      <c r="B32" s="1189">
        <v>90.4615017985073</v>
      </c>
      <c r="C32" s="1189">
        <v>92.981691093140498</v>
      </c>
      <c r="D32" s="1189">
        <v>86.5941833101258</v>
      </c>
      <c r="E32" s="232">
        <v>92.136931142250205</v>
      </c>
      <c r="F32" s="232">
        <v>93.108543699890802</v>
      </c>
      <c r="G32" s="941">
        <v>91.453693700055709</v>
      </c>
      <c r="H32" s="232">
        <v>84.763263810191106</v>
      </c>
      <c r="I32" s="1189"/>
      <c r="J32" s="1189">
        <v>99.096764700484002</v>
      </c>
      <c r="K32" s="232">
        <v>89.525809641136306</v>
      </c>
    </row>
    <row r="33" spans="1:11">
      <c r="A33" s="116">
        <v>2006</v>
      </c>
      <c r="B33" s="1189">
        <v>98.863555651673195</v>
      </c>
      <c r="C33" s="1189">
        <v>92.520750801912598</v>
      </c>
      <c r="D33" s="1189">
        <v>98.431843159832496</v>
      </c>
      <c r="E33" s="232">
        <v>98.259982447264207</v>
      </c>
      <c r="F33" s="232">
        <v>95.69203752278959</v>
      </c>
      <c r="G33" s="941">
        <v>102.01370699907399</v>
      </c>
      <c r="H33" s="232">
        <v>100.86046039922201</v>
      </c>
      <c r="I33" s="1189"/>
      <c r="J33" s="1189">
        <v>99.104217576790901</v>
      </c>
      <c r="K33" s="232">
        <v>104.539118419122</v>
      </c>
    </row>
    <row r="34" spans="1:11">
      <c r="A34" s="116">
        <v>2007</v>
      </c>
      <c r="B34" s="1189">
        <v>99.434272910010606</v>
      </c>
      <c r="C34" s="1189">
        <v>106.173260278908</v>
      </c>
      <c r="D34" s="1189">
        <v>88.896932319922698</v>
      </c>
      <c r="E34" s="232">
        <v>92.777122540580407</v>
      </c>
      <c r="F34" s="232">
        <v>108.16032487957501</v>
      </c>
      <c r="G34" s="941">
        <v>104.61615140649701</v>
      </c>
      <c r="H34" s="232">
        <v>100.12847897791299</v>
      </c>
      <c r="I34" s="1189">
        <v>103.551344757544</v>
      </c>
      <c r="J34" s="1189">
        <v>93.461489780350703</v>
      </c>
      <c r="K34" s="232">
        <v>105.07876847422799</v>
      </c>
    </row>
    <row r="35" spans="1:11">
      <c r="A35" s="116">
        <v>2008</v>
      </c>
      <c r="B35" s="1189">
        <v>108.76231164022701</v>
      </c>
      <c r="C35" s="1189">
        <v>111.75824664546199</v>
      </c>
      <c r="D35" s="1189">
        <v>107.98867762153901</v>
      </c>
      <c r="E35" s="232">
        <v>108.82328817197799</v>
      </c>
      <c r="F35" s="232">
        <v>102.991432488342</v>
      </c>
      <c r="G35" s="941">
        <v>105.803703980848</v>
      </c>
      <c r="H35" s="232">
        <v>100.071228108366</v>
      </c>
      <c r="I35" s="1189">
        <v>94.880822976187289</v>
      </c>
      <c r="J35" s="1189">
        <v>120.586497473439</v>
      </c>
      <c r="K35" s="232">
        <v>114.721103485448</v>
      </c>
    </row>
    <row r="36" spans="1:11">
      <c r="A36" s="116">
        <v>2009</v>
      </c>
      <c r="B36" s="1189">
        <v>100.848211683218</v>
      </c>
      <c r="C36" s="1189">
        <v>103.179845192537</v>
      </c>
      <c r="D36" s="1189">
        <v>100.19177974286299</v>
      </c>
      <c r="E36" s="232">
        <v>101.094913937089</v>
      </c>
      <c r="F36" s="232">
        <v>98.094744942240297</v>
      </c>
      <c r="G36" s="941">
        <v>101.054011262427</v>
      </c>
      <c r="H36" s="232">
        <v>95.839968537815594</v>
      </c>
      <c r="I36" s="1189">
        <v>100.41370298177199</v>
      </c>
      <c r="J36" s="1189">
        <v>104.75339568744899</v>
      </c>
      <c r="K36" s="232">
        <v>104.96259800746802</v>
      </c>
    </row>
    <row r="37" spans="1:11">
      <c r="A37" s="116">
        <v>2010</v>
      </c>
      <c r="B37" s="1189">
        <v>100.78432350540901</v>
      </c>
      <c r="C37" s="1189">
        <v>103.122589442313</v>
      </c>
      <c r="D37" s="1189">
        <v>101.74038801057299</v>
      </c>
      <c r="E37" s="232">
        <v>102.12904630517401</v>
      </c>
      <c r="F37" s="232">
        <v>100.306972211339</v>
      </c>
      <c r="G37" s="941">
        <v>98.782676554260291</v>
      </c>
      <c r="H37" s="232">
        <v>96.120716083506494</v>
      </c>
      <c r="I37" s="1189">
        <v>107.88447209771299</v>
      </c>
      <c r="J37" s="1189">
        <v>82.3475880072221</v>
      </c>
      <c r="K37" s="232">
        <v>100.73938417665001</v>
      </c>
    </row>
    <row r="38" spans="1:11">
      <c r="A38" s="116">
        <v>2011</v>
      </c>
      <c r="B38" s="1189">
        <v>108.12618380071899</v>
      </c>
      <c r="C38" s="1189">
        <v>104.82952873472399</v>
      </c>
      <c r="D38" s="1189">
        <v>112.293500794864</v>
      </c>
      <c r="E38" s="232">
        <v>106.97129868416899</v>
      </c>
      <c r="F38" s="232">
        <v>102.99860669670799</v>
      </c>
      <c r="G38" s="941">
        <v>101.272768911047</v>
      </c>
      <c r="H38" s="232">
        <v>98.075950709063591</v>
      </c>
      <c r="I38" s="1189">
        <v>97.281021877129703</v>
      </c>
      <c r="J38" s="1189">
        <v>112.81090249974599</v>
      </c>
      <c r="K38" s="232">
        <v>115.257202545162</v>
      </c>
    </row>
    <row r="39" spans="1:11">
      <c r="A39" s="116">
        <v>2012</v>
      </c>
      <c r="B39" s="1189">
        <v>102.699289544953</v>
      </c>
      <c r="C39" s="1189">
        <v>102.84394877394001</v>
      </c>
      <c r="D39" s="1189">
        <v>103.10909090096901</v>
      </c>
      <c r="E39" s="232">
        <v>102.150337556612</v>
      </c>
      <c r="F39" s="232">
        <v>99.303610142713296</v>
      </c>
      <c r="G39" s="941">
        <v>97.320436187200301</v>
      </c>
      <c r="H39" s="232">
        <v>94.354509587777002</v>
      </c>
      <c r="I39" s="1189">
        <v>88.931169678816502</v>
      </c>
      <c r="J39" s="1189">
        <v>98.441044172480701</v>
      </c>
      <c r="K39" s="232">
        <v>110.46080408636601</v>
      </c>
    </row>
    <row r="40" spans="1:11">
      <c r="A40" s="116">
        <v>2013</v>
      </c>
      <c r="B40" s="1189">
        <v>101.385569582833</v>
      </c>
      <c r="C40" s="1189">
        <v>99.145577834307403</v>
      </c>
      <c r="D40" s="1189">
        <v>100.783795048949</v>
      </c>
      <c r="E40" s="232">
        <v>102.26632770667601</v>
      </c>
      <c r="F40" s="232">
        <v>101.79924800125799</v>
      </c>
      <c r="G40" s="941">
        <v>100.68688784498401</v>
      </c>
      <c r="H40" s="232">
        <v>103.73113368556099</v>
      </c>
      <c r="I40" s="1189">
        <v>98.966222071309701</v>
      </c>
      <c r="J40" s="1189">
        <v>96.04399588676749</v>
      </c>
      <c r="K40" s="232">
        <v>101.85490790909999</v>
      </c>
    </row>
    <row r="41" spans="1:11">
      <c r="A41" s="116">
        <v>2014</v>
      </c>
      <c r="B41" s="1189">
        <v>107.05801486242801</v>
      </c>
      <c r="C41" s="1189">
        <v>95.272306960845697</v>
      </c>
      <c r="D41" s="1189">
        <v>106.669817589979</v>
      </c>
      <c r="E41" s="232">
        <v>108.52331990944899</v>
      </c>
      <c r="F41" s="232">
        <v>108.22441194886301</v>
      </c>
      <c r="G41" s="941">
        <v>107.104487818607</v>
      </c>
      <c r="H41" s="232">
        <v>110.865705597377</v>
      </c>
      <c r="I41" s="1189">
        <v>101.46073041035099</v>
      </c>
      <c r="J41" s="1189">
        <v>109.44453443583799</v>
      </c>
      <c r="K41" s="232">
        <v>109.070645504723</v>
      </c>
    </row>
    <row r="42" spans="1:11">
      <c r="A42" s="116">
        <v>2015</v>
      </c>
      <c r="B42" s="1189">
        <v>95.099133615068396</v>
      </c>
      <c r="C42" s="1189">
        <v>85.110750203639199</v>
      </c>
      <c r="D42" s="1189">
        <v>91.502793770836703</v>
      </c>
      <c r="E42" s="232">
        <v>95.993192915460995</v>
      </c>
      <c r="F42" s="232">
        <v>101.12851236252899</v>
      </c>
      <c r="G42" s="941">
        <v>101.258843405607</v>
      </c>
      <c r="H42" s="232">
        <v>102.36839589192499</v>
      </c>
      <c r="I42" s="1189">
        <v>101.74613975891501</v>
      </c>
      <c r="J42" s="1189">
        <v>95.273576969291398</v>
      </c>
      <c r="K42" s="232">
        <v>90.644080099342091</v>
      </c>
    </row>
    <row r="43" spans="1:11">
      <c r="A43" s="116">
        <v>2016</v>
      </c>
      <c r="B43" s="1189">
        <v>100.954064872722</v>
      </c>
      <c r="C43" s="1189">
        <v>101.93413650874501</v>
      </c>
      <c r="D43" s="1189">
        <v>98.301547863053898</v>
      </c>
      <c r="E43" s="232">
        <v>101.82234895253399</v>
      </c>
      <c r="F43" s="232">
        <v>101.92428916665499</v>
      </c>
      <c r="G43" s="941">
        <v>99.222149651554005</v>
      </c>
      <c r="H43" s="232">
        <v>103.989051314367</v>
      </c>
      <c r="I43" s="1189">
        <v>100.174531131656</v>
      </c>
      <c r="J43" s="1189">
        <v>104.52712454528601</v>
      </c>
      <c r="K43" s="232">
        <v>102.480524869175</v>
      </c>
    </row>
    <row r="44" spans="1:11">
      <c r="A44" s="116">
        <v>2017</v>
      </c>
      <c r="B44" s="1189">
        <v>101.370047074556</v>
      </c>
      <c r="C44" s="1189">
        <v>103.454579626325</v>
      </c>
      <c r="D44" s="1189">
        <v>102.22897754412298</v>
      </c>
      <c r="E44" s="232">
        <v>101.31633473529999</v>
      </c>
      <c r="F44" s="232">
        <v>99.876238660972803</v>
      </c>
      <c r="G44" s="941">
        <v>105.068265734671</v>
      </c>
      <c r="H44" s="232">
        <v>110.22513527620501</v>
      </c>
      <c r="I44" s="1189">
        <v>104.42829296056</v>
      </c>
      <c r="J44" s="1189">
        <v>113.636547189064</v>
      </c>
      <c r="K44" s="232">
        <v>97.907966808166009</v>
      </c>
    </row>
    <row r="45" spans="1:11">
      <c r="A45" s="116">
        <v>2018</v>
      </c>
      <c r="B45" s="1189">
        <v>98.615894911792097</v>
      </c>
      <c r="C45" s="1189">
        <v>99.747440223176298</v>
      </c>
      <c r="D45" s="1189">
        <v>103.039609412101</v>
      </c>
      <c r="E45" s="232">
        <v>99.183333100346502</v>
      </c>
      <c r="F45" s="232">
        <v>91.936306791938108</v>
      </c>
      <c r="G45" s="941">
        <v>96.302219365145405</v>
      </c>
      <c r="H45" s="232">
        <v>102.223042777041</v>
      </c>
      <c r="I45" s="1189">
        <v>104.004399583056</v>
      </c>
      <c r="J45" s="1189">
        <v>99.710035791694793</v>
      </c>
      <c r="K45" s="232">
        <v>99.676303864728695</v>
      </c>
    </row>
    <row r="46" spans="1:11">
      <c r="A46" s="116">
        <v>2019</v>
      </c>
      <c r="B46" s="1189">
        <v>99.916348475325506</v>
      </c>
      <c r="C46" s="1189">
        <v>107.305914440303</v>
      </c>
      <c r="D46" s="1189">
        <v>102.70819817229399</v>
      </c>
      <c r="E46" s="232">
        <v>100.78793091999101</v>
      </c>
      <c r="F46" s="232">
        <v>99.296332378398503</v>
      </c>
      <c r="G46" s="941">
        <v>101.822181611033</v>
      </c>
      <c r="H46" s="232">
        <v>108.117474711154</v>
      </c>
      <c r="I46" s="1189">
        <v>108.87223519575799</v>
      </c>
      <c r="J46" s="1189">
        <v>98.859965523708098</v>
      </c>
      <c r="K46" s="232">
        <v>90.069842017128892</v>
      </c>
    </row>
    <row r="47" spans="1:11">
      <c r="A47" s="116">
        <v>2020</v>
      </c>
      <c r="B47" s="1189">
        <v>103.22324993391901</v>
      </c>
      <c r="C47" s="1189">
        <v>100.250493387529</v>
      </c>
      <c r="D47" s="1189">
        <v>103.047922477656</v>
      </c>
      <c r="E47" s="232">
        <v>101.209546300285</v>
      </c>
      <c r="F47" s="232">
        <v>100.20015529094599</v>
      </c>
      <c r="G47" s="941">
        <v>98.514034890678005</v>
      </c>
      <c r="H47" s="232">
        <v>107.527943938278</v>
      </c>
      <c r="I47" s="1189">
        <v>105.44235181735</v>
      </c>
      <c r="J47" s="1189">
        <v>98.674721679977893</v>
      </c>
      <c r="K47" s="232">
        <v>113.42106526632701</v>
      </c>
    </row>
    <row r="48" spans="1:11">
      <c r="A48" s="116">
        <v>2021</v>
      </c>
      <c r="B48" s="1189">
        <v>99.676442890371291</v>
      </c>
      <c r="C48" s="1189">
        <v>114.806793127495</v>
      </c>
      <c r="D48" s="1189">
        <v>98.990030365280205</v>
      </c>
      <c r="E48" s="232">
        <v>100.217597758289</v>
      </c>
      <c r="F48" s="232">
        <v>95.643520739716607</v>
      </c>
      <c r="G48" s="941">
        <v>97.870899572360997</v>
      </c>
      <c r="H48" s="232">
        <v>93.615830309335905</v>
      </c>
      <c r="I48" s="1189">
        <v>99.028627283251907</v>
      </c>
      <c r="J48" s="1189">
        <v>98.016866299616694</v>
      </c>
      <c r="K48" s="232">
        <v>103.077759457144</v>
      </c>
    </row>
    <row r="49" spans="1:11">
      <c r="A49" s="116">
        <v>2022</v>
      </c>
      <c r="B49" s="1189">
        <v>106.37082364648001</v>
      </c>
      <c r="C49" s="1189">
        <v>108.955892655374</v>
      </c>
      <c r="D49" s="1189">
        <v>102.98759045939501</v>
      </c>
      <c r="E49" s="232">
        <v>107.66364007197799</v>
      </c>
      <c r="F49" s="232">
        <v>112.58379584316501</v>
      </c>
      <c r="G49" s="941">
        <v>108.817528782842</v>
      </c>
      <c r="H49" s="232">
        <v>105.77206993615999</v>
      </c>
      <c r="I49" s="1189">
        <v>109.14077933307</v>
      </c>
      <c r="J49" s="1189">
        <v>112.25325322305599</v>
      </c>
      <c r="K49" s="232">
        <v>99.417948074211409</v>
      </c>
    </row>
    <row r="50" spans="1:11">
      <c r="A50" s="117">
        <v>2023</v>
      </c>
      <c r="B50" s="227">
        <v>94.650001990037197</v>
      </c>
      <c r="C50" s="227">
        <v>103.38851168276599</v>
      </c>
      <c r="D50" s="227">
        <v>98.053456372193409</v>
      </c>
      <c r="E50" s="233">
        <v>93.506317927274296</v>
      </c>
      <c r="F50" s="233">
        <v>95.362506320937499</v>
      </c>
      <c r="G50" s="732">
        <v>92.5126078673606</v>
      </c>
      <c r="H50" s="233">
        <v>87.133983542566099</v>
      </c>
      <c r="I50" s="227">
        <v>89.810156461978693</v>
      </c>
      <c r="J50" s="227">
        <v>101.65279437759</v>
      </c>
      <c r="K50" s="233">
        <v>89.945609317169101</v>
      </c>
    </row>
    <row r="51" spans="1:11">
      <c r="B51" s="107"/>
      <c r="C51" s="107"/>
      <c r="D51" s="107"/>
      <c r="E51" s="107"/>
      <c r="F51" s="107"/>
      <c r="G51" s="107"/>
    </row>
    <row r="54" spans="1:11">
      <c r="C54" s="3"/>
    </row>
    <row r="55" spans="1:11">
      <c r="C55" s="3"/>
    </row>
    <row r="56" spans="1:11">
      <c r="C56" s="3"/>
    </row>
    <row r="57" spans="1:11">
      <c r="C57" s="3"/>
    </row>
    <row r="58" spans="1:11">
      <c r="C58" s="3"/>
    </row>
    <row r="59" spans="1:11">
      <c r="C59" s="3"/>
    </row>
    <row r="60" spans="1:11">
      <c r="C60" s="3"/>
    </row>
    <row r="61" spans="1:11">
      <c r="C61" s="3"/>
    </row>
    <row r="62" spans="1:11">
      <c r="C62" s="3"/>
    </row>
    <row r="63" spans="1:11">
      <c r="C63" s="3"/>
    </row>
    <row r="64" spans="1:11">
      <c r="C64" s="3"/>
    </row>
    <row r="65" spans="3:3">
      <c r="C65" s="3"/>
    </row>
    <row r="66" spans="3:3">
      <c r="C66" s="3"/>
    </row>
    <row r="67" spans="3:3">
      <c r="C67" s="3"/>
    </row>
    <row r="68" spans="3:3">
      <c r="C68" s="3"/>
    </row>
    <row r="69" spans="3:3">
      <c r="C69" s="3"/>
    </row>
    <row r="70" spans="3:3">
      <c r="C70" s="3"/>
    </row>
    <row r="71" spans="3:3">
      <c r="C71" s="3"/>
    </row>
    <row r="72" spans="3:3">
      <c r="C72" s="3"/>
    </row>
    <row r="73" spans="3:3">
      <c r="C73" s="3"/>
    </row>
    <row r="74" spans="3:3">
      <c r="C74" s="3"/>
    </row>
    <row r="75" spans="3:3">
      <c r="C75" s="3"/>
    </row>
    <row r="76" spans="3:3">
      <c r="C76" s="3"/>
    </row>
    <row r="77" spans="3:3">
      <c r="C77" s="3"/>
    </row>
    <row r="78" spans="3:3">
      <c r="C78" s="3"/>
    </row>
    <row r="79" spans="3:3">
      <c r="C79" s="3"/>
    </row>
    <row r="80" spans="3:3">
      <c r="C80" s="3"/>
    </row>
    <row r="81" spans="3:3">
      <c r="C81" s="3"/>
    </row>
    <row r="82" spans="3:3">
      <c r="C82" s="3"/>
    </row>
    <row r="83" spans="3:3">
      <c r="C83" s="3"/>
    </row>
    <row r="84" spans="3:3">
      <c r="C84" s="3"/>
    </row>
    <row r="85" spans="3:3">
      <c r="C85" s="3"/>
    </row>
    <row r="86" spans="3:3">
      <c r="C86" s="3"/>
    </row>
    <row r="87" spans="3:3">
      <c r="C87" s="3"/>
    </row>
    <row r="88" spans="3:3">
      <c r="C88" s="3"/>
    </row>
    <row r="89" spans="3:3">
      <c r="C89" s="3"/>
    </row>
    <row r="90" spans="3:3">
      <c r="C90" s="3"/>
    </row>
    <row r="91" spans="3:3">
      <c r="C91" s="3"/>
    </row>
  </sheetData>
  <pageMargins left="0.75" right="0.75" top="1" bottom="1" header="0.5" footer="0.5"/>
  <pageSetup orientation="portrait" horizontalDpi="1200" verticalDpi="1200" r:id="rId1"/>
  <headerFooter alignWithMargins="0"/>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326961-FAFB-4881-8A05-CCBEAF9727EF}">
  <sheetPr>
    <tabColor theme="7" tint="0.39997558519241921"/>
  </sheetPr>
  <dimension ref="A1:Y56"/>
  <sheetViews>
    <sheetView zoomScale="75" zoomScaleNormal="75" workbookViewId="0">
      <selection activeCell="R14" sqref="R14"/>
    </sheetView>
  </sheetViews>
  <sheetFormatPr defaultColWidth="8.453125" defaultRowHeight="12.5"/>
  <cols>
    <col min="1" max="1" width="9.453125" style="3" customWidth="1"/>
    <col min="2" max="2" width="7.453125" style="3" bestFit="1" customWidth="1"/>
    <col min="3" max="3" width="9" style="5" bestFit="1" customWidth="1"/>
    <col min="4" max="4" width="8.453125" style="3" bestFit="1" customWidth="1"/>
    <col min="5" max="5" width="9.1796875" style="3" bestFit="1" customWidth="1"/>
    <col min="6" max="6" width="9.453125" style="3" customWidth="1"/>
    <col min="7" max="7" width="9.1796875" style="3" bestFit="1" customWidth="1"/>
    <col min="8" max="16384" width="8.453125" style="3"/>
  </cols>
  <sheetData>
    <row r="1" spans="1:2" ht="14.5">
      <c r="A1" s="94" t="s">
        <v>374</v>
      </c>
      <c r="B1" s="76"/>
    </row>
    <row r="2" spans="1:2" ht="13">
      <c r="A2" s="76"/>
      <c r="B2" s="76"/>
    </row>
    <row r="3" spans="1:2" ht="13">
      <c r="A3" s="76"/>
      <c r="B3" s="76"/>
    </row>
    <row r="4" spans="1:2" ht="13">
      <c r="A4" s="76"/>
      <c r="B4" s="76"/>
    </row>
    <row r="5" spans="1:2" ht="13">
      <c r="A5" s="76"/>
      <c r="B5" s="76"/>
    </row>
    <row r="6" spans="1:2" ht="13">
      <c r="A6" s="76"/>
      <c r="B6" s="76"/>
    </row>
    <row r="7" spans="1:2" ht="13">
      <c r="A7" s="76"/>
      <c r="B7" s="76"/>
    </row>
    <row r="8" spans="1:2" ht="13">
      <c r="A8" s="76"/>
      <c r="B8" s="76"/>
    </row>
    <row r="9" spans="1:2" ht="13">
      <c r="A9" s="76"/>
      <c r="B9" s="76"/>
    </row>
    <row r="10" spans="1:2" ht="13">
      <c r="A10" s="76"/>
      <c r="B10" s="76"/>
    </row>
    <row r="11" spans="1:2" ht="13">
      <c r="A11" s="76"/>
      <c r="B11" s="76"/>
    </row>
    <row r="12" spans="1:2" ht="13">
      <c r="A12" s="76"/>
      <c r="B12" s="76"/>
    </row>
    <row r="13" spans="1:2" ht="13">
      <c r="A13" s="76"/>
      <c r="B13" s="76"/>
    </row>
    <row r="14" spans="1:2" ht="13">
      <c r="A14" s="76"/>
      <c r="B14" s="76"/>
    </row>
    <row r="15" spans="1:2" ht="13">
      <c r="A15" s="76"/>
      <c r="B15" s="76"/>
    </row>
    <row r="16" spans="1:2" ht="13">
      <c r="A16" s="76"/>
      <c r="B16" s="76"/>
    </row>
    <row r="17" spans="1:25" ht="13">
      <c r="A17" s="76"/>
      <c r="B17" s="76"/>
    </row>
    <row r="18" spans="1:25" ht="13">
      <c r="A18" s="76"/>
      <c r="B18" s="76"/>
      <c r="L18" s="3" t="s">
        <v>354</v>
      </c>
    </row>
    <row r="19" spans="1:25" ht="13">
      <c r="A19" s="76"/>
      <c r="B19" s="76"/>
    </row>
    <row r="20" spans="1:25" ht="13">
      <c r="A20" s="76"/>
      <c r="B20" s="76"/>
    </row>
    <row r="21" spans="1:25" ht="13">
      <c r="A21" s="76"/>
      <c r="B21" s="76"/>
    </row>
    <row r="22" spans="1:25" ht="13">
      <c r="A22" s="157" t="s">
        <v>517</v>
      </c>
      <c r="B22" s="76"/>
    </row>
    <row r="23" spans="1:25" ht="13">
      <c r="A23" s="157"/>
      <c r="B23" s="76"/>
    </row>
    <row r="24" spans="1:25" ht="13">
      <c r="A24" s="76"/>
      <c r="B24" s="76"/>
    </row>
    <row r="26" spans="1:25" ht="13">
      <c r="A26" s="3" t="s">
        <v>356</v>
      </c>
      <c r="I26" s="3" t="s">
        <v>495</v>
      </c>
      <c r="R26" s="3" t="s">
        <v>488</v>
      </c>
      <c r="T26" s="57"/>
    </row>
    <row r="27" spans="1:25">
      <c r="A27" s="34"/>
      <c r="B27" s="278"/>
      <c r="C27" s="738"/>
      <c r="D27" s="1262" t="s">
        <v>357</v>
      </c>
      <c r="E27" s="1263"/>
      <c r="F27" s="1263"/>
      <c r="G27" s="1264"/>
      <c r="I27" s="34"/>
      <c r="J27" s="278"/>
      <c r="K27" s="738"/>
      <c r="L27" s="1262" t="s">
        <v>357</v>
      </c>
      <c r="M27" s="1263"/>
      <c r="N27" s="1263"/>
      <c r="O27" s="1264"/>
      <c r="P27" s="303"/>
      <c r="R27" s="34"/>
      <c r="S27" s="278"/>
      <c r="T27" s="738"/>
      <c r="U27" s="1262" t="s">
        <v>357</v>
      </c>
      <c r="V27" s="1263"/>
      <c r="W27" s="1263"/>
      <c r="X27" s="1264"/>
      <c r="Y27" s="303"/>
    </row>
    <row r="28" spans="1:25">
      <c r="A28" s="28"/>
      <c r="D28" s="306" t="s">
        <v>306</v>
      </c>
      <c r="F28" s="5" t="s">
        <v>358</v>
      </c>
      <c r="G28" s="298"/>
      <c r="I28" s="28"/>
      <c r="K28" s="5"/>
      <c r="L28" s="306" t="s">
        <v>306</v>
      </c>
      <c r="N28" s="5" t="s">
        <v>358</v>
      </c>
      <c r="O28" s="298"/>
      <c r="P28" s="298"/>
      <c r="R28" s="28"/>
      <c r="T28" s="5"/>
      <c r="U28" s="306" t="s">
        <v>306</v>
      </c>
      <c r="W28" s="5" t="s">
        <v>358</v>
      </c>
      <c r="X28" s="298"/>
      <c r="Y28" s="298"/>
    </row>
    <row r="29" spans="1:25">
      <c r="A29" s="116" t="s">
        <v>311</v>
      </c>
      <c r="B29" s="5" t="s">
        <v>311</v>
      </c>
      <c r="C29" s="5" t="s">
        <v>359</v>
      </c>
      <c r="D29" s="116" t="s">
        <v>307</v>
      </c>
      <c r="E29" s="5" t="s">
        <v>360</v>
      </c>
      <c r="F29" s="5" t="s">
        <v>361</v>
      </c>
      <c r="G29" s="43" t="s">
        <v>362</v>
      </c>
      <c r="H29" s="5"/>
      <c r="I29" s="116" t="s">
        <v>311</v>
      </c>
      <c r="J29" s="5" t="s">
        <v>311</v>
      </c>
      <c r="K29" s="5" t="s">
        <v>359</v>
      </c>
      <c r="L29" s="116" t="s">
        <v>307</v>
      </c>
      <c r="M29" s="5" t="s">
        <v>360</v>
      </c>
      <c r="N29" s="5" t="s">
        <v>361</v>
      </c>
      <c r="O29" s="43" t="s">
        <v>362</v>
      </c>
      <c r="P29" s="298"/>
      <c r="Q29" s="5"/>
      <c r="R29" s="116" t="s">
        <v>311</v>
      </c>
      <c r="S29" s="5" t="s">
        <v>311</v>
      </c>
      <c r="T29" s="5" t="s">
        <v>359</v>
      </c>
      <c r="U29" s="116" t="s">
        <v>307</v>
      </c>
      <c r="V29" s="5" t="s">
        <v>360</v>
      </c>
      <c r="W29" s="5" t="s">
        <v>361</v>
      </c>
      <c r="X29" s="43" t="s">
        <v>362</v>
      </c>
      <c r="Y29" s="298"/>
    </row>
    <row r="30" spans="1:25">
      <c r="A30" s="117" t="s">
        <v>314</v>
      </c>
      <c r="B30" s="31" t="s">
        <v>296</v>
      </c>
      <c r="C30" s="31" t="s">
        <v>363</v>
      </c>
      <c r="D30" s="117" t="s">
        <v>0</v>
      </c>
      <c r="E30" s="31" t="s">
        <v>8</v>
      </c>
      <c r="F30" s="31" t="s">
        <v>8</v>
      </c>
      <c r="G30" s="13" t="s">
        <v>8</v>
      </c>
      <c r="H30" s="5"/>
      <c r="I30" s="117" t="s">
        <v>314</v>
      </c>
      <c r="J30" s="31" t="s">
        <v>296</v>
      </c>
      <c r="K30" s="31" t="s">
        <v>363</v>
      </c>
      <c r="L30" s="117" t="s">
        <v>0</v>
      </c>
      <c r="M30" s="31" t="s">
        <v>8</v>
      </c>
      <c r="N30" s="31" t="s">
        <v>8</v>
      </c>
      <c r="O30" s="13" t="s">
        <v>8</v>
      </c>
      <c r="P30" s="305"/>
      <c r="Q30" s="5"/>
      <c r="R30" s="117" t="s">
        <v>314</v>
      </c>
      <c r="S30" s="31" t="s">
        <v>296</v>
      </c>
      <c r="T30" s="31" t="s">
        <v>363</v>
      </c>
      <c r="U30" s="117" t="s">
        <v>0</v>
      </c>
      <c r="V30" s="31" t="s">
        <v>8</v>
      </c>
      <c r="W30" s="31" t="s">
        <v>8</v>
      </c>
      <c r="X30" s="13" t="s">
        <v>8</v>
      </c>
      <c r="Y30" s="305"/>
    </row>
    <row r="31" spans="1:25" ht="13">
      <c r="A31" s="28">
        <v>1224</v>
      </c>
      <c r="B31" s="881">
        <v>112.401115</v>
      </c>
      <c r="C31" s="5">
        <v>1</v>
      </c>
      <c r="D31" s="307">
        <v>0.98918443497358699</v>
      </c>
      <c r="E31" s="297">
        <v>0.92942832654095597</v>
      </c>
      <c r="F31" s="297">
        <v>0.98894656466436004</v>
      </c>
      <c r="G31" s="299">
        <v>1.0377033659867101</v>
      </c>
      <c r="H31" s="5"/>
      <c r="I31" s="28">
        <v>182</v>
      </c>
      <c r="J31" s="197">
        <v>7.5830999999999902</v>
      </c>
      <c r="K31" s="5">
        <v>1</v>
      </c>
      <c r="L31" s="307">
        <v>1.01067913035337</v>
      </c>
      <c r="M31" s="297">
        <v>0.925353549736322</v>
      </c>
      <c r="N31" s="297">
        <v>0.99215724648646297</v>
      </c>
      <c r="O31" s="299">
        <v>1.05109325813238</v>
      </c>
      <c r="P31" s="304">
        <f>O31-M31</f>
        <v>0.12573970839605797</v>
      </c>
      <c r="R31" s="28">
        <v>1042</v>
      </c>
      <c r="S31" s="197">
        <v>104.818015</v>
      </c>
      <c r="T31" s="5">
        <v>1</v>
      </c>
      <c r="U31" s="307">
        <v>0.98762939288912799</v>
      </c>
      <c r="V31" s="297">
        <v>0.93101573829724804</v>
      </c>
      <c r="W31" s="297">
        <v>0.98712449962534199</v>
      </c>
      <c r="X31" s="299">
        <v>1.0354769811957101</v>
      </c>
      <c r="Y31" s="304">
        <f>X31-V31</f>
        <v>0.10446124289846204</v>
      </c>
    </row>
    <row r="32" spans="1:25" ht="13">
      <c r="A32" s="28">
        <v>1272</v>
      </c>
      <c r="B32" s="881">
        <v>115.559915</v>
      </c>
      <c r="C32" s="5">
        <v>2</v>
      </c>
      <c r="D32" s="307">
        <v>1</v>
      </c>
      <c r="E32" s="297">
        <v>1</v>
      </c>
      <c r="F32" s="297">
        <v>1</v>
      </c>
      <c r="G32" s="299">
        <v>1</v>
      </c>
      <c r="H32" s="5"/>
      <c r="I32" s="28">
        <v>202</v>
      </c>
      <c r="J32" s="197">
        <v>7.75809999999999</v>
      </c>
      <c r="K32" s="5">
        <v>2</v>
      </c>
      <c r="L32" s="307">
        <v>1</v>
      </c>
      <c r="M32" s="297">
        <v>1</v>
      </c>
      <c r="N32" s="297">
        <v>1</v>
      </c>
      <c r="O32" s="299">
        <v>1</v>
      </c>
      <c r="P32" s="304">
        <f t="shared" ref="P32:P54" si="0">O32-M32</f>
        <v>0</v>
      </c>
      <c r="R32" s="28">
        <v>1070</v>
      </c>
      <c r="S32" s="197">
        <v>107.801815</v>
      </c>
      <c r="T32" s="5">
        <v>2</v>
      </c>
      <c r="U32" s="307">
        <v>1</v>
      </c>
      <c r="V32" s="297">
        <v>1</v>
      </c>
      <c r="W32" s="297">
        <v>1</v>
      </c>
      <c r="X32" s="299">
        <v>1</v>
      </c>
      <c r="Y32" s="304">
        <f t="shared" ref="Y32:Y45" si="1">X32-V32</f>
        <v>0</v>
      </c>
    </row>
    <row r="33" spans="1:25" ht="13">
      <c r="A33" s="28">
        <v>1182</v>
      </c>
      <c r="B33" s="881">
        <v>101.15031500000001</v>
      </c>
      <c r="C33" s="5">
        <v>3</v>
      </c>
      <c r="D33" s="307">
        <v>1.00124798985801</v>
      </c>
      <c r="E33" s="297">
        <v>0.95318476704357102</v>
      </c>
      <c r="F33" s="297">
        <v>0.99801296242072801</v>
      </c>
      <c r="G33" s="299">
        <v>1.04510839733015</v>
      </c>
      <c r="H33" s="5"/>
      <c r="I33" s="28">
        <v>201</v>
      </c>
      <c r="J33" s="197">
        <v>7.75809999999999</v>
      </c>
      <c r="K33" s="5">
        <v>3</v>
      </c>
      <c r="L33" s="307">
        <v>1.00815794248338</v>
      </c>
      <c r="M33" s="297">
        <v>0.92087897849417599</v>
      </c>
      <c r="N33" s="297">
        <v>0.97264308895928298</v>
      </c>
      <c r="O33" s="299">
        <v>1.03096580245771</v>
      </c>
      <c r="P33" s="304">
        <f t="shared" si="0"/>
        <v>0.11008682396353398</v>
      </c>
      <c r="R33" s="28">
        <v>981</v>
      </c>
      <c r="S33" s="197">
        <v>93.392214999999993</v>
      </c>
      <c r="T33" s="5">
        <v>3</v>
      </c>
      <c r="U33" s="307">
        <v>1.0006739794497199</v>
      </c>
      <c r="V33" s="297">
        <v>0.95925385925293405</v>
      </c>
      <c r="W33" s="297">
        <v>1.0023778997208701</v>
      </c>
      <c r="X33" s="299">
        <v>1.04920492837058</v>
      </c>
      <c r="Y33" s="304">
        <f t="shared" si="1"/>
        <v>8.9951069117645943E-2</v>
      </c>
    </row>
    <row r="34" spans="1:25" ht="13">
      <c r="A34" s="28">
        <v>1076</v>
      </c>
      <c r="B34" s="881">
        <v>80.657015000000001</v>
      </c>
      <c r="C34" s="5">
        <v>4</v>
      </c>
      <c r="D34" s="307">
        <v>0.99014593239178395</v>
      </c>
      <c r="E34" s="297">
        <v>0.93405333910803001</v>
      </c>
      <c r="F34" s="297">
        <v>0.98904401684503196</v>
      </c>
      <c r="G34" s="299">
        <v>1.05212202693335</v>
      </c>
      <c r="H34" s="5"/>
      <c r="I34" s="28">
        <v>202</v>
      </c>
      <c r="J34" s="197">
        <v>7.75809999999999</v>
      </c>
      <c r="K34" s="5">
        <v>4</v>
      </c>
      <c r="L34" s="307">
        <v>1.00358478070358</v>
      </c>
      <c r="M34" s="297">
        <v>0.90543999078151705</v>
      </c>
      <c r="N34" s="297">
        <v>0.96744770052745299</v>
      </c>
      <c r="O34" s="299">
        <v>1.0237589827175</v>
      </c>
      <c r="P34" s="304">
        <f t="shared" si="0"/>
        <v>0.11831899193598294</v>
      </c>
      <c r="R34" s="28">
        <v>874</v>
      </c>
      <c r="S34" s="197">
        <v>72.898915000000002</v>
      </c>
      <c r="T34" s="5">
        <v>4</v>
      </c>
      <c r="U34" s="307">
        <v>0.98871573375182098</v>
      </c>
      <c r="V34" s="297">
        <v>0.94462030828391197</v>
      </c>
      <c r="W34" s="297">
        <v>0.99404968410604599</v>
      </c>
      <c r="X34" s="299">
        <v>1.0559102012000801</v>
      </c>
      <c r="Y34" s="304">
        <f t="shared" si="1"/>
        <v>0.11128989291616809</v>
      </c>
    </row>
    <row r="35" spans="1:25" ht="13">
      <c r="A35" s="28">
        <v>1005</v>
      </c>
      <c r="B35" s="881">
        <v>70.560175000000001</v>
      </c>
      <c r="C35" s="5">
        <v>5</v>
      </c>
      <c r="D35" s="307">
        <v>0.98515134768118495</v>
      </c>
      <c r="E35" s="297">
        <v>0.92468184235734796</v>
      </c>
      <c r="F35" s="297">
        <v>0.98502074000056605</v>
      </c>
      <c r="G35" s="299">
        <v>1.0418455716925299</v>
      </c>
      <c r="H35" s="5"/>
      <c r="I35" s="28">
        <v>202</v>
      </c>
      <c r="J35" s="197">
        <v>7.75809999999999</v>
      </c>
      <c r="K35" s="5">
        <v>5</v>
      </c>
      <c r="L35" s="307">
        <v>1.00059321303274</v>
      </c>
      <c r="M35" s="297">
        <v>0.88257424814593599</v>
      </c>
      <c r="N35" s="297">
        <v>0.97189853071894405</v>
      </c>
      <c r="O35" s="299">
        <v>1.0377589652552099</v>
      </c>
      <c r="P35" s="304">
        <f t="shared" si="0"/>
        <v>0.15518471710927395</v>
      </c>
      <c r="R35" s="28">
        <v>803</v>
      </c>
      <c r="S35" s="197">
        <v>62.802075000000002</v>
      </c>
      <c r="T35" s="5">
        <v>5</v>
      </c>
      <c r="U35" s="307">
        <v>0.98324377479312497</v>
      </c>
      <c r="V35" s="297">
        <v>0.92954700222511</v>
      </c>
      <c r="W35" s="297">
        <v>0.98792514580486901</v>
      </c>
      <c r="X35" s="299">
        <v>1.04305436432488</v>
      </c>
      <c r="Y35" s="304">
        <f t="shared" si="1"/>
        <v>0.11350736209976997</v>
      </c>
    </row>
    <row r="36" spans="1:25" ht="13">
      <c r="A36" s="28">
        <v>931</v>
      </c>
      <c r="B36" s="881">
        <v>61.985774999999997</v>
      </c>
      <c r="C36" s="5">
        <v>6</v>
      </c>
      <c r="D36" s="307">
        <v>0.98160549236255001</v>
      </c>
      <c r="E36" s="297">
        <v>0.906456574888302</v>
      </c>
      <c r="F36" s="297">
        <v>0.97308101702247396</v>
      </c>
      <c r="G36" s="299">
        <v>1.0465113274500999</v>
      </c>
      <c r="H36" s="5"/>
      <c r="I36" s="28">
        <v>202</v>
      </c>
      <c r="J36" s="197">
        <v>7.75809999999999</v>
      </c>
      <c r="K36" s="5">
        <v>6</v>
      </c>
      <c r="L36" s="307">
        <v>1.0067447347176099</v>
      </c>
      <c r="M36" s="297">
        <v>0.87230675820826598</v>
      </c>
      <c r="N36" s="297">
        <v>0.94540210839259498</v>
      </c>
      <c r="O36" s="299">
        <v>1.0389079123049301</v>
      </c>
      <c r="P36" s="304">
        <f t="shared" si="0"/>
        <v>0.16660115409666409</v>
      </c>
      <c r="R36" s="28">
        <v>729</v>
      </c>
      <c r="S36" s="197">
        <v>54.227674999999998</v>
      </c>
      <c r="T36" s="5">
        <v>6</v>
      </c>
      <c r="U36" s="307">
        <v>0.97800893846060299</v>
      </c>
      <c r="V36" s="297">
        <v>0.91464909481483403</v>
      </c>
      <c r="W36" s="297">
        <v>0.98134485430222496</v>
      </c>
      <c r="X36" s="299">
        <v>1.0472709954100601</v>
      </c>
      <c r="Y36" s="304">
        <f t="shared" si="1"/>
        <v>0.13262190059522605</v>
      </c>
    </row>
    <row r="37" spans="1:25" ht="13">
      <c r="A37" s="28">
        <v>851</v>
      </c>
      <c r="B37" s="881">
        <v>53.341274999999897</v>
      </c>
      <c r="C37" s="5">
        <v>7</v>
      </c>
      <c r="D37" s="307">
        <v>0.97385871364169196</v>
      </c>
      <c r="E37" s="297">
        <v>0.89796219757901297</v>
      </c>
      <c r="F37" s="297">
        <v>0.96502576578377497</v>
      </c>
      <c r="G37" s="299">
        <v>1.0382259488091701</v>
      </c>
      <c r="H37" s="5"/>
      <c r="I37" s="28">
        <v>201</v>
      </c>
      <c r="J37" s="197">
        <v>7.7505999999999897</v>
      </c>
      <c r="K37" s="5">
        <v>7</v>
      </c>
      <c r="L37" s="307">
        <v>1.0005174559976699</v>
      </c>
      <c r="M37" s="297">
        <v>0.87629815345107598</v>
      </c>
      <c r="N37" s="297">
        <v>0.94598134146823898</v>
      </c>
      <c r="O37" s="299">
        <v>1.00837579723481</v>
      </c>
      <c r="P37" s="304">
        <f t="shared" si="0"/>
        <v>0.13207764378373399</v>
      </c>
      <c r="R37" s="28">
        <v>650</v>
      </c>
      <c r="S37" s="197">
        <v>45.590674999999997</v>
      </c>
      <c r="T37" s="5">
        <v>7</v>
      </c>
      <c r="U37" s="307">
        <v>0.96932661911788098</v>
      </c>
      <c r="V37" s="297">
        <v>0.90716160144965696</v>
      </c>
      <c r="W37" s="297">
        <v>0.97444494125873604</v>
      </c>
      <c r="X37" s="299">
        <v>1.0441372417113799</v>
      </c>
      <c r="Y37" s="304">
        <f t="shared" si="1"/>
        <v>0.13697564026172293</v>
      </c>
    </row>
    <row r="38" spans="1:25" ht="13">
      <c r="A38" s="28">
        <v>777</v>
      </c>
      <c r="B38" s="881">
        <v>45.881574999999899</v>
      </c>
      <c r="C38" s="5">
        <v>8</v>
      </c>
      <c r="D38" s="307">
        <v>0.97549308344583896</v>
      </c>
      <c r="E38" s="297">
        <v>0.89764721781010803</v>
      </c>
      <c r="F38" s="297">
        <v>0.96002760644928598</v>
      </c>
      <c r="G38" s="299">
        <v>1.0279777308324201</v>
      </c>
      <c r="H38" s="5"/>
      <c r="I38" s="28">
        <v>198</v>
      </c>
      <c r="J38" s="197">
        <v>7.74399999999999</v>
      </c>
      <c r="K38" s="5">
        <v>8</v>
      </c>
      <c r="L38" s="307">
        <v>1.0097739592560999</v>
      </c>
      <c r="M38" s="297">
        <v>0.874204082863976</v>
      </c>
      <c r="N38" s="297">
        <v>0.944405059140069</v>
      </c>
      <c r="O38" s="299">
        <v>1.0196446376870201</v>
      </c>
      <c r="P38" s="304">
        <f t="shared" si="0"/>
        <v>0.14544055482304408</v>
      </c>
      <c r="R38" s="28">
        <v>579</v>
      </c>
      <c r="S38" s="197">
        <v>38.137574999999899</v>
      </c>
      <c r="T38" s="5">
        <v>8</v>
      </c>
      <c r="U38" s="307">
        <v>0.96853220294217002</v>
      </c>
      <c r="V38" s="297">
        <v>0.90622574201224904</v>
      </c>
      <c r="W38" s="297">
        <v>0.963902835269703</v>
      </c>
      <c r="X38" s="299">
        <v>1.03215500287963</v>
      </c>
      <c r="Y38" s="304">
        <f t="shared" si="1"/>
        <v>0.12592926086738099</v>
      </c>
    </row>
    <row r="39" spans="1:25" ht="13">
      <c r="A39" s="28">
        <v>708</v>
      </c>
      <c r="B39" s="881">
        <v>38.912374999999898</v>
      </c>
      <c r="C39" s="5">
        <v>9</v>
      </c>
      <c r="D39" s="307">
        <v>0.97635242163314795</v>
      </c>
      <c r="E39" s="297">
        <v>0.88011058452792301</v>
      </c>
      <c r="F39" s="297">
        <v>0.95923801094280303</v>
      </c>
      <c r="G39" s="299">
        <v>1.0402958507525699</v>
      </c>
      <c r="H39" s="5"/>
      <c r="I39" s="28">
        <v>200</v>
      </c>
      <c r="J39" s="197">
        <v>7.7520999999999898</v>
      </c>
      <c r="K39" s="5">
        <v>9</v>
      </c>
      <c r="L39" s="307">
        <v>0.99730838656796195</v>
      </c>
      <c r="M39" s="297">
        <v>0.88011058452792301</v>
      </c>
      <c r="N39" s="297">
        <v>0.95018562437259002</v>
      </c>
      <c r="O39" s="299">
        <v>1.02517949647121</v>
      </c>
      <c r="P39" s="304">
        <f t="shared" si="0"/>
        <v>0.14506891194328697</v>
      </c>
      <c r="R39" s="28">
        <v>508</v>
      </c>
      <c r="S39" s="197">
        <v>31.160274999999899</v>
      </c>
      <c r="T39" s="5">
        <v>9</v>
      </c>
      <c r="U39" s="307">
        <v>0.97113896521239595</v>
      </c>
      <c r="V39" s="297">
        <v>0.87778829455118201</v>
      </c>
      <c r="W39" s="297">
        <v>0.96275209025147901</v>
      </c>
      <c r="X39" s="299">
        <v>1.04446001809482</v>
      </c>
      <c r="Y39" s="304">
        <f t="shared" si="1"/>
        <v>0.16667172354363802</v>
      </c>
    </row>
    <row r="40" spans="1:25" ht="13">
      <c r="A40" s="28">
        <v>652</v>
      </c>
      <c r="B40" s="881">
        <v>35.121324999999899</v>
      </c>
      <c r="C40" s="5">
        <v>10</v>
      </c>
      <c r="D40" s="307">
        <v>0.94368055172812404</v>
      </c>
      <c r="E40" s="297">
        <v>0.84532467300418201</v>
      </c>
      <c r="F40" s="297">
        <v>0.93415460463947797</v>
      </c>
      <c r="G40" s="299">
        <v>1.02598431337851</v>
      </c>
      <c r="H40" s="5"/>
      <c r="I40" s="28">
        <v>200</v>
      </c>
      <c r="J40" s="197">
        <v>7.7546999999999899</v>
      </c>
      <c r="K40" s="5">
        <v>10</v>
      </c>
      <c r="L40" s="307">
        <v>0.98957319960711598</v>
      </c>
      <c r="M40" s="297">
        <v>0.82890624332097096</v>
      </c>
      <c r="N40" s="297">
        <v>0.93124209317492201</v>
      </c>
      <c r="O40" s="299">
        <v>1.0106099971434801</v>
      </c>
      <c r="P40" s="304">
        <f t="shared" si="0"/>
        <v>0.18170375382250914</v>
      </c>
      <c r="R40" s="28">
        <v>452</v>
      </c>
      <c r="S40" s="197">
        <v>27.3666249999999</v>
      </c>
      <c r="T40" s="5">
        <v>10</v>
      </c>
      <c r="U40" s="307">
        <v>0.93067625483337502</v>
      </c>
      <c r="V40" s="297">
        <v>0.84782933507073899</v>
      </c>
      <c r="W40" s="297">
        <v>0.93508046794343302</v>
      </c>
      <c r="X40" s="299">
        <v>1.0393937913178499</v>
      </c>
      <c r="Y40" s="304">
        <f t="shared" si="1"/>
        <v>0.19156445624711094</v>
      </c>
    </row>
    <row r="41" spans="1:25" ht="13">
      <c r="A41" s="28">
        <v>598</v>
      </c>
      <c r="B41" s="881">
        <v>34.562124999999902</v>
      </c>
      <c r="C41" s="5">
        <v>11</v>
      </c>
      <c r="D41" s="307">
        <v>0.91000064239799605</v>
      </c>
      <c r="E41" s="297">
        <v>0.82889638456633996</v>
      </c>
      <c r="F41" s="297">
        <v>0.92219926720810796</v>
      </c>
      <c r="G41" s="299">
        <v>0.98897811028951399</v>
      </c>
      <c r="H41" s="5"/>
      <c r="I41" s="28">
        <v>196</v>
      </c>
      <c r="J41" s="197">
        <v>7.7475999999999896</v>
      </c>
      <c r="K41" s="5">
        <v>11</v>
      </c>
      <c r="L41" s="307">
        <v>0.96804657985100895</v>
      </c>
      <c r="M41" s="297">
        <v>0.85448709730411998</v>
      </c>
      <c r="N41" s="297">
        <v>0.918007437409737</v>
      </c>
      <c r="O41" s="299">
        <v>0.984822177712529</v>
      </c>
      <c r="P41" s="304">
        <f t="shared" si="0"/>
        <v>0.13033508040840902</v>
      </c>
      <c r="R41" s="28">
        <v>402</v>
      </c>
      <c r="S41" s="197">
        <v>26.8145249999999</v>
      </c>
      <c r="T41" s="5">
        <v>11</v>
      </c>
      <c r="U41" s="307">
        <v>0.89322925804526299</v>
      </c>
      <c r="V41" s="297">
        <v>0.80469485212637304</v>
      </c>
      <c r="W41" s="297">
        <v>0.92353502006261101</v>
      </c>
      <c r="X41" s="299">
        <v>0.99373105121819805</v>
      </c>
      <c r="Y41" s="304">
        <f t="shared" si="1"/>
        <v>0.18903619909182501</v>
      </c>
    </row>
    <row r="42" spans="1:25" ht="13">
      <c r="A42" s="28">
        <v>460</v>
      </c>
      <c r="B42" s="881">
        <v>24.331700000000001</v>
      </c>
      <c r="C42" s="5">
        <v>12</v>
      </c>
      <c r="D42" s="307">
        <v>0.90237466663369603</v>
      </c>
      <c r="E42" s="297">
        <v>0.81074825484367297</v>
      </c>
      <c r="F42" s="297">
        <v>0.90466679990612398</v>
      </c>
      <c r="G42" s="299">
        <v>0.98998954888419499</v>
      </c>
      <c r="H42" s="5"/>
      <c r="I42" s="28">
        <v>190</v>
      </c>
      <c r="J42" s="197">
        <v>7.5925999999999902</v>
      </c>
      <c r="K42" s="5">
        <v>12</v>
      </c>
      <c r="L42" s="307">
        <v>0.96325907539780597</v>
      </c>
      <c r="M42" s="297">
        <v>0.84107215578739303</v>
      </c>
      <c r="N42" s="297">
        <v>0.90143038395494002</v>
      </c>
      <c r="O42" s="299">
        <v>0.98122496815187998</v>
      </c>
      <c r="P42" s="304">
        <f t="shared" si="0"/>
        <v>0.14015281236448696</v>
      </c>
      <c r="R42" s="28">
        <v>270</v>
      </c>
      <c r="S42" s="197">
        <v>16.739100000000001</v>
      </c>
      <c r="T42" s="5">
        <v>12</v>
      </c>
      <c r="U42" s="307">
        <v>0.87475842908314805</v>
      </c>
      <c r="V42" s="297">
        <v>0.77076677179654995</v>
      </c>
      <c r="W42" s="297">
        <v>0.90789660260847005</v>
      </c>
      <c r="X42" s="299">
        <v>0.99882073274933403</v>
      </c>
      <c r="Y42" s="304">
        <f t="shared" si="1"/>
        <v>0.22805396095278407</v>
      </c>
    </row>
    <row r="43" spans="1:25" ht="13">
      <c r="A43" s="28">
        <v>382</v>
      </c>
      <c r="B43" s="881">
        <v>20.5016999999999</v>
      </c>
      <c r="C43" s="5">
        <v>13</v>
      </c>
      <c r="D43" s="307">
        <v>0.86920419551560502</v>
      </c>
      <c r="E43" s="297">
        <v>0.75227453519077003</v>
      </c>
      <c r="F43" s="297">
        <v>0.88042268297977699</v>
      </c>
      <c r="G43" s="299">
        <v>0.97901221377214398</v>
      </c>
      <c r="H43" s="5"/>
      <c r="I43" s="28">
        <v>185</v>
      </c>
      <c r="J43" s="197">
        <v>7.5950999999999897</v>
      </c>
      <c r="K43" s="5">
        <v>13</v>
      </c>
      <c r="L43" s="307">
        <v>0.91093785123133897</v>
      </c>
      <c r="M43" s="297">
        <v>0.79553921390969196</v>
      </c>
      <c r="N43" s="297">
        <v>0.89224608940319305</v>
      </c>
      <c r="O43" s="299">
        <v>0.96661361373952004</v>
      </c>
      <c r="P43" s="304">
        <f t="shared" si="0"/>
        <v>0.17107439982982808</v>
      </c>
      <c r="R43" s="28">
        <v>197</v>
      </c>
      <c r="S43" s="197">
        <v>12.906599999999999</v>
      </c>
      <c r="T43" s="5">
        <v>13</v>
      </c>
      <c r="U43" s="307">
        <v>0.84464534279478398</v>
      </c>
      <c r="V43" s="297">
        <v>0.69846383145992896</v>
      </c>
      <c r="W43" s="297">
        <v>0.87502385005817496</v>
      </c>
      <c r="X43" s="299">
        <v>0.99661381904127899</v>
      </c>
      <c r="Y43" s="304">
        <f t="shared" si="1"/>
        <v>0.29814998758135003</v>
      </c>
    </row>
    <row r="44" spans="1:25" ht="13">
      <c r="A44" s="28">
        <v>316</v>
      </c>
      <c r="B44" s="881">
        <v>17.294</v>
      </c>
      <c r="C44" s="5">
        <v>14</v>
      </c>
      <c r="D44" s="307">
        <v>0.84925224973775204</v>
      </c>
      <c r="E44" s="297">
        <v>0.68818501792920195</v>
      </c>
      <c r="F44" s="297">
        <v>0.856546576513739</v>
      </c>
      <c r="G44" s="299">
        <v>0.96281229368956001</v>
      </c>
      <c r="H44" s="5"/>
      <c r="I44" s="28">
        <v>182</v>
      </c>
      <c r="J44" s="197">
        <v>7.5230999999999897</v>
      </c>
      <c r="K44" s="5">
        <v>14</v>
      </c>
      <c r="L44" s="307">
        <v>0.88215959771961805</v>
      </c>
      <c r="M44" s="297">
        <v>0.73284043749213801</v>
      </c>
      <c r="N44" s="297">
        <v>0.87840539951254604</v>
      </c>
      <c r="O44" s="299">
        <v>0.96645524849127995</v>
      </c>
      <c r="P44" s="304">
        <f t="shared" si="0"/>
        <v>0.23361481099914194</v>
      </c>
      <c r="R44" s="28">
        <v>134</v>
      </c>
      <c r="S44" s="197">
        <v>9.7708999999999904</v>
      </c>
      <c r="T44" s="5">
        <v>14</v>
      </c>
      <c r="U44" s="307">
        <v>0.82391525216307804</v>
      </c>
      <c r="V44" s="297">
        <v>0.62860921644437795</v>
      </c>
      <c r="W44" s="297">
        <v>0.81371369782728697</v>
      </c>
      <c r="X44" s="299">
        <v>0.95708321348250702</v>
      </c>
      <c r="Y44" s="304">
        <f t="shared" si="1"/>
        <v>0.32847399703812907</v>
      </c>
    </row>
    <row r="45" spans="1:25" ht="13">
      <c r="A45" s="28">
        <v>226</v>
      </c>
      <c r="B45" s="881">
        <v>12.4856999999999</v>
      </c>
      <c r="C45" s="5">
        <v>15</v>
      </c>
      <c r="D45" s="307">
        <v>0.81256161868663801</v>
      </c>
      <c r="E45" s="297">
        <v>0.71305108551584495</v>
      </c>
      <c r="F45" s="297">
        <v>0.831730710381128</v>
      </c>
      <c r="G45" s="299">
        <v>0.94405104798322204</v>
      </c>
      <c r="H45" s="5"/>
      <c r="I45" s="28">
        <v>172</v>
      </c>
      <c r="J45" s="197">
        <v>7.7535999999999898</v>
      </c>
      <c r="K45" s="5">
        <v>15</v>
      </c>
      <c r="L45" s="307">
        <v>0.81900596915111801</v>
      </c>
      <c r="M45" s="297">
        <v>0.753109284753121</v>
      </c>
      <c r="N45" s="297">
        <v>0.83460969123584405</v>
      </c>
      <c r="O45" s="299">
        <v>0.94405104798322204</v>
      </c>
      <c r="P45" s="304">
        <f t="shared" si="0"/>
        <v>0.19094176323010104</v>
      </c>
      <c r="R45" s="28">
        <v>54</v>
      </c>
      <c r="S45" s="197">
        <v>4.7320999999999902</v>
      </c>
      <c r="T45" s="5">
        <v>15</v>
      </c>
      <c r="U45" s="307">
        <v>0.80200247670709401</v>
      </c>
      <c r="V45" s="297">
        <v>0.537312461367488</v>
      </c>
      <c r="W45" s="297">
        <v>0.78386160132827098</v>
      </c>
      <c r="X45" s="299">
        <v>0.91527346866523795</v>
      </c>
      <c r="Y45" s="304">
        <f t="shared" si="1"/>
        <v>0.37796100729774995</v>
      </c>
    </row>
    <row r="46" spans="1:25" ht="13">
      <c r="A46" s="28">
        <v>166</v>
      </c>
      <c r="B46" s="881">
        <v>7.7580999999999998</v>
      </c>
      <c r="C46" s="5">
        <v>16</v>
      </c>
      <c r="D46" s="307">
        <v>0.86329487116647097</v>
      </c>
      <c r="E46" s="297">
        <v>0.675489135482643</v>
      </c>
      <c r="F46" s="297">
        <v>0.83324803032582695</v>
      </c>
      <c r="G46" s="299">
        <v>0.95569027674752904</v>
      </c>
      <c r="H46" s="5"/>
      <c r="I46" s="28">
        <v>166</v>
      </c>
      <c r="J46" s="197">
        <v>7.7580999999999998</v>
      </c>
      <c r="K46" s="5">
        <v>16</v>
      </c>
      <c r="L46" s="307">
        <v>0.86329487116647097</v>
      </c>
      <c r="M46" s="297">
        <v>0.675489135482643</v>
      </c>
      <c r="N46" s="297">
        <v>0.83324803032582695</v>
      </c>
      <c r="O46" s="299">
        <v>0.95569027674752904</v>
      </c>
      <c r="P46" s="304">
        <f t="shared" si="0"/>
        <v>0.28020114126488604</v>
      </c>
      <c r="R46" s="28"/>
      <c r="S46" s="197"/>
      <c r="T46" s="5">
        <v>16</v>
      </c>
      <c r="U46" s="307"/>
      <c r="V46" s="297"/>
      <c r="W46" s="297"/>
      <c r="X46" s="299"/>
      <c r="Y46" s="298"/>
    </row>
    <row r="47" spans="1:25" ht="13">
      <c r="A47" s="28">
        <v>126</v>
      </c>
      <c r="B47" s="881">
        <v>4.1468999999999996</v>
      </c>
      <c r="C47" s="5">
        <v>17</v>
      </c>
      <c r="D47" s="307">
        <v>0.80189820854495997</v>
      </c>
      <c r="E47" s="297">
        <v>0.64816988233360795</v>
      </c>
      <c r="F47" s="297">
        <v>0.77478023967948195</v>
      </c>
      <c r="G47" s="299">
        <v>0.89794024074655698</v>
      </c>
      <c r="H47" s="5"/>
      <c r="I47" s="28">
        <v>126</v>
      </c>
      <c r="J47" s="197">
        <v>4.1468999999999996</v>
      </c>
      <c r="K47" s="5">
        <v>17</v>
      </c>
      <c r="L47" s="307">
        <v>0.80189820854495997</v>
      </c>
      <c r="M47" s="297">
        <v>0.64816988233360795</v>
      </c>
      <c r="N47" s="297">
        <v>0.77478023967948195</v>
      </c>
      <c r="O47" s="299">
        <v>0.89794024074655698</v>
      </c>
      <c r="P47" s="304">
        <f t="shared" si="0"/>
        <v>0.24977035841294903</v>
      </c>
      <c r="R47" s="28"/>
      <c r="S47" s="197"/>
      <c r="T47" s="5">
        <v>17</v>
      </c>
      <c r="U47" s="307"/>
      <c r="V47" s="297"/>
      <c r="W47" s="297"/>
      <c r="X47" s="299"/>
      <c r="Y47" s="298"/>
    </row>
    <row r="48" spans="1:25" ht="13">
      <c r="A48" s="28">
        <v>105</v>
      </c>
      <c r="B48" s="881">
        <v>2.9098999999999902</v>
      </c>
      <c r="C48" s="5">
        <v>18</v>
      </c>
      <c r="D48" s="307">
        <v>0.75600018513441802</v>
      </c>
      <c r="E48" s="297">
        <v>0.52732960218769898</v>
      </c>
      <c r="F48" s="297">
        <v>0.67894860870929097</v>
      </c>
      <c r="G48" s="299">
        <v>0.82832447894369099</v>
      </c>
      <c r="H48" s="5"/>
      <c r="I48" s="28">
        <v>105</v>
      </c>
      <c r="J48" s="197">
        <v>2.9098999999999902</v>
      </c>
      <c r="K48" s="5">
        <v>18</v>
      </c>
      <c r="L48" s="307">
        <v>0.75600018513441802</v>
      </c>
      <c r="M48" s="297">
        <v>0.52732960218769898</v>
      </c>
      <c r="N48" s="297">
        <v>0.67894860870929097</v>
      </c>
      <c r="O48" s="299">
        <v>0.82832447894369099</v>
      </c>
      <c r="P48" s="304">
        <f t="shared" si="0"/>
        <v>0.30099487675599201</v>
      </c>
      <c r="R48" s="28"/>
      <c r="S48" s="197"/>
      <c r="T48" s="5">
        <v>18</v>
      </c>
      <c r="U48" s="307"/>
      <c r="V48" s="297"/>
      <c r="W48" s="297"/>
      <c r="X48" s="299"/>
      <c r="Y48" s="298"/>
    </row>
    <row r="49" spans="1:25" ht="13">
      <c r="A49" s="28">
        <v>89</v>
      </c>
      <c r="B49" s="881">
        <v>1.7145999999999999</v>
      </c>
      <c r="C49" s="5">
        <v>19</v>
      </c>
      <c r="D49" s="307">
        <v>0.67163953386130204</v>
      </c>
      <c r="E49" s="297">
        <v>0.55229813759296797</v>
      </c>
      <c r="F49" s="297">
        <v>0.68828282653906003</v>
      </c>
      <c r="G49" s="299">
        <v>0.820822981926568</v>
      </c>
      <c r="H49" s="5"/>
      <c r="I49" s="28">
        <v>89</v>
      </c>
      <c r="J49" s="197">
        <v>1.7145999999999999</v>
      </c>
      <c r="K49" s="5">
        <v>19</v>
      </c>
      <c r="L49" s="307">
        <v>0.67163953386130204</v>
      </c>
      <c r="M49" s="297">
        <v>0.55229813759296797</v>
      </c>
      <c r="N49" s="297">
        <v>0.68828282653906003</v>
      </c>
      <c r="O49" s="299">
        <v>0.820822981926568</v>
      </c>
      <c r="P49" s="304">
        <f t="shared" si="0"/>
        <v>0.26852484433360002</v>
      </c>
      <c r="R49" s="28"/>
      <c r="S49" s="197"/>
      <c r="T49" s="5">
        <v>19</v>
      </c>
      <c r="U49" s="307"/>
      <c r="V49" s="297"/>
      <c r="W49" s="297"/>
      <c r="X49" s="299"/>
      <c r="Y49" s="298"/>
    </row>
    <row r="50" spans="1:25" ht="13">
      <c r="A50" s="28">
        <v>76</v>
      </c>
      <c r="B50" s="881">
        <v>1.5537999999999901</v>
      </c>
      <c r="C50" s="5">
        <v>20</v>
      </c>
      <c r="D50" s="307">
        <v>0.69460585873302605</v>
      </c>
      <c r="E50" s="297">
        <v>0.52273614950756597</v>
      </c>
      <c r="F50" s="297">
        <v>0.734930292462603</v>
      </c>
      <c r="G50" s="299">
        <v>0.83913866626218003</v>
      </c>
      <c r="H50" s="5"/>
      <c r="I50" s="28">
        <v>76</v>
      </c>
      <c r="J50" s="197">
        <v>1.5537999999999901</v>
      </c>
      <c r="K50" s="5">
        <v>20</v>
      </c>
      <c r="L50" s="307">
        <v>0.69460585873302605</v>
      </c>
      <c r="M50" s="297">
        <v>0.52273614950756597</v>
      </c>
      <c r="N50" s="297">
        <v>0.734930292462603</v>
      </c>
      <c r="O50" s="299">
        <v>0.83913866626218003</v>
      </c>
      <c r="P50" s="304">
        <f t="shared" si="0"/>
        <v>0.31640251675461406</v>
      </c>
      <c r="R50" s="28"/>
      <c r="S50" s="197"/>
      <c r="T50" s="5">
        <v>20</v>
      </c>
      <c r="U50" s="307"/>
      <c r="V50" s="297"/>
      <c r="W50" s="297"/>
      <c r="X50" s="299"/>
      <c r="Y50" s="298"/>
    </row>
    <row r="51" spans="1:25" ht="13">
      <c r="A51" s="28">
        <v>51</v>
      </c>
      <c r="B51" s="881">
        <v>0.97289999999999899</v>
      </c>
      <c r="C51" s="5">
        <v>21</v>
      </c>
      <c r="D51" s="307">
        <v>0.69805720433172402</v>
      </c>
      <c r="E51" s="297">
        <v>0.59450458284264396</v>
      </c>
      <c r="F51" s="297">
        <v>0.70735511900941395</v>
      </c>
      <c r="G51" s="299">
        <v>0.79042487622124602</v>
      </c>
      <c r="H51" s="5"/>
      <c r="I51" s="28">
        <v>51</v>
      </c>
      <c r="J51" s="197">
        <v>0.97289999999999899</v>
      </c>
      <c r="K51" s="5">
        <v>21</v>
      </c>
      <c r="L51" s="307">
        <v>0.69805720433172402</v>
      </c>
      <c r="M51" s="297">
        <v>0.59450458284264396</v>
      </c>
      <c r="N51" s="297">
        <v>0.70735511900941395</v>
      </c>
      <c r="O51" s="299">
        <v>0.79042487622124602</v>
      </c>
      <c r="P51" s="304">
        <f t="shared" si="0"/>
        <v>0.19592029337860206</v>
      </c>
      <c r="R51" s="28"/>
      <c r="S51" s="197"/>
      <c r="T51" s="5">
        <v>21</v>
      </c>
      <c r="U51" s="307"/>
      <c r="V51" s="297"/>
      <c r="W51" s="297"/>
      <c r="X51" s="299"/>
      <c r="Y51" s="298"/>
    </row>
    <row r="52" spans="1:25" ht="13">
      <c r="A52" s="28">
        <v>39</v>
      </c>
      <c r="B52" s="881">
        <v>0.79609999999999903</v>
      </c>
      <c r="C52" s="5">
        <v>22</v>
      </c>
      <c r="D52" s="307">
        <v>0.66435907408845196</v>
      </c>
      <c r="E52" s="297">
        <v>0.53762077952570997</v>
      </c>
      <c r="F52" s="297">
        <v>0.65632657944251405</v>
      </c>
      <c r="G52" s="299">
        <v>0.73639577495432396</v>
      </c>
      <c r="H52" s="5"/>
      <c r="I52" s="28">
        <v>39</v>
      </c>
      <c r="J52" s="197">
        <v>0.79609999999999903</v>
      </c>
      <c r="K52" s="5">
        <v>22</v>
      </c>
      <c r="L52" s="307">
        <v>0.66435907408845196</v>
      </c>
      <c r="M52" s="297">
        <v>0.53762077952570997</v>
      </c>
      <c r="N52" s="297">
        <v>0.65632657944251405</v>
      </c>
      <c r="O52" s="299">
        <v>0.73639577495432396</v>
      </c>
      <c r="P52" s="304">
        <f t="shared" si="0"/>
        <v>0.19877499542861399</v>
      </c>
      <c r="R52" s="28"/>
      <c r="S52" s="197"/>
      <c r="T52" s="5">
        <v>22</v>
      </c>
      <c r="U52" s="307"/>
      <c r="V52" s="297"/>
      <c r="W52" s="297"/>
      <c r="X52" s="299"/>
      <c r="Y52" s="298"/>
    </row>
    <row r="53" spans="1:25" ht="13">
      <c r="A53" s="28">
        <v>15</v>
      </c>
      <c r="B53" s="881">
        <v>0.38739999999999902</v>
      </c>
      <c r="C53" s="5">
        <v>23</v>
      </c>
      <c r="D53" s="307">
        <v>0.55137398897684198</v>
      </c>
      <c r="E53" s="297">
        <v>0.53897437123729197</v>
      </c>
      <c r="F53" s="297">
        <v>0.71645666978650702</v>
      </c>
      <c r="G53" s="299">
        <v>0.89086171143097503</v>
      </c>
      <c r="H53" s="5"/>
      <c r="I53" s="28">
        <v>15</v>
      </c>
      <c r="J53" s="197">
        <v>0.38739999999999902</v>
      </c>
      <c r="K53" s="5">
        <v>23</v>
      </c>
      <c r="L53" s="307">
        <v>0.55137398897684198</v>
      </c>
      <c r="M53" s="297">
        <v>0.53897437123729197</v>
      </c>
      <c r="N53" s="297">
        <v>0.71645666978650702</v>
      </c>
      <c r="O53" s="299">
        <v>0.89086171143097503</v>
      </c>
      <c r="P53" s="304">
        <f t="shared" si="0"/>
        <v>0.35188734019368306</v>
      </c>
      <c r="R53" s="28"/>
      <c r="S53" s="197"/>
      <c r="T53" s="5">
        <v>23</v>
      </c>
      <c r="U53" s="307"/>
      <c r="V53" s="297"/>
      <c r="W53" s="297"/>
      <c r="X53" s="299"/>
      <c r="Y53" s="298"/>
    </row>
    <row r="54" spans="1:25" ht="13">
      <c r="A54" s="30">
        <v>12</v>
      </c>
      <c r="B54" s="930">
        <v>0.37589999999999901</v>
      </c>
      <c r="C54" s="31">
        <v>24</v>
      </c>
      <c r="D54" s="308">
        <v>0.54890423247056197</v>
      </c>
      <c r="E54" s="301">
        <v>0.41655978313854097</v>
      </c>
      <c r="F54" s="301">
        <v>0.71303310758335103</v>
      </c>
      <c r="G54" s="302">
        <v>0.75935656976533294</v>
      </c>
      <c r="H54" s="5"/>
      <c r="I54" s="30">
        <v>12</v>
      </c>
      <c r="J54" s="300">
        <v>0.37589999999999901</v>
      </c>
      <c r="K54" s="31">
        <v>24</v>
      </c>
      <c r="L54" s="308">
        <v>0.54890423247056197</v>
      </c>
      <c r="M54" s="301">
        <v>0.41655978313854097</v>
      </c>
      <c r="N54" s="301">
        <v>0.71303310758335103</v>
      </c>
      <c r="O54" s="302">
        <v>0.75935656976533294</v>
      </c>
      <c r="P54" s="1176">
        <f t="shared" si="0"/>
        <v>0.34279678662679197</v>
      </c>
      <c r="R54" s="30"/>
      <c r="S54" s="300"/>
      <c r="T54" s="31">
        <v>24</v>
      </c>
      <c r="U54" s="308"/>
      <c r="V54" s="301"/>
      <c r="W54" s="301"/>
      <c r="X54" s="302"/>
      <c r="Y54" s="305"/>
    </row>
    <row r="55" spans="1:25">
      <c r="H55" s="5"/>
    </row>
    <row r="56" spans="1:25" ht="13">
      <c r="A56" s="72"/>
    </row>
  </sheetData>
  <mergeCells count="3">
    <mergeCell ref="D27:G27"/>
    <mergeCell ref="L27:O27"/>
    <mergeCell ref="U27:X27"/>
  </mergeCells>
  <pageMargins left="0.75" right="0.75" top="1" bottom="1" header="0.5" footer="0.5"/>
  <pageSetup orientation="portrait" horizontalDpi="1200" verticalDpi="1200" r:id="rId1"/>
  <headerFooter alignWithMargins="0"/>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43DC48-580E-44F1-9A5D-C2C2F210002B}">
  <sheetPr>
    <tabColor theme="2" tint="-9.9978637043366805E-2"/>
  </sheetPr>
  <dimension ref="A1:L148"/>
  <sheetViews>
    <sheetView zoomScale="75" zoomScaleNormal="75" zoomScalePageLayoutView="75" workbookViewId="0">
      <selection activeCell="K17" sqref="K1:R1048576"/>
    </sheetView>
  </sheetViews>
  <sheetFormatPr defaultColWidth="8.7265625" defaultRowHeight="12.5"/>
  <cols>
    <col min="1" max="1" width="10.453125" style="3" customWidth="1"/>
    <col min="2" max="2" width="12.1796875" style="5" customWidth="1"/>
    <col min="3" max="10" width="8.453125" style="3" customWidth="1"/>
    <col min="11" max="16384" width="8.7265625" style="3"/>
  </cols>
  <sheetData>
    <row r="1" spans="1:2" ht="14.5">
      <c r="A1" s="4" t="s">
        <v>70</v>
      </c>
      <c r="B1" s="65"/>
    </row>
    <row r="2" spans="1:2" ht="14.5">
      <c r="A2" s="4"/>
      <c r="B2" s="65"/>
    </row>
    <row r="3" spans="1:2" ht="14.5">
      <c r="A3" s="4"/>
      <c r="B3" s="65"/>
    </row>
    <row r="4" spans="1:2" ht="14.5">
      <c r="A4" s="4"/>
      <c r="B4" s="65"/>
    </row>
    <row r="5" spans="1:2" ht="14.5">
      <c r="A5" s="4"/>
      <c r="B5" s="65"/>
    </row>
    <row r="6" spans="1:2" ht="14.5">
      <c r="A6" s="4"/>
      <c r="B6" s="65"/>
    </row>
    <row r="7" spans="1:2" ht="14.5">
      <c r="A7" s="4"/>
      <c r="B7" s="65"/>
    </row>
    <row r="8" spans="1:2" ht="14.5">
      <c r="A8" s="4"/>
      <c r="B8" s="65"/>
    </row>
    <row r="9" spans="1:2" ht="14.5">
      <c r="A9" s="4"/>
      <c r="B9" s="65"/>
    </row>
    <row r="10" spans="1:2" ht="14.5">
      <c r="A10" s="4"/>
      <c r="B10" s="65"/>
    </row>
    <row r="11" spans="1:2" ht="14.5">
      <c r="A11" s="4"/>
      <c r="B11" s="65"/>
    </row>
    <row r="12" spans="1:2" ht="14.5">
      <c r="A12" s="4"/>
      <c r="B12" s="65"/>
    </row>
    <row r="13" spans="1:2" ht="14.5">
      <c r="A13" s="4"/>
      <c r="B13" s="65"/>
    </row>
    <row r="14" spans="1:2" ht="14.5">
      <c r="A14" s="4"/>
      <c r="B14" s="65"/>
    </row>
    <row r="15" spans="1:2" ht="14.5">
      <c r="A15" s="4"/>
      <c r="B15" s="65"/>
    </row>
    <row r="16" spans="1:2" ht="14.5">
      <c r="A16" s="4"/>
      <c r="B16" s="65"/>
    </row>
    <row r="17" spans="1:9" ht="14.5">
      <c r="A17" s="4"/>
      <c r="B17" s="65"/>
    </row>
    <row r="18" spans="1:9" ht="14.5">
      <c r="A18" s="4"/>
      <c r="B18" s="65"/>
    </row>
    <row r="19" spans="1:9" ht="14.5">
      <c r="A19" s="4"/>
      <c r="B19" s="65"/>
    </row>
    <row r="20" spans="1:9" ht="14.5">
      <c r="A20" s="4"/>
      <c r="B20" s="65"/>
    </row>
    <row r="21" spans="1:9" ht="14.5">
      <c r="A21" s="74" t="s">
        <v>187</v>
      </c>
      <c r="B21" s="65"/>
    </row>
    <row r="22" spans="1:9" ht="14.5">
      <c r="A22" s="4"/>
      <c r="B22" s="65"/>
    </row>
    <row r="23" spans="1:9" ht="14.5">
      <c r="A23" s="4"/>
      <c r="B23" s="65"/>
    </row>
    <row r="24" spans="1:9" s="64" customFormat="1" ht="32.15" customHeight="1">
      <c r="A24" s="1255" t="s">
        <v>113</v>
      </c>
      <c r="B24" s="1288"/>
      <c r="C24" s="956"/>
      <c r="D24" s="1255" t="s">
        <v>111</v>
      </c>
      <c r="E24" s="1288"/>
      <c r="F24" s="1255" t="s">
        <v>114</v>
      </c>
      <c r="G24" s="1288"/>
      <c r="H24" s="1255" t="s">
        <v>112</v>
      </c>
      <c r="I24" s="1288"/>
    </row>
    <row r="25" spans="1:9">
      <c r="A25" s="957" t="s">
        <v>110</v>
      </c>
      <c r="B25" s="39" t="s">
        <v>777</v>
      </c>
      <c r="C25" s="5"/>
      <c r="D25" s="1289" t="s">
        <v>777</v>
      </c>
      <c r="E25" s="1290"/>
      <c r="F25" s="1289" t="s">
        <v>777</v>
      </c>
      <c r="G25" s="1290"/>
      <c r="H25" s="1289" t="s">
        <v>777</v>
      </c>
      <c r="I25" s="1290"/>
    </row>
    <row r="26" spans="1:9">
      <c r="A26" s="35">
        <v>35462</v>
      </c>
      <c r="B26" s="36">
        <v>2167.0229430710951</v>
      </c>
      <c r="C26" s="32"/>
      <c r="D26" s="958">
        <v>38533</v>
      </c>
      <c r="E26" s="440">
        <v>1605.1202317671291</v>
      </c>
      <c r="F26" s="40"/>
      <c r="G26" s="36"/>
      <c r="H26" s="40"/>
      <c r="I26" s="298"/>
    </row>
    <row r="27" spans="1:9">
      <c r="A27" s="35">
        <v>35765</v>
      </c>
      <c r="B27" s="36">
        <v>1687.9807971628099</v>
      </c>
      <c r="C27" s="32"/>
      <c r="D27" s="959">
        <v>38898</v>
      </c>
      <c r="E27" s="36">
        <v>1610.5607849226899</v>
      </c>
      <c r="F27" s="40"/>
      <c r="G27" s="36"/>
      <c r="H27" s="40"/>
      <c r="I27" s="298"/>
    </row>
    <row r="28" spans="1:9">
      <c r="A28" s="35">
        <v>35796</v>
      </c>
      <c r="B28" s="36">
        <v>1652.9417241867279</v>
      </c>
      <c r="C28" s="32"/>
      <c r="D28" s="959">
        <v>39263</v>
      </c>
      <c r="E28" s="36">
        <v>1902.4359037120842</v>
      </c>
      <c r="F28" s="40"/>
      <c r="G28" s="36"/>
      <c r="H28" s="40"/>
      <c r="I28" s="298"/>
    </row>
    <row r="29" spans="1:9">
      <c r="A29" s="35">
        <v>35916</v>
      </c>
      <c r="B29" s="36">
        <v>1395.0717883884527</v>
      </c>
      <c r="C29" s="32"/>
      <c r="D29" s="959">
        <v>39629</v>
      </c>
      <c r="E29" s="36">
        <v>2175.3250956388883</v>
      </c>
      <c r="F29" s="40"/>
      <c r="G29" s="36"/>
      <c r="H29" s="40"/>
      <c r="I29" s="298"/>
    </row>
    <row r="30" spans="1:9">
      <c r="A30" s="35">
        <v>35916</v>
      </c>
      <c r="B30" s="36">
        <v>1595.6703461959428</v>
      </c>
      <c r="C30" s="32"/>
      <c r="D30" s="959">
        <v>39994</v>
      </c>
      <c r="E30" s="36">
        <v>2004.2334970244817</v>
      </c>
      <c r="F30" s="40"/>
      <c r="G30" s="36"/>
      <c r="H30" s="40"/>
      <c r="I30" s="298"/>
    </row>
    <row r="31" spans="1:9">
      <c r="A31" s="35">
        <v>36008</v>
      </c>
      <c r="B31" s="36">
        <v>1305.4050023702996</v>
      </c>
      <c r="C31" s="32"/>
      <c r="D31" s="959">
        <v>40359</v>
      </c>
      <c r="E31" s="36">
        <v>1793.7952127083715</v>
      </c>
      <c r="F31" s="40"/>
      <c r="G31" s="36"/>
      <c r="H31" s="40"/>
      <c r="I31" s="298"/>
    </row>
    <row r="32" spans="1:9">
      <c r="A32" s="35">
        <v>36008</v>
      </c>
      <c r="B32" s="36">
        <v>1305.4050023702998</v>
      </c>
      <c r="C32" s="32"/>
      <c r="D32" s="959">
        <v>40724</v>
      </c>
      <c r="E32" s="36">
        <v>1837.5924514456144</v>
      </c>
      <c r="F32" s="40"/>
      <c r="G32" s="36"/>
      <c r="H32" s="40"/>
      <c r="I32" s="298"/>
    </row>
    <row r="33" spans="1:12">
      <c r="A33" s="35">
        <v>36100</v>
      </c>
      <c r="B33" s="36">
        <v>1620.1859478741858</v>
      </c>
      <c r="C33" s="32"/>
      <c r="D33" s="959">
        <v>41090</v>
      </c>
      <c r="E33" s="36">
        <v>1715.284069646</v>
      </c>
      <c r="F33" s="40"/>
      <c r="G33" s="36"/>
      <c r="H33" s="40"/>
      <c r="I33" s="298"/>
      <c r="L33" s="315"/>
    </row>
    <row r="34" spans="1:12">
      <c r="A34" s="35">
        <v>36100</v>
      </c>
      <c r="B34" s="36">
        <v>1450.128262505712</v>
      </c>
      <c r="C34" s="32"/>
      <c r="D34" s="959">
        <v>41455</v>
      </c>
      <c r="E34" s="36">
        <v>1666.3884244573285</v>
      </c>
      <c r="F34" s="40"/>
      <c r="G34" s="36"/>
      <c r="H34" s="40"/>
      <c r="I34" s="298"/>
    </row>
    <row r="35" spans="1:12">
      <c r="A35" s="35">
        <v>36708</v>
      </c>
      <c r="B35" s="36">
        <v>800.65569598749357</v>
      </c>
      <c r="C35" s="32"/>
      <c r="D35" s="959">
        <v>41820</v>
      </c>
      <c r="E35" s="36">
        <v>1494.5047792587159</v>
      </c>
      <c r="F35" s="40"/>
      <c r="G35" s="36"/>
      <c r="H35" s="40"/>
      <c r="I35" s="298"/>
    </row>
    <row r="36" spans="1:12">
      <c r="A36" s="35">
        <v>36861</v>
      </c>
      <c r="B36" s="36">
        <v>1113.2802719109061</v>
      </c>
      <c r="C36" s="32"/>
      <c r="D36" s="959">
        <v>42185</v>
      </c>
      <c r="E36" s="36">
        <v>1278.3311971659955</v>
      </c>
      <c r="F36" s="40"/>
      <c r="G36" s="36"/>
      <c r="H36" s="40"/>
      <c r="I36" s="298"/>
    </row>
    <row r="37" spans="1:12">
      <c r="A37" s="35">
        <v>36951</v>
      </c>
      <c r="B37" s="36">
        <v>1292.4602760358418</v>
      </c>
      <c r="C37" s="32"/>
      <c r="D37" s="959">
        <v>42551</v>
      </c>
      <c r="E37" s="36">
        <v>1247.5168373690549</v>
      </c>
      <c r="F37" s="959">
        <v>42551</v>
      </c>
      <c r="G37" s="36">
        <v>1228.0254827217884</v>
      </c>
      <c r="H37" s="959">
        <v>42551</v>
      </c>
      <c r="I37" s="36">
        <v>1300.5015952426506</v>
      </c>
    </row>
    <row r="38" spans="1:12">
      <c r="A38" s="35">
        <v>36982</v>
      </c>
      <c r="B38" s="36">
        <v>826.71732059239321</v>
      </c>
      <c r="C38" s="32"/>
      <c r="D38" s="959">
        <v>42916</v>
      </c>
      <c r="E38" s="36">
        <v>1100.4012025501077</v>
      </c>
      <c r="F38" s="959">
        <v>42916</v>
      </c>
      <c r="G38" s="36">
        <v>1121.229076145705</v>
      </c>
      <c r="H38" s="959">
        <v>42916</v>
      </c>
      <c r="I38" s="36">
        <v>1117.0695932897895</v>
      </c>
    </row>
    <row r="39" spans="1:12">
      <c r="A39" s="35">
        <v>37288</v>
      </c>
      <c r="B39" s="36">
        <v>1078.7352368923073</v>
      </c>
      <c r="C39" s="32"/>
      <c r="D39" s="959">
        <v>43281</v>
      </c>
      <c r="E39" s="36">
        <v>1053.3917998180468</v>
      </c>
      <c r="F39" s="959">
        <v>43281</v>
      </c>
      <c r="G39" s="36">
        <v>1037.8897400724584</v>
      </c>
      <c r="H39" s="959">
        <v>43281</v>
      </c>
      <c r="I39" s="36">
        <v>1080.6695614039738</v>
      </c>
    </row>
    <row r="40" spans="1:12">
      <c r="A40" s="35">
        <v>37347</v>
      </c>
      <c r="B40" s="36">
        <v>818.44444418845035</v>
      </c>
      <c r="C40" s="32"/>
      <c r="D40" s="959">
        <v>43646</v>
      </c>
      <c r="E40" s="36">
        <v>1015.859324735486</v>
      </c>
      <c r="F40" s="959">
        <v>43646</v>
      </c>
      <c r="G40" s="36">
        <v>971.88218950549924</v>
      </c>
      <c r="H40" s="959">
        <v>43646</v>
      </c>
      <c r="I40" s="36">
        <v>935.9725345068565</v>
      </c>
    </row>
    <row r="41" spans="1:12">
      <c r="A41" s="35">
        <v>37377</v>
      </c>
      <c r="B41" s="36">
        <v>979.05118250645887</v>
      </c>
      <c r="C41" s="32"/>
      <c r="D41" s="959">
        <v>44012</v>
      </c>
      <c r="E41" s="36">
        <v>974.75101393252237</v>
      </c>
      <c r="F41" s="959">
        <v>44012</v>
      </c>
      <c r="G41" s="36">
        <v>901.67088149698816</v>
      </c>
      <c r="H41" s="959">
        <v>44012</v>
      </c>
      <c r="I41" s="36">
        <v>927.659733345635</v>
      </c>
    </row>
    <row r="42" spans="1:12">
      <c r="A42" s="35">
        <v>37408</v>
      </c>
      <c r="B42" s="36">
        <v>1097.8123954364635</v>
      </c>
      <c r="C42" s="32"/>
      <c r="D42" s="959">
        <v>44377</v>
      </c>
      <c r="E42" s="36">
        <v>1066.8697094645804</v>
      </c>
      <c r="F42" s="959">
        <v>44377</v>
      </c>
      <c r="G42" s="36">
        <v>858.0767440216913</v>
      </c>
      <c r="H42" s="959">
        <v>44377</v>
      </c>
      <c r="I42" s="36">
        <v>938.42179662120827</v>
      </c>
    </row>
    <row r="43" spans="1:12">
      <c r="A43" s="35">
        <v>37469</v>
      </c>
      <c r="B43" s="36">
        <v>980.02579723683448</v>
      </c>
      <c r="C43" s="32"/>
      <c r="D43" s="959">
        <v>44742</v>
      </c>
      <c r="E43" s="36">
        <v>1170.5206802457014</v>
      </c>
      <c r="F43" s="959">
        <v>44742</v>
      </c>
      <c r="G43" s="36">
        <v>895.27222435642034</v>
      </c>
      <c r="H43" s="959">
        <v>44742</v>
      </c>
      <c r="I43" s="36">
        <v>922.22710973075357</v>
      </c>
    </row>
    <row r="44" spans="1:12">
      <c r="A44" s="35">
        <v>37591</v>
      </c>
      <c r="B44" s="36">
        <v>1111.2003068635993</v>
      </c>
      <c r="C44" s="32"/>
      <c r="D44" s="960">
        <v>45107</v>
      </c>
      <c r="E44" s="38">
        <v>1061.2959130206971</v>
      </c>
      <c r="F44" s="960">
        <v>45107</v>
      </c>
      <c r="G44" s="38">
        <v>892.78092034445649</v>
      </c>
      <c r="H44" s="960">
        <v>45107</v>
      </c>
      <c r="I44" s="38">
        <v>907.94097432432432</v>
      </c>
      <c r="J44" s="816"/>
    </row>
    <row r="45" spans="1:12">
      <c r="A45" s="35">
        <v>37742</v>
      </c>
      <c r="B45" s="36">
        <v>1337.8079006752714</v>
      </c>
      <c r="C45" s="32"/>
      <c r="D45" s="32"/>
      <c r="J45" s="816"/>
    </row>
    <row r="46" spans="1:12">
      <c r="A46" s="35">
        <v>37773</v>
      </c>
      <c r="B46" s="36">
        <v>1291.519301773945</v>
      </c>
      <c r="C46" s="32"/>
      <c r="D46" s="63"/>
      <c r="J46" s="816"/>
    </row>
    <row r="47" spans="1:12">
      <c r="A47" s="35">
        <v>37803</v>
      </c>
      <c r="B47" s="36">
        <v>1377.3519479333438</v>
      </c>
      <c r="C47" s="32"/>
      <c r="D47" s="32"/>
      <c r="J47" s="816"/>
    </row>
    <row r="48" spans="1:12">
      <c r="A48" s="35">
        <v>38322</v>
      </c>
      <c r="B48" s="36">
        <v>1324.087131254154</v>
      </c>
      <c r="C48" s="32"/>
      <c r="D48" s="32"/>
      <c r="J48" s="817"/>
    </row>
    <row r="49" spans="1:6">
      <c r="A49" s="35">
        <v>38200</v>
      </c>
      <c r="B49" s="36">
        <v>1386.2814420315756</v>
      </c>
      <c r="C49" s="32"/>
      <c r="D49" s="32"/>
    </row>
    <row r="50" spans="1:6">
      <c r="A50" s="35">
        <v>38412</v>
      </c>
      <c r="B50" s="36">
        <v>1516.2435810429236</v>
      </c>
      <c r="C50" s="32"/>
      <c r="D50" s="32"/>
      <c r="F50" s="315"/>
    </row>
    <row r="51" spans="1:6">
      <c r="A51" s="35">
        <v>38473</v>
      </c>
      <c r="B51" s="36">
        <v>1760.7305286235178</v>
      </c>
      <c r="C51" s="32"/>
      <c r="D51" s="32"/>
    </row>
    <row r="52" spans="1:6">
      <c r="A52" s="35">
        <v>38657</v>
      </c>
      <c r="B52" s="36">
        <v>1731.0232126945891</v>
      </c>
      <c r="C52" s="32"/>
      <c r="D52" s="32"/>
    </row>
    <row r="53" spans="1:6">
      <c r="A53" s="35">
        <v>38718</v>
      </c>
      <c r="B53" s="36">
        <v>1772.2486893279438</v>
      </c>
      <c r="C53" s="32"/>
      <c r="D53" s="32"/>
    </row>
    <row r="54" spans="1:6">
      <c r="A54" s="35">
        <v>38838</v>
      </c>
      <c r="B54" s="36">
        <v>1753.4722084102539</v>
      </c>
      <c r="C54" s="32"/>
      <c r="D54" s="32"/>
    </row>
    <row r="55" spans="1:6">
      <c r="A55" s="35">
        <v>38869</v>
      </c>
      <c r="B55" s="36">
        <v>1600.4240532333354</v>
      </c>
      <c r="C55" s="32"/>
      <c r="D55" s="32"/>
    </row>
    <row r="56" spans="1:6">
      <c r="A56" s="35">
        <v>38899</v>
      </c>
      <c r="B56" s="36">
        <v>1652.7895437020022</v>
      </c>
      <c r="C56" s="32"/>
      <c r="D56" s="32"/>
    </row>
    <row r="57" spans="1:6">
      <c r="A57" s="35">
        <v>38899</v>
      </c>
      <c r="B57" s="36">
        <v>1575.7516761661593</v>
      </c>
      <c r="C57" s="32"/>
      <c r="D57" s="32"/>
    </row>
    <row r="58" spans="1:6">
      <c r="A58" s="35">
        <v>38961</v>
      </c>
      <c r="B58" s="36">
        <v>1529.9734612449602</v>
      </c>
      <c r="C58" s="32"/>
      <c r="D58" s="32"/>
    </row>
    <row r="59" spans="1:6">
      <c r="A59" s="35">
        <v>38961</v>
      </c>
      <c r="B59" s="36">
        <v>2103.0644467005704</v>
      </c>
      <c r="C59" s="32"/>
      <c r="D59" s="32"/>
    </row>
    <row r="60" spans="1:6">
      <c r="A60" s="35">
        <v>39142</v>
      </c>
      <c r="B60" s="36">
        <v>1734.7144439202211</v>
      </c>
      <c r="C60" s="32"/>
      <c r="D60" s="32"/>
    </row>
    <row r="61" spans="1:6">
      <c r="A61" s="35">
        <v>39142</v>
      </c>
      <c r="B61" s="36">
        <v>1828.76522702433</v>
      </c>
      <c r="C61" s="32"/>
      <c r="D61" s="32"/>
    </row>
    <row r="62" spans="1:6">
      <c r="A62" s="35">
        <v>39142</v>
      </c>
      <c r="B62" s="36">
        <v>1547.6373960464714</v>
      </c>
      <c r="C62" s="32"/>
      <c r="D62" s="32"/>
    </row>
    <row r="63" spans="1:6">
      <c r="A63" s="35">
        <v>39173</v>
      </c>
      <c r="B63" s="36">
        <v>1583.9137940597934</v>
      </c>
      <c r="C63" s="32"/>
      <c r="D63" s="32"/>
    </row>
    <row r="64" spans="1:6">
      <c r="A64" s="35">
        <v>39203</v>
      </c>
      <c r="B64" s="36">
        <v>1377.1765674920612</v>
      </c>
      <c r="C64" s="32"/>
      <c r="D64" s="32"/>
    </row>
    <row r="65" spans="1:5">
      <c r="A65" s="35">
        <v>39234</v>
      </c>
      <c r="B65" s="36">
        <v>1888.6383994241614</v>
      </c>
      <c r="C65" s="32"/>
      <c r="D65" s="32"/>
    </row>
    <row r="66" spans="1:5">
      <c r="A66" s="35">
        <v>39234</v>
      </c>
      <c r="B66" s="36">
        <v>2099.0818503288829</v>
      </c>
      <c r="C66" s="32"/>
      <c r="D66" s="32"/>
    </row>
    <row r="67" spans="1:5">
      <c r="A67" s="35">
        <v>39234</v>
      </c>
      <c r="B67" s="36">
        <v>1775.0360896843622</v>
      </c>
      <c r="C67" s="32"/>
      <c r="D67" s="32"/>
    </row>
    <row r="68" spans="1:5">
      <c r="A68" s="35">
        <v>39234</v>
      </c>
      <c r="B68" s="36">
        <v>1573.301829332933</v>
      </c>
      <c r="C68" s="32"/>
      <c r="D68" s="32"/>
    </row>
    <row r="69" spans="1:5">
      <c r="A69" s="35">
        <v>39264</v>
      </c>
      <c r="B69" s="36">
        <v>2079.1485436607736</v>
      </c>
      <c r="C69" s="32"/>
      <c r="D69" s="32"/>
    </row>
    <row r="70" spans="1:5">
      <c r="A70" s="35">
        <v>39295</v>
      </c>
      <c r="B70" s="36">
        <v>2673.1058547143107</v>
      </c>
      <c r="C70" s="32"/>
      <c r="D70" s="32"/>
      <c r="E70" s="315"/>
    </row>
    <row r="71" spans="1:5">
      <c r="A71" s="35">
        <v>39326</v>
      </c>
      <c r="B71" s="36">
        <v>1861.83881693894</v>
      </c>
      <c r="C71" s="32"/>
      <c r="D71" s="32"/>
    </row>
    <row r="72" spans="1:5">
      <c r="A72" s="35">
        <v>39326</v>
      </c>
      <c r="B72" s="36">
        <v>1884.4065601745633</v>
      </c>
      <c r="C72" s="32"/>
      <c r="D72" s="32"/>
    </row>
    <row r="73" spans="1:5">
      <c r="A73" s="35">
        <v>39356</v>
      </c>
      <c r="B73" s="36">
        <v>1972.0664804996827</v>
      </c>
      <c r="C73" s="32"/>
      <c r="D73" s="32"/>
    </row>
    <row r="74" spans="1:5">
      <c r="A74" s="35">
        <v>39356</v>
      </c>
      <c r="B74" s="36">
        <v>2054.5331830598175</v>
      </c>
      <c r="C74" s="32"/>
      <c r="D74" s="32"/>
    </row>
    <row r="75" spans="1:5">
      <c r="A75" s="35">
        <v>39387</v>
      </c>
      <c r="B75" s="36">
        <v>2067.365497725601</v>
      </c>
      <c r="C75" s="32"/>
      <c r="D75" s="32"/>
    </row>
    <row r="76" spans="1:5">
      <c r="A76" s="35">
        <v>39417</v>
      </c>
      <c r="B76" s="36">
        <v>1832.0220904290591</v>
      </c>
      <c r="C76" s="32"/>
      <c r="D76" s="32"/>
    </row>
    <row r="77" spans="1:5">
      <c r="A77" s="35">
        <v>39448</v>
      </c>
      <c r="B77" s="36">
        <v>2317.2686923238061</v>
      </c>
      <c r="C77" s="32"/>
      <c r="D77" s="32"/>
    </row>
    <row r="78" spans="1:5">
      <c r="A78" s="35">
        <v>39448</v>
      </c>
      <c r="B78" s="36">
        <v>1757.6370542504596</v>
      </c>
      <c r="C78" s="32"/>
      <c r="D78" s="32"/>
    </row>
    <row r="79" spans="1:5">
      <c r="A79" s="35">
        <v>39479</v>
      </c>
      <c r="B79" s="36">
        <v>1968.1011829546906</v>
      </c>
      <c r="C79" s="32"/>
      <c r="D79" s="32"/>
    </row>
    <row r="80" spans="1:5">
      <c r="A80" s="35">
        <v>39508</v>
      </c>
      <c r="B80" s="36">
        <v>1869.1806537784628</v>
      </c>
      <c r="C80" s="32"/>
      <c r="D80" s="32"/>
    </row>
    <row r="81" spans="1:5">
      <c r="A81" s="35">
        <v>39539</v>
      </c>
      <c r="B81" s="36">
        <v>2469.6441982527772</v>
      </c>
      <c r="C81" s="32"/>
      <c r="D81" s="32"/>
    </row>
    <row r="82" spans="1:5">
      <c r="A82" s="35">
        <v>39539</v>
      </c>
      <c r="B82" s="36">
        <v>2798.7804159471925</v>
      </c>
      <c r="C82" s="32"/>
      <c r="D82" s="32"/>
    </row>
    <row r="83" spans="1:5">
      <c r="A83" s="35">
        <v>39600</v>
      </c>
      <c r="B83" s="36">
        <v>2281.0304147112824</v>
      </c>
      <c r="C83" s="32"/>
      <c r="D83" s="32"/>
    </row>
    <row r="84" spans="1:5">
      <c r="A84" s="35">
        <v>39661</v>
      </c>
      <c r="B84" s="36">
        <v>2130.1155789651984</v>
      </c>
      <c r="C84" s="32"/>
      <c r="D84" s="32"/>
    </row>
    <row r="85" spans="1:5">
      <c r="A85" s="35">
        <v>39722</v>
      </c>
      <c r="B85" s="36">
        <v>2029.4086615671945</v>
      </c>
      <c r="C85" s="32"/>
      <c r="D85" s="32"/>
    </row>
    <row r="86" spans="1:5">
      <c r="A86" s="35">
        <v>39753</v>
      </c>
      <c r="B86" s="36">
        <v>2059.8196944685519</v>
      </c>
      <c r="C86" s="32"/>
      <c r="D86" s="32"/>
    </row>
    <row r="87" spans="1:5">
      <c r="A87" s="35">
        <v>39753</v>
      </c>
      <c r="B87" s="36">
        <v>1531.7705394755928</v>
      </c>
      <c r="C87" s="32"/>
      <c r="D87" s="32"/>
      <c r="E87" s="315"/>
    </row>
    <row r="88" spans="1:5">
      <c r="A88" s="35">
        <v>39783</v>
      </c>
      <c r="B88" s="36">
        <v>2334.5442520548258</v>
      </c>
      <c r="C88" s="32"/>
      <c r="D88" s="32"/>
    </row>
    <row r="89" spans="1:5">
      <c r="A89" s="35">
        <v>39845</v>
      </c>
      <c r="B89" s="36">
        <v>1658.8715556569884</v>
      </c>
      <c r="C89" s="32"/>
      <c r="D89" s="32"/>
    </row>
    <row r="90" spans="1:5">
      <c r="A90" s="35">
        <v>39873</v>
      </c>
      <c r="B90" s="36">
        <v>1925.4413092691116</v>
      </c>
      <c r="C90" s="32"/>
      <c r="D90" s="32"/>
    </row>
    <row r="91" spans="1:5">
      <c r="A91" s="35">
        <v>39912</v>
      </c>
      <c r="B91" s="36">
        <v>1482.5721303180717</v>
      </c>
      <c r="C91" s="32"/>
      <c r="D91" s="32"/>
    </row>
    <row r="92" spans="1:5">
      <c r="A92" s="35">
        <v>39934</v>
      </c>
      <c r="B92" s="36">
        <v>1799.7258511980219</v>
      </c>
      <c r="C92" s="32"/>
      <c r="D92" s="32"/>
    </row>
    <row r="93" spans="1:5">
      <c r="A93" s="35">
        <v>39965</v>
      </c>
      <c r="B93" s="36">
        <v>1977.0263253280066</v>
      </c>
      <c r="C93" s="32"/>
      <c r="D93" s="32"/>
    </row>
    <row r="94" spans="1:5">
      <c r="A94" s="35">
        <v>39995</v>
      </c>
      <c r="B94" s="36">
        <v>2179.9540132108491</v>
      </c>
      <c r="C94" s="32"/>
      <c r="D94" s="32"/>
    </row>
    <row r="95" spans="1:5">
      <c r="A95" s="35">
        <v>39995</v>
      </c>
      <c r="B95" s="36">
        <v>2266.0873754812947</v>
      </c>
      <c r="C95" s="32"/>
      <c r="D95" s="32"/>
    </row>
    <row r="96" spans="1:5">
      <c r="A96" s="35">
        <v>40026</v>
      </c>
      <c r="B96" s="36">
        <v>1843.928375127605</v>
      </c>
      <c r="C96" s="32"/>
      <c r="D96" s="32"/>
    </row>
    <row r="97" spans="1:4">
      <c r="A97" s="35">
        <v>40057</v>
      </c>
      <c r="B97" s="36">
        <v>2260.4610799141064</v>
      </c>
      <c r="C97" s="32"/>
      <c r="D97" s="32"/>
    </row>
    <row r="98" spans="1:4">
      <c r="A98" s="35">
        <v>40087</v>
      </c>
      <c r="B98" s="36">
        <v>2141.8039408593386</v>
      </c>
      <c r="C98" s="32"/>
      <c r="D98" s="32"/>
    </row>
    <row r="99" spans="1:4">
      <c r="A99" s="35">
        <v>40148</v>
      </c>
      <c r="B99" s="36">
        <v>2202.4162361861077</v>
      </c>
      <c r="C99" s="32"/>
      <c r="D99" s="32"/>
    </row>
    <row r="100" spans="1:4">
      <c r="A100" s="35">
        <v>40179</v>
      </c>
      <c r="B100" s="36">
        <v>2684.8329546059117</v>
      </c>
      <c r="C100" s="32"/>
      <c r="D100" s="32"/>
    </row>
    <row r="101" spans="1:4">
      <c r="A101" s="35">
        <v>40179</v>
      </c>
      <c r="B101" s="36">
        <v>2059.8456425681584</v>
      </c>
      <c r="C101" s="32"/>
      <c r="D101" s="32"/>
    </row>
    <row r="102" spans="1:4">
      <c r="A102" s="35">
        <v>40238</v>
      </c>
      <c r="B102" s="36">
        <v>2059.0522725495453</v>
      </c>
      <c r="C102" s="32"/>
      <c r="D102" s="32"/>
    </row>
    <row r="103" spans="1:4">
      <c r="A103" s="35">
        <v>40330</v>
      </c>
      <c r="B103" s="36">
        <v>1624.7139215378822</v>
      </c>
      <c r="C103" s="32"/>
      <c r="D103" s="32"/>
    </row>
    <row r="104" spans="1:4">
      <c r="A104" s="35">
        <v>40360</v>
      </c>
      <c r="B104" s="36">
        <v>2048.7220308472756</v>
      </c>
      <c r="C104" s="32"/>
      <c r="D104" s="32"/>
    </row>
    <row r="105" spans="1:4">
      <c r="A105" s="35">
        <v>40360</v>
      </c>
      <c r="B105" s="36">
        <v>1911.7328562473378</v>
      </c>
      <c r="C105" s="32"/>
      <c r="D105" s="32"/>
    </row>
    <row r="106" spans="1:4">
      <c r="A106" s="35">
        <v>40360</v>
      </c>
      <c r="B106" s="36">
        <v>2094.2491870883264</v>
      </c>
      <c r="C106" s="32"/>
      <c r="D106" s="32"/>
    </row>
    <row r="107" spans="1:4">
      <c r="A107" s="35">
        <v>40391</v>
      </c>
      <c r="B107" s="36">
        <v>1829.3190124125292</v>
      </c>
      <c r="C107" s="32"/>
      <c r="D107" s="32"/>
    </row>
    <row r="108" spans="1:4">
      <c r="A108" s="35">
        <v>40452</v>
      </c>
      <c r="B108" s="36">
        <v>1680.7203330259649</v>
      </c>
      <c r="C108" s="32"/>
      <c r="D108" s="32"/>
    </row>
    <row r="109" spans="1:4">
      <c r="A109" s="35">
        <v>40452</v>
      </c>
      <c r="B109" s="36">
        <v>1606.5709065689373</v>
      </c>
      <c r="C109" s="32"/>
      <c r="D109" s="32"/>
    </row>
    <row r="110" spans="1:4">
      <c r="A110" s="35">
        <v>40575</v>
      </c>
      <c r="B110" s="36">
        <v>1652.584232684467</v>
      </c>
      <c r="C110" s="32"/>
      <c r="D110" s="32"/>
    </row>
    <row r="111" spans="1:4">
      <c r="A111" s="35">
        <v>40575</v>
      </c>
      <c r="B111" s="36">
        <v>2012.5769968218724</v>
      </c>
      <c r="C111" s="32"/>
      <c r="D111" s="32"/>
    </row>
    <row r="112" spans="1:4">
      <c r="A112" s="35">
        <v>40603</v>
      </c>
      <c r="B112" s="36">
        <v>1576.6424016589485</v>
      </c>
      <c r="C112" s="32"/>
      <c r="D112" s="32"/>
    </row>
    <row r="113" spans="1:4">
      <c r="A113" s="35">
        <v>40694</v>
      </c>
      <c r="B113" s="36">
        <v>1508.4038654816916</v>
      </c>
      <c r="C113" s="32"/>
      <c r="D113" s="32"/>
    </row>
    <row r="114" spans="1:4">
      <c r="A114" s="35">
        <v>40664</v>
      </c>
      <c r="B114" s="36">
        <v>2234.6723933062103</v>
      </c>
      <c r="C114" s="32"/>
      <c r="D114" s="32"/>
    </row>
    <row r="115" spans="1:4">
      <c r="A115" s="35">
        <v>40695</v>
      </c>
      <c r="B115" s="36">
        <v>1605.5302471214752</v>
      </c>
      <c r="C115" s="32"/>
      <c r="D115" s="32"/>
    </row>
    <row r="116" spans="1:4">
      <c r="A116" s="35">
        <v>40756</v>
      </c>
      <c r="B116" s="36">
        <v>2220.3645763937247</v>
      </c>
      <c r="C116" s="32"/>
      <c r="D116" s="32"/>
    </row>
    <row r="117" spans="1:4">
      <c r="A117" s="35">
        <v>40787</v>
      </c>
      <c r="B117" s="36">
        <v>2219.2398058313338</v>
      </c>
      <c r="C117" s="32"/>
      <c r="D117" s="32"/>
    </row>
    <row r="118" spans="1:4">
      <c r="A118" s="35">
        <v>40787</v>
      </c>
      <c r="B118" s="36">
        <v>1719.9108495192836</v>
      </c>
      <c r="C118" s="32"/>
      <c r="D118" s="32"/>
    </row>
    <row r="119" spans="1:4">
      <c r="A119" s="35">
        <v>40817</v>
      </c>
      <c r="B119" s="36">
        <v>1782.4138676268285</v>
      </c>
      <c r="C119" s="32"/>
      <c r="D119" s="32"/>
    </row>
    <row r="120" spans="1:4">
      <c r="A120" s="35">
        <v>40817</v>
      </c>
      <c r="B120" s="36">
        <v>1297.5972956323315</v>
      </c>
      <c r="C120" s="32"/>
      <c r="D120" s="32"/>
    </row>
    <row r="121" spans="1:4">
      <c r="A121" s="35">
        <v>40848</v>
      </c>
      <c r="B121" s="36">
        <v>1786.8279745396082</v>
      </c>
      <c r="C121" s="32"/>
      <c r="D121" s="32"/>
    </row>
    <row r="122" spans="1:4">
      <c r="A122" s="35">
        <v>40878</v>
      </c>
      <c r="B122" s="36">
        <v>1366.0254459615137</v>
      </c>
      <c r="C122" s="32"/>
      <c r="D122" s="32"/>
    </row>
    <row r="123" spans="1:4">
      <c r="A123" s="35">
        <v>40909</v>
      </c>
      <c r="B123" s="36">
        <v>1984.5655084611224</v>
      </c>
      <c r="C123" s="32"/>
      <c r="D123" s="63"/>
    </row>
    <row r="124" spans="1:4">
      <c r="A124" s="35">
        <v>40909</v>
      </c>
      <c r="B124" s="36">
        <v>1326.465656511484</v>
      </c>
      <c r="C124" s="32"/>
      <c r="D124" s="63"/>
    </row>
    <row r="125" spans="1:4">
      <c r="A125" s="35">
        <v>40940</v>
      </c>
      <c r="B125" s="36">
        <v>1495.0406377111806</v>
      </c>
      <c r="C125" s="32"/>
      <c r="D125" s="63"/>
    </row>
    <row r="126" spans="1:4">
      <c r="A126" s="35">
        <v>40940</v>
      </c>
      <c r="B126" s="36">
        <v>1272.261594805201</v>
      </c>
      <c r="C126" s="32"/>
      <c r="D126" s="63"/>
    </row>
    <row r="127" spans="1:4">
      <c r="A127" s="35">
        <v>41183</v>
      </c>
      <c r="B127" s="36">
        <v>1516.47173939765</v>
      </c>
      <c r="C127" s="32"/>
      <c r="D127" s="63"/>
    </row>
    <row r="128" spans="1:4">
      <c r="A128" s="35">
        <v>41291</v>
      </c>
      <c r="B128" s="36">
        <v>1518.4989279656022</v>
      </c>
      <c r="C128" s="32"/>
      <c r="D128" s="63"/>
    </row>
    <row r="129" spans="1:4">
      <c r="A129" s="35">
        <v>41275</v>
      </c>
      <c r="B129" s="36">
        <v>1679.0147031007473</v>
      </c>
      <c r="C129" s="32"/>
      <c r="D129" s="63"/>
    </row>
    <row r="130" spans="1:4">
      <c r="A130" s="35">
        <v>41395</v>
      </c>
      <c r="B130" s="36">
        <v>1610.4758361847366</v>
      </c>
      <c r="C130" s="32"/>
      <c r="D130" s="63"/>
    </row>
    <row r="131" spans="1:4">
      <c r="A131" s="35">
        <v>41395</v>
      </c>
      <c r="B131" s="36">
        <v>1423.8602544018918</v>
      </c>
      <c r="C131" s="32"/>
      <c r="D131" s="63"/>
    </row>
    <row r="132" spans="1:4">
      <c r="A132" s="35">
        <v>41456</v>
      </c>
      <c r="B132" s="36">
        <v>1471.388984783785</v>
      </c>
      <c r="C132" s="32"/>
      <c r="D132" s="63"/>
    </row>
    <row r="133" spans="1:4">
      <c r="A133" s="35">
        <v>41579</v>
      </c>
      <c r="B133" s="36">
        <v>1707.6082218350575</v>
      </c>
      <c r="C133" s="32"/>
      <c r="D133" s="63"/>
    </row>
    <row r="134" spans="1:4">
      <c r="A134" s="35">
        <v>41609</v>
      </c>
      <c r="B134" s="36">
        <v>1180.7426571134154</v>
      </c>
      <c r="C134" s="32"/>
      <c r="D134" s="63"/>
    </row>
    <row r="135" spans="1:4">
      <c r="A135" s="35">
        <v>41609</v>
      </c>
      <c r="B135" s="36">
        <v>1613.8191402381538</v>
      </c>
      <c r="C135" s="32"/>
      <c r="D135" s="63"/>
    </row>
    <row r="136" spans="1:4">
      <c r="A136" s="35">
        <v>41609</v>
      </c>
      <c r="B136" s="36">
        <v>1913.3322889078729</v>
      </c>
      <c r="C136" s="32"/>
      <c r="D136" s="63"/>
    </row>
    <row r="137" spans="1:4">
      <c r="A137" s="35">
        <v>41609</v>
      </c>
      <c r="B137" s="36">
        <v>1324.3340835812637</v>
      </c>
      <c r="C137" s="32"/>
      <c r="D137" s="63"/>
    </row>
    <row r="138" spans="1:4">
      <c r="A138" s="35">
        <v>41640</v>
      </c>
      <c r="B138" s="36">
        <v>1181.2746861827889</v>
      </c>
      <c r="C138" s="32"/>
      <c r="D138" s="63"/>
    </row>
    <row r="139" spans="1:4">
      <c r="A139" s="35">
        <v>41699</v>
      </c>
      <c r="B139" s="36">
        <v>1107.8195273032686</v>
      </c>
      <c r="C139" s="32"/>
      <c r="D139" s="63"/>
    </row>
    <row r="140" spans="1:4">
      <c r="A140" s="35">
        <v>41730</v>
      </c>
      <c r="B140" s="36">
        <v>1269.8493393466586</v>
      </c>
      <c r="C140" s="32"/>
      <c r="D140" s="63"/>
    </row>
    <row r="141" spans="1:4">
      <c r="A141" s="35">
        <v>41760</v>
      </c>
      <c r="B141" s="36">
        <v>1560.3321988048083</v>
      </c>
      <c r="C141" s="32"/>
      <c r="D141" s="63"/>
    </row>
    <row r="142" spans="1:4">
      <c r="A142" s="35">
        <v>41791</v>
      </c>
      <c r="B142" s="36">
        <v>1210.9995639239814</v>
      </c>
      <c r="C142" s="32"/>
      <c r="D142" s="63"/>
    </row>
    <row r="143" spans="1:4">
      <c r="A143" s="35">
        <v>41821</v>
      </c>
      <c r="B143" s="36">
        <v>1413.412969132741</v>
      </c>
      <c r="C143" s="32"/>
      <c r="D143" s="63"/>
    </row>
    <row r="144" spans="1:4">
      <c r="A144" s="35">
        <v>41974</v>
      </c>
      <c r="B144" s="36">
        <v>1469.3462744647809</v>
      </c>
      <c r="C144" s="32"/>
      <c r="D144" s="63"/>
    </row>
    <row r="145" spans="1:4">
      <c r="A145" s="35">
        <v>42005</v>
      </c>
      <c r="B145" s="36">
        <v>1498.9638988093093</v>
      </c>
      <c r="C145" s="32"/>
      <c r="D145" s="63"/>
    </row>
    <row r="146" spans="1:4">
      <c r="A146" s="35">
        <v>42248</v>
      </c>
      <c r="B146" s="36">
        <v>1616.2824900381574</v>
      </c>
      <c r="C146" s="32"/>
      <c r="D146" s="63"/>
    </row>
    <row r="147" spans="1:4">
      <c r="A147" s="37">
        <v>42552</v>
      </c>
      <c r="B147" s="38">
        <v>1091.9993585861585</v>
      </c>
      <c r="C147" s="32"/>
      <c r="D147" s="63"/>
    </row>
    <row r="148" spans="1:4" ht="13">
      <c r="A148" s="72"/>
      <c r="D148" s="63"/>
    </row>
  </sheetData>
  <mergeCells count="7">
    <mergeCell ref="D25:E25"/>
    <mergeCell ref="F25:G25"/>
    <mergeCell ref="H25:I25"/>
    <mergeCell ref="A24:B24"/>
    <mergeCell ref="D24:E24"/>
    <mergeCell ref="F24:G24"/>
    <mergeCell ref="H24:I24"/>
  </mergeCells>
  <pageMargins left="0.75" right="0.75" top="1" bottom="1" header="0.5" footer="0.5"/>
  <pageSetup orientation="portrait" r:id="rId1"/>
  <headerFooter alignWithMargins="0"/>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3DD90C-FE37-474F-9949-D3F70AAEC238}">
  <sheetPr>
    <tabColor theme="2" tint="-9.9978637043366805E-2"/>
  </sheetPr>
  <dimension ref="A1:C68"/>
  <sheetViews>
    <sheetView zoomScale="75" zoomScaleNormal="75" workbookViewId="0">
      <selection activeCell="H10" sqref="H10"/>
    </sheetView>
  </sheetViews>
  <sheetFormatPr defaultColWidth="8.81640625" defaultRowHeight="12.5"/>
  <cols>
    <col min="1" max="1" width="15.26953125" customWidth="1"/>
    <col min="2" max="2" width="22.453125" customWidth="1"/>
    <col min="3" max="3" width="12.7265625" customWidth="1"/>
  </cols>
  <sheetData>
    <row r="1" spans="1:1" ht="14.5">
      <c r="A1" s="414" t="s">
        <v>438</v>
      </c>
    </row>
    <row r="23" spans="1:3" ht="13">
      <c r="A23" s="53" t="s">
        <v>1012</v>
      </c>
    </row>
    <row r="24" spans="1:3" ht="13">
      <c r="A24" s="452" t="s">
        <v>828</v>
      </c>
    </row>
    <row r="25" spans="1:3" ht="13">
      <c r="A25" s="711"/>
    </row>
    <row r="26" spans="1:3" ht="42.75" customHeight="1">
      <c r="A26" s="1018" t="s">
        <v>448</v>
      </c>
      <c r="B26" s="1018" t="s">
        <v>829</v>
      </c>
      <c r="C26" s="1018" t="s">
        <v>830</v>
      </c>
    </row>
    <row r="27" spans="1:3">
      <c r="A27" s="784">
        <v>1982</v>
      </c>
      <c r="B27" s="1019"/>
      <c r="C27" s="18">
        <v>1</v>
      </c>
    </row>
    <row r="28" spans="1:3">
      <c r="A28" s="15">
        <v>1983</v>
      </c>
      <c r="B28" s="1020">
        <v>5325.8677442472881</v>
      </c>
      <c r="C28" s="821">
        <v>4</v>
      </c>
    </row>
    <row r="29" spans="1:3">
      <c r="A29" s="15">
        <v>1984</v>
      </c>
      <c r="B29" s="1020"/>
      <c r="C29" s="821">
        <v>1</v>
      </c>
    </row>
    <row r="30" spans="1:3">
      <c r="A30" s="15">
        <v>1985</v>
      </c>
      <c r="B30" s="1020">
        <v>4078.0288809727554</v>
      </c>
      <c r="C30" s="821">
        <v>4</v>
      </c>
    </row>
    <row r="31" spans="1:3">
      <c r="A31" s="15">
        <v>1986</v>
      </c>
      <c r="B31" s="1020"/>
      <c r="C31" s="821">
        <v>1</v>
      </c>
    </row>
    <row r="32" spans="1:3">
      <c r="A32" s="15">
        <v>1987</v>
      </c>
      <c r="B32" s="1020"/>
      <c r="C32" s="821">
        <v>1</v>
      </c>
    </row>
    <row r="33" spans="1:3">
      <c r="A33" s="15">
        <v>1988</v>
      </c>
      <c r="B33" s="1020"/>
      <c r="C33" s="821"/>
    </row>
    <row r="34" spans="1:3">
      <c r="A34" s="15">
        <v>1989</v>
      </c>
      <c r="B34" s="1020"/>
      <c r="C34" s="821">
        <v>1</v>
      </c>
    </row>
    <row r="35" spans="1:3">
      <c r="A35" s="15">
        <v>1990</v>
      </c>
      <c r="B35" s="1020">
        <v>3800.5793329001631</v>
      </c>
      <c r="C35" s="821">
        <v>4</v>
      </c>
    </row>
    <row r="36" spans="1:3">
      <c r="A36" s="15">
        <v>1991</v>
      </c>
      <c r="B36" s="1020"/>
      <c r="C36" s="821">
        <v>1</v>
      </c>
    </row>
    <row r="37" spans="1:3">
      <c r="A37" s="15">
        <v>1992</v>
      </c>
      <c r="B37" s="1020"/>
      <c r="C37" s="821">
        <v>1</v>
      </c>
    </row>
    <row r="38" spans="1:3">
      <c r="A38" s="15">
        <v>1993</v>
      </c>
      <c r="B38" s="1020"/>
      <c r="C38" s="821">
        <v>1</v>
      </c>
    </row>
    <row r="39" spans="1:3">
      <c r="A39" s="15">
        <v>1994</v>
      </c>
      <c r="B39" s="1020"/>
      <c r="C39" s="821">
        <v>2</v>
      </c>
    </row>
    <row r="40" spans="1:3">
      <c r="A40" s="15">
        <v>1995</v>
      </c>
      <c r="B40" s="1020"/>
      <c r="C40" s="821">
        <v>1</v>
      </c>
    </row>
    <row r="41" spans="1:3">
      <c r="A41" s="15">
        <v>1996</v>
      </c>
      <c r="B41" s="1020"/>
      <c r="C41" s="821">
        <v>1</v>
      </c>
    </row>
    <row r="42" spans="1:3">
      <c r="A42" s="15">
        <v>1997</v>
      </c>
      <c r="B42" s="1020"/>
      <c r="C42" s="821">
        <v>1</v>
      </c>
    </row>
    <row r="43" spans="1:3">
      <c r="A43" s="15">
        <v>1998</v>
      </c>
      <c r="B43" s="1020">
        <v>1824.3551397651504</v>
      </c>
      <c r="C43" s="821">
        <v>8</v>
      </c>
    </row>
    <row r="44" spans="1:3">
      <c r="A44" s="15">
        <v>1999</v>
      </c>
      <c r="B44" s="1020">
        <v>2142.8198672380977</v>
      </c>
      <c r="C44" s="821">
        <v>29</v>
      </c>
    </row>
    <row r="45" spans="1:3">
      <c r="A45" s="15">
        <v>2000</v>
      </c>
      <c r="B45" s="1020">
        <v>2159.344021062288</v>
      </c>
      <c r="C45" s="821">
        <v>6</v>
      </c>
    </row>
    <row r="46" spans="1:3">
      <c r="A46" s="15">
        <v>2001</v>
      </c>
      <c r="B46" s="1020">
        <v>1695.672746110497</v>
      </c>
      <c r="C46" s="821">
        <v>27</v>
      </c>
    </row>
    <row r="47" spans="1:3">
      <c r="A47" s="15">
        <v>2002</v>
      </c>
      <c r="B47" s="1020">
        <v>1982.3546809509951</v>
      </c>
      <c r="C47" s="821">
        <v>13</v>
      </c>
    </row>
    <row r="48" spans="1:3">
      <c r="A48" s="15">
        <v>2003</v>
      </c>
      <c r="B48" s="1020">
        <v>1800.4091370216033</v>
      </c>
      <c r="C48" s="821">
        <v>26</v>
      </c>
    </row>
    <row r="49" spans="1:3">
      <c r="A49" s="15">
        <v>2004</v>
      </c>
      <c r="B49" s="1020">
        <v>1659.3619190047914</v>
      </c>
      <c r="C49" s="821">
        <v>11</v>
      </c>
    </row>
    <row r="50" spans="1:3">
      <c r="A50" s="15">
        <v>2005</v>
      </c>
      <c r="B50" s="1020">
        <v>1948.5044541953503</v>
      </c>
      <c r="C50" s="821">
        <v>28</v>
      </c>
    </row>
    <row r="51" spans="1:3">
      <c r="A51" s="15">
        <v>2006</v>
      </c>
      <c r="B51" s="1020">
        <v>2263.19669021954</v>
      </c>
      <c r="C51" s="821">
        <v>21</v>
      </c>
    </row>
    <row r="52" spans="1:3">
      <c r="A52" s="15">
        <v>2007</v>
      </c>
      <c r="B52" s="1020">
        <v>2392.6937579227929</v>
      </c>
      <c r="C52" s="821">
        <v>28</v>
      </c>
    </row>
    <row r="53" spans="1:3">
      <c r="A53" s="15">
        <v>2008</v>
      </c>
      <c r="B53" s="1020">
        <v>2711.1861996148859</v>
      </c>
      <c r="C53" s="821">
        <v>61</v>
      </c>
    </row>
    <row r="54" spans="1:3">
      <c r="A54" s="15">
        <v>2009</v>
      </c>
      <c r="B54" s="1020">
        <v>2932.8762946877387</v>
      </c>
      <c r="C54" s="821">
        <v>115</v>
      </c>
    </row>
    <row r="55" spans="1:3">
      <c r="A55" s="15">
        <v>2010</v>
      </c>
      <c r="B55" s="1020">
        <v>2925.3484660407685</v>
      </c>
      <c r="C55" s="821">
        <v>73</v>
      </c>
    </row>
    <row r="56" spans="1:3">
      <c r="A56" s="15">
        <v>2011</v>
      </c>
      <c r="B56" s="1020">
        <v>2817.8303048841353</v>
      </c>
      <c r="C56" s="821">
        <v>99</v>
      </c>
    </row>
    <row r="57" spans="1:3">
      <c r="A57" s="15">
        <v>2012</v>
      </c>
      <c r="B57" s="1020">
        <v>2549.189411413689</v>
      </c>
      <c r="C57" s="821">
        <v>131</v>
      </c>
    </row>
    <row r="58" spans="1:3">
      <c r="A58" s="15">
        <v>2013</v>
      </c>
      <c r="B58" s="1020">
        <v>2511.2895534340432</v>
      </c>
      <c r="C58" s="821">
        <v>19</v>
      </c>
    </row>
    <row r="59" spans="1:3">
      <c r="A59" s="15">
        <v>2014</v>
      </c>
      <c r="B59" s="1020">
        <v>2197.1496779378072</v>
      </c>
      <c r="C59" s="821">
        <v>47</v>
      </c>
    </row>
    <row r="60" spans="1:3">
      <c r="A60" s="15">
        <v>2015</v>
      </c>
      <c r="B60" s="1020">
        <v>2023.365731243116</v>
      </c>
      <c r="C60" s="821">
        <v>62</v>
      </c>
    </row>
    <row r="61" spans="1:3">
      <c r="A61" s="15">
        <v>2016</v>
      </c>
      <c r="B61" s="1020">
        <v>1992.5931281292667</v>
      </c>
      <c r="C61" s="821">
        <v>67</v>
      </c>
    </row>
    <row r="62" spans="1:3">
      <c r="A62" s="15">
        <v>2017</v>
      </c>
      <c r="B62" s="1020">
        <v>1962.5730719251924</v>
      </c>
      <c r="C62" s="821">
        <v>59</v>
      </c>
    </row>
    <row r="63" spans="1:3">
      <c r="A63" s="15">
        <v>2018</v>
      </c>
      <c r="B63" s="1020">
        <v>1728.3363938239793</v>
      </c>
      <c r="C63" s="821">
        <v>65</v>
      </c>
    </row>
    <row r="64" spans="1:3">
      <c r="A64" s="15">
        <v>2019</v>
      </c>
      <c r="B64" s="1020">
        <v>1668.0685848763808</v>
      </c>
      <c r="C64" s="821">
        <v>51</v>
      </c>
    </row>
    <row r="65" spans="1:3">
      <c r="A65" s="15">
        <v>2020</v>
      </c>
      <c r="B65" s="1020">
        <v>1711.1426422571794</v>
      </c>
      <c r="C65" s="821">
        <v>92</v>
      </c>
    </row>
    <row r="66" spans="1:3">
      <c r="A66" s="15">
        <v>2021</v>
      </c>
      <c r="B66" s="1020">
        <v>1703.1160359344781</v>
      </c>
      <c r="C66" s="821">
        <v>63</v>
      </c>
    </row>
    <row r="67" spans="1:3">
      <c r="A67" s="15">
        <v>2022</v>
      </c>
      <c r="B67" s="1020">
        <v>1372.0661872408357</v>
      </c>
      <c r="C67" s="821">
        <v>15</v>
      </c>
    </row>
    <row r="68" spans="1:3">
      <c r="A68" s="503">
        <v>2023</v>
      </c>
      <c r="B68" s="1021">
        <v>1693.6494655124063</v>
      </c>
      <c r="C68" s="19">
        <v>19</v>
      </c>
    </row>
  </sheetData>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3442D3-DA93-4D3F-8E01-0BED02712C4C}">
  <sheetPr>
    <tabColor theme="2" tint="-9.9978637043366805E-2"/>
  </sheetPr>
  <dimension ref="A1:C31"/>
  <sheetViews>
    <sheetView zoomScale="75" zoomScaleNormal="75" workbookViewId="0">
      <selection activeCell="H17" sqref="H17"/>
    </sheetView>
  </sheetViews>
  <sheetFormatPr defaultColWidth="8.81640625" defaultRowHeight="12.5"/>
  <cols>
    <col min="1" max="1" width="15" customWidth="1"/>
    <col min="2" max="2" width="22.1796875" customWidth="1"/>
    <col min="3" max="3" width="12.453125" customWidth="1"/>
  </cols>
  <sheetData>
    <row r="1" spans="1:1" ht="14.5">
      <c r="A1" s="414" t="s">
        <v>831</v>
      </c>
    </row>
    <row r="23" spans="1:3" ht="13">
      <c r="A23" s="711" t="s">
        <v>1014</v>
      </c>
    </row>
    <row r="24" spans="1:3" ht="13">
      <c r="A24" s="452" t="s">
        <v>439</v>
      </c>
    </row>
    <row r="26" spans="1:3" ht="40.5" customHeight="1">
      <c r="A26" s="1022" t="s">
        <v>832</v>
      </c>
      <c r="B26" s="1023" t="s">
        <v>829</v>
      </c>
      <c r="C26" s="1024" t="s">
        <v>830</v>
      </c>
    </row>
    <row r="27" spans="1:3">
      <c r="A27" s="15" t="s">
        <v>3</v>
      </c>
      <c r="B27" s="1025">
        <v>1322.3579066367527</v>
      </c>
      <c r="C27" s="821">
        <v>8</v>
      </c>
    </row>
    <row r="28" spans="1:3">
      <c r="A28" s="15" t="s">
        <v>2</v>
      </c>
      <c r="B28" s="1025">
        <v>1374.818387790114</v>
      </c>
      <c r="C28" s="821">
        <v>5</v>
      </c>
    </row>
    <row r="29" spans="1:3">
      <c r="A29" s="15" t="s">
        <v>1</v>
      </c>
      <c r="B29" s="1025">
        <v>1649.1780386329697</v>
      </c>
      <c r="C29" s="821">
        <v>3</v>
      </c>
    </row>
    <row r="30" spans="1:3">
      <c r="A30" s="15" t="s">
        <v>386</v>
      </c>
      <c r="B30" s="1025">
        <v>1718.8106185600377</v>
      </c>
      <c r="C30" s="821">
        <v>4</v>
      </c>
    </row>
    <row r="31" spans="1:3">
      <c r="A31" s="503" t="s">
        <v>5</v>
      </c>
      <c r="B31" s="1026">
        <v>1795.7891222130354</v>
      </c>
      <c r="C31" s="19">
        <v>9</v>
      </c>
    </row>
  </sheetData>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5FF9F9-96E6-46B1-AC21-4A79D5A97EDE}">
  <sheetPr>
    <tabColor theme="2" tint="-9.9978637043366805E-2"/>
  </sheetPr>
  <dimension ref="A1:C30"/>
  <sheetViews>
    <sheetView zoomScale="75" zoomScaleNormal="75" workbookViewId="0">
      <selection activeCell="T26" sqref="T26"/>
    </sheetView>
  </sheetViews>
  <sheetFormatPr defaultColWidth="8.81640625" defaultRowHeight="12.5"/>
  <cols>
    <col min="2" max="2" width="22.453125" customWidth="1"/>
    <col min="3" max="3" width="12.1796875" customWidth="1"/>
  </cols>
  <sheetData>
    <row r="1" spans="1:1" ht="14.5">
      <c r="A1" s="94" t="s">
        <v>833</v>
      </c>
    </row>
    <row r="23" spans="1:3" ht="13">
      <c r="A23" s="711" t="s">
        <v>1015</v>
      </c>
    </row>
    <row r="24" spans="1:3" ht="13">
      <c r="A24" s="452" t="s">
        <v>439</v>
      </c>
    </row>
    <row r="26" spans="1:3" ht="25">
      <c r="A26" s="1027" t="s">
        <v>441</v>
      </c>
      <c r="B26" s="1028" t="s">
        <v>829</v>
      </c>
      <c r="C26" s="1029" t="s">
        <v>830</v>
      </c>
    </row>
    <row r="27" spans="1:3">
      <c r="A27" s="15" t="s">
        <v>834</v>
      </c>
      <c r="B27" s="1020">
        <v>1877.9681802593245</v>
      </c>
      <c r="C27" s="821">
        <v>3</v>
      </c>
    </row>
    <row r="28" spans="1:3">
      <c r="A28" s="15" t="s">
        <v>835</v>
      </c>
      <c r="B28" s="1020">
        <v>1895.6494990994076</v>
      </c>
      <c r="C28" s="821">
        <v>5</v>
      </c>
    </row>
    <row r="29" spans="1:3">
      <c r="A29" s="15" t="s">
        <v>836</v>
      </c>
      <c r="B29" s="1020">
        <v>1737.0023996168136</v>
      </c>
      <c r="C29" s="821">
        <v>8</v>
      </c>
    </row>
    <row r="30" spans="1:3">
      <c r="A30" s="503" t="s">
        <v>837</v>
      </c>
      <c r="B30" s="1021">
        <v>1426.8836722383833</v>
      </c>
      <c r="C30" s="19">
        <v>16</v>
      </c>
    </row>
  </sheetData>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theme="2" tint="-9.9978637043366805E-2"/>
  </sheetPr>
  <dimension ref="A1:G229"/>
  <sheetViews>
    <sheetView zoomScale="80" zoomScaleNormal="80" workbookViewId="0"/>
  </sheetViews>
  <sheetFormatPr defaultColWidth="8.7265625" defaultRowHeight="12.5"/>
  <cols>
    <col min="1" max="1" width="12.1796875" style="3" customWidth="1"/>
    <col min="2" max="2" width="11.7265625" style="3" bestFit="1" customWidth="1"/>
    <col min="3" max="3" width="11.7265625" style="3" customWidth="1"/>
    <col min="4" max="4" width="12" style="3" bestFit="1" customWidth="1"/>
    <col min="5" max="5" width="8.7265625" style="3"/>
    <col min="6" max="6" width="9.7265625" style="5" customWidth="1"/>
    <col min="7" max="7" width="7" style="5" customWidth="1"/>
    <col min="8" max="16384" width="8.7265625" style="3"/>
  </cols>
  <sheetData>
    <row r="1" spans="1:1" ht="14.5">
      <c r="A1" s="94" t="s">
        <v>839</v>
      </c>
    </row>
    <row r="22" spans="1:7" ht="13">
      <c r="A22" s="151" t="s">
        <v>445</v>
      </c>
    </row>
    <row r="23" spans="1:7">
      <c r="F23" s="3"/>
      <c r="G23" s="3"/>
    </row>
    <row r="24" spans="1:7">
      <c r="A24" s="122"/>
      <c r="B24" s="118" t="s">
        <v>0</v>
      </c>
      <c r="C24" s="118" t="s">
        <v>0</v>
      </c>
      <c r="F24" s="3"/>
      <c r="G24" s="3"/>
    </row>
    <row r="25" spans="1:7">
      <c r="A25" s="116"/>
      <c r="B25" s="119" t="s">
        <v>491</v>
      </c>
      <c r="C25" s="119" t="s">
        <v>491</v>
      </c>
      <c r="F25" s="3"/>
      <c r="G25" s="3"/>
    </row>
    <row r="26" spans="1:7">
      <c r="A26" s="116" t="s">
        <v>442</v>
      </c>
      <c r="B26" s="119" t="s">
        <v>492</v>
      </c>
      <c r="C26" s="119" t="s">
        <v>492</v>
      </c>
      <c r="F26" s="3"/>
      <c r="G26" s="3"/>
    </row>
    <row r="27" spans="1:7">
      <c r="A27" s="116" t="s">
        <v>443</v>
      </c>
      <c r="B27" s="119" t="s">
        <v>840</v>
      </c>
      <c r="C27" s="119" t="s">
        <v>841</v>
      </c>
      <c r="F27" s="3"/>
      <c r="G27" s="3"/>
    </row>
    <row r="28" spans="1:7">
      <c r="A28" s="117" t="s">
        <v>444</v>
      </c>
      <c r="B28" s="120" t="s">
        <v>493</v>
      </c>
      <c r="C28" s="120" t="s">
        <v>493</v>
      </c>
      <c r="F28" s="3"/>
      <c r="G28" s="3"/>
    </row>
    <row r="29" spans="1:7">
      <c r="A29" s="118">
        <v>2021</v>
      </c>
      <c r="B29" s="473">
        <v>13.351342387581457</v>
      </c>
      <c r="C29" s="473" t="s">
        <v>494</v>
      </c>
      <c r="F29" s="3"/>
      <c r="G29" s="3"/>
    </row>
    <row r="30" spans="1:7">
      <c r="A30" s="119">
        <v>2021</v>
      </c>
      <c r="B30" s="474">
        <v>28.59660951388679</v>
      </c>
      <c r="C30" s="474" t="s">
        <v>494</v>
      </c>
      <c r="F30" s="3"/>
      <c r="G30" s="3"/>
    </row>
    <row r="31" spans="1:7">
      <c r="A31" s="119">
        <v>2021</v>
      </c>
      <c r="B31" s="474">
        <v>25.830606243693872</v>
      </c>
      <c r="C31" s="474" t="s">
        <v>494</v>
      </c>
      <c r="F31" s="3"/>
      <c r="G31" s="3"/>
    </row>
    <row r="32" spans="1:7">
      <c r="A32" s="119">
        <v>2021</v>
      </c>
      <c r="B32" s="474">
        <v>27.02207059209335</v>
      </c>
      <c r="C32" s="474" t="s">
        <v>494</v>
      </c>
      <c r="F32" s="3"/>
      <c r="G32" s="3"/>
    </row>
    <row r="33" spans="1:7">
      <c r="A33" s="119">
        <v>2021</v>
      </c>
      <c r="B33" s="474">
        <v>20.534467131346275</v>
      </c>
      <c r="C33" s="474" t="s">
        <v>494</v>
      </c>
      <c r="F33" s="3"/>
      <c r="G33" s="3"/>
    </row>
    <row r="34" spans="1:7">
      <c r="A34" s="119">
        <v>2021</v>
      </c>
      <c r="B34" s="474">
        <v>20.534467131346275</v>
      </c>
      <c r="C34" s="474" t="s">
        <v>494</v>
      </c>
      <c r="F34" s="3"/>
      <c r="G34" s="3"/>
    </row>
    <row r="35" spans="1:7">
      <c r="A35" s="119">
        <v>2021</v>
      </c>
      <c r="B35" s="474">
        <v>13.069213083655065</v>
      </c>
      <c r="C35" s="474" t="s">
        <v>494</v>
      </c>
      <c r="F35" s="3"/>
      <c r="G35" s="3"/>
    </row>
    <row r="36" spans="1:7">
      <c r="A36" s="119">
        <v>2021</v>
      </c>
      <c r="B36" s="474">
        <v>33.614019999999996</v>
      </c>
      <c r="C36" s="474" t="s">
        <v>494</v>
      </c>
      <c r="F36" s="3"/>
      <c r="G36" s="3"/>
    </row>
    <row r="37" spans="1:7">
      <c r="A37" s="119">
        <v>2020</v>
      </c>
      <c r="B37" s="474">
        <v>22.242855671664945</v>
      </c>
      <c r="C37" s="474" t="s">
        <v>494</v>
      </c>
      <c r="F37" s="3"/>
      <c r="G37" s="3"/>
    </row>
    <row r="38" spans="1:7">
      <c r="A38" s="119">
        <v>2020</v>
      </c>
      <c r="B38" s="474">
        <v>31.652325088086627</v>
      </c>
      <c r="C38" s="474" t="s">
        <v>494</v>
      </c>
      <c r="F38" s="3"/>
      <c r="G38" s="3"/>
    </row>
    <row r="39" spans="1:7">
      <c r="A39" s="119">
        <v>2020</v>
      </c>
      <c r="B39" s="474">
        <v>17.968480867348671</v>
      </c>
      <c r="C39" s="474" t="s">
        <v>494</v>
      </c>
      <c r="F39" s="3"/>
      <c r="G39" s="3"/>
    </row>
    <row r="40" spans="1:7">
      <c r="A40" s="119">
        <v>2020</v>
      </c>
      <c r="B40" s="474">
        <v>39.316258653065717</v>
      </c>
      <c r="C40" s="474" t="s">
        <v>494</v>
      </c>
      <c r="F40" s="3"/>
      <c r="G40" s="3"/>
    </row>
    <row r="41" spans="1:7">
      <c r="A41" s="119">
        <v>2020</v>
      </c>
      <c r="B41" s="474">
        <v>25.988557874190324</v>
      </c>
      <c r="C41" s="474" t="s">
        <v>494</v>
      </c>
      <c r="F41" s="3"/>
      <c r="G41" s="3"/>
    </row>
    <row r="42" spans="1:7">
      <c r="A42" s="119">
        <v>2020</v>
      </c>
      <c r="B42" s="474">
        <v>19.317768982244562</v>
      </c>
      <c r="C42" s="474" t="s">
        <v>494</v>
      </c>
      <c r="F42" s="3"/>
      <c r="G42" s="3"/>
    </row>
    <row r="43" spans="1:7">
      <c r="A43" s="119">
        <v>2020</v>
      </c>
      <c r="B43" s="474">
        <v>22.41012687196914</v>
      </c>
      <c r="C43" s="474" t="s">
        <v>494</v>
      </c>
      <c r="F43" s="3"/>
      <c r="G43" s="3"/>
    </row>
    <row r="44" spans="1:7">
      <c r="A44" s="119">
        <v>2020</v>
      </c>
      <c r="B44" s="474">
        <v>25.446973344479755</v>
      </c>
      <c r="C44" s="474" t="s">
        <v>494</v>
      </c>
      <c r="F44" s="3"/>
      <c r="G44" s="3"/>
    </row>
    <row r="45" spans="1:7">
      <c r="A45" s="119">
        <v>2020</v>
      </c>
      <c r="B45" s="474">
        <v>31.534110291323767</v>
      </c>
      <c r="C45" s="474" t="s">
        <v>494</v>
      </c>
      <c r="F45" s="3"/>
      <c r="G45" s="3"/>
    </row>
    <row r="46" spans="1:7">
      <c r="A46" s="119">
        <v>2020</v>
      </c>
      <c r="B46" s="474">
        <v>18.506141055029026</v>
      </c>
      <c r="C46" s="474" t="s">
        <v>494</v>
      </c>
      <c r="F46" s="3"/>
      <c r="G46" s="3"/>
    </row>
    <row r="47" spans="1:7">
      <c r="A47" s="119">
        <v>2020</v>
      </c>
      <c r="B47" s="474">
        <v>31.45367173727227</v>
      </c>
      <c r="C47" s="474" t="s">
        <v>494</v>
      </c>
      <c r="F47" s="3"/>
      <c r="G47" s="3"/>
    </row>
    <row r="48" spans="1:7">
      <c r="A48" s="119">
        <v>2020</v>
      </c>
      <c r="B48" s="474">
        <v>32.076926976283616</v>
      </c>
      <c r="C48" s="474" t="s">
        <v>494</v>
      </c>
      <c r="F48" s="3"/>
      <c r="G48" s="3"/>
    </row>
    <row r="49" spans="1:7">
      <c r="A49" s="119">
        <v>2020</v>
      </c>
      <c r="B49" s="474">
        <v>22.547893555362567</v>
      </c>
      <c r="C49" s="474" t="s">
        <v>494</v>
      </c>
      <c r="F49" s="3"/>
      <c r="G49" s="3"/>
    </row>
    <row r="50" spans="1:7">
      <c r="A50" s="119">
        <v>2020</v>
      </c>
      <c r="B50" s="474">
        <v>12.017479680183584</v>
      </c>
      <c r="C50" s="474" t="s">
        <v>494</v>
      </c>
      <c r="F50" s="3"/>
      <c r="G50" s="3"/>
    </row>
    <row r="51" spans="1:7">
      <c r="A51" s="119">
        <v>2020</v>
      </c>
      <c r="B51" s="474">
        <v>14.376800638616309</v>
      </c>
      <c r="C51" s="474" t="s">
        <v>494</v>
      </c>
      <c r="F51" s="3"/>
      <c r="G51" s="3"/>
    </row>
    <row r="52" spans="1:7">
      <c r="A52" s="119">
        <v>2020</v>
      </c>
      <c r="B52" s="474">
        <v>10.627251141782475</v>
      </c>
      <c r="C52" s="474" t="s">
        <v>494</v>
      </c>
      <c r="F52" s="3"/>
      <c r="G52" s="3"/>
    </row>
    <row r="53" spans="1:7">
      <c r="A53" s="119">
        <v>2020</v>
      </c>
      <c r="B53" s="474">
        <v>19.708207628941707</v>
      </c>
      <c r="C53" s="474" t="s">
        <v>494</v>
      </c>
      <c r="F53" s="3"/>
      <c r="G53" s="3"/>
    </row>
    <row r="54" spans="1:7">
      <c r="A54" s="119">
        <v>2019</v>
      </c>
      <c r="B54" s="474">
        <v>21.203328016844541</v>
      </c>
      <c r="C54" s="474" t="s">
        <v>494</v>
      </c>
      <c r="F54" s="3"/>
      <c r="G54" s="3"/>
    </row>
    <row r="55" spans="1:7">
      <c r="A55" s="119">
        <v>2019</v>
      </c>
      <c r="B55" s="474">
        <v>16.507472427021412</v>
      </c>
      <c r="C55" s="474" t="s">
        <v>494</v>
      </c>
      <c r="F55" s="3"/>
      <c r="G55" s="3"/>
    </row>
    <row r="56" spans="1:7">
      <c r="A56" s="119">
        <v>2019</v>
      </c>
      <c r="B56" s="474">
        <v>12.536632816586673</v>
      </c>
      <c r="C56" s="474" t="s">
        <v>494</v>
      </c>
      <c r="F56" s="3"/>
      <c r="G56" s="3"/>
    </row>
    <row r="57" spans="1:7">
      <c r="A57" s="119">
        <v>2019</v>
      </c>
      <c r="B57" s="474">
        <v>19.875755583363798</v>
      </c>
      <c r="C57" s="474" t="s">
        <v>494</v>
      </c>
      <c r="F57" s="3"/>
      <c r="G57" s="3"/>
    </row>
    <row r="58" spans="1:7">
      <c r="A58" s="119">
        <v>2019</v>
      </c>
      <c r="B58" s="474">
        <v>16.871225939689353</v>
      </c>
      <c r="C58" s="474" t="s">
        <v>494</v>
      </c>
      <c r="F58" s="3"/>
      <c r="G58" s="3"/>
    </row>
    <row r="59" spans="1:7">
      <c r="A59" s="119">
        <v>2019</v>
      </c>
      <c r="B59" s="474">
        <v>16.092527242088586</v>
      </c>
      <c r="C59" s="474" t="s">
        <v>494</v>
      </c>
      <c r="F59" s="3"/>
      <c r="G59" s="3"/>
    </row>
    <row r="60" spans="1:7">
      <c r="A60" s="119">
        <v>2019</v>
      </c>
      <c r="B60" s="474">
        <v>21.515558414503271</v>
      </c>
      <c r="C60" s="474" t="s">
        <v>494</v>
      </c>
      <c r="F60" s="3"/>
      <c r="G60" s="3"/>
    </row>
    <row r="61" spans="1:7">
      <c r="A61" s="119">
        <v>2019</v>
      </c>
      <c r="B61" s="474">
        <v>13.806513749594302</v>
      </c>
      <c r="C61" s="474" t="s">
        <v>494</v>
      </c>
      <c r="F61" s="3"/>
      <c r="G61" s="3"/>
    </row>
    <row r="62" spans="1:7">
      <c r="A62" s="119">
        <v>2019</v>
      </c>
      <c r="B62" s="474">
        <v>17.948194156300737</v>
      </c>
      <c r="C62" s="474" t="s">
        <v>494</v>
      </c>
      <c r="F62" s="3"/>
      <c r="G62" s="3"/>
    </row>
    <row r="63" spans="1:7">
      <c r="A63" s="119">
        <v>2019</v>
      </c>
      <c r="B63" s="474">
        <v>20.562934723351489</v>
      </c>
      <c r="C63" s="474" t="s">
        <v>494</v>
      </c>
      <c r="F63" s="3"/>
      <c r="G63" s="3"/>
    </row>
    <row r="64" spans="1:7">
      <c r="A64" s="119">
        <v>2018</v>
      </c>
      <c r="B64" s="474">
        <v>26.895587929833873</v>
      </c>
      <c r="C64" s="474" t="s">
        <v>494</v>
      </c>
      <c r="F64" s="3"/>
      <c r="G64" s="3"/>
    </row>
    <row r="65" spans="1:7">
      <c r="A65" s="119">
        <v>2018</v>
      </c>
      <c r="B65" s="474">
        <v>25.278815945153315</v>
      </c>
      <c r="C65" s="474" t="s">
        <v>494</v>
      </c>
      <c r="F65" s="3"/>
      <c r="G65" s="3"/>
    </row>
    <row r="66" spans="1:7">
      <c r="A66" s="119">
        <v>2018</v>
      </c>
      <c r="B66" s="474">
        <v>24.046484498364286</v>
      </c>
      <c r="C66" s="474" t="s">
        <v>494</v>
      </c>
      <c r="F66" s="470"/>
      <c r="G66" s="154"/>
    </row>
    <row r="67" spans="1:7">
      <c r="A67" s="119">
        <v>2018</v>
      </c>
      <c r="B67" s="474">
        <v>21.767138587138895</v>
      </c>
      <c r="C67" s="474" t="s">
        <v>494</v>
      </c>
      <c r="F67" s="470"/>
      <c r="G67" s="154"/>
    </row>
    <row r="68" spans="1:7">
      <c r="A68" s="119">
        <v>2018</v>
      </c>
      <c r="B68" s="474">
        <v>19.64714290581475</v>
      </c>
      <c r="C68" s="474" t="s">
        <v>494</v>
      </c>
      <c r="F68" s="470"/>
      <c r="G68" s="154"/>
    </row>
    <row r="69" spans="1:7">
      <c r="A69" s="119">
        <v>2018</v>
      </c>
      <c r="B69" s="474">
        <v>19.809166550652957</v>
      </c>
      <c r="C69" s="474" t="s">
        <v>494</v>
      </c>
      <c r="F69" s="470"/>
      <c r="G69" s="154"/>
    </row>
    <row r="70" spans="1:7">
      <c r="A70" s="119">
        <v>2017</v>
      </c>
      <c r="B70" s="474">
        <v>26.072529123607683</v>
      </c>
      <c r="C70" s="474" t="s">
        <v>494</v>
      </c>
    </row>
    <row r="71" spans="1:7">
      <c r="A71" s="119">
        <v>2017</v>
      </c>
      <c r="B71" s="474">
        <v>26.746743753223175</v>
      </c>
      <c r="C71" s="474" t="s">
        <v>494</v>
      </c>
    </row>
    <row r="72" spans="1:7">
      <c r="A72" s="119">
        <v>2017</v>
      </c>
      <c r="B72" s="474">
        <v>33.603707370808735</v>
      </c>
      <c r="C72" s="474" t="s">
        <v>494</v>
      </c>
    </row>
    <row r="73" spans="1:7">
      <c r="A73" s="119">
        <v>2016</v>
      </c>
      <c r="B73" s="474">
        <v>28.090608988161787</v>
      </c>
      <c r="C73" s="474" t="s">
        <v>494</v>
      </c>
    </row>
    <row r="74" spans="1:7">
      <c r="A74" s="119">
        <v>2016</v>
      </c>
      <c r="B74" s="474">
        <v>25.324670946477944</v>
      </c>
      <c r="C74" s="474" t="s">
        <v>494</v>
      </c>
    </row>
    <row r="75" spans="1:7">
      <c r="A75" s="119">
        <v>2016</v>
      </c>
      <c r="B75" s="474">
        <v>25.907564568508615</v>
      </c>
      <c r="C75" s="474" t="s">
        <v>494</v>
      </c>
    </row>
    <row r="76" spans="1:7">
      <c r="A76" s="119">
        <v>2016</v>
      </c>
      <c r="B76" s="474">
        <v>29.026871736890087</v>
      </c>
      <c r="C76" s="474" t="s">
        <v>494</v>
      </c>
    </row>
    <row r="77" spans="1:7">
      <c r="A77" s="119">
        <v>2016</v>
      </c>
      <c r="B77" s="474">
        <v>23.878579284565348</v>
      </c>
      <c r="C77" s="474" t="s">
        <v>494</v>
      </c>
    </row>
    <row r="78" spans="1:7">
      <c r="A78" s="119">
        <v>2015</v>
      </c>
      <c r="B78" s="474">
        <v>45.101882289845499</v>
      </c>
      <c r="C78" s="474" t="s">
        <v>494</v>
      </c>
    </row>
    <row r="79" spans="1:7">
      <c r="A79" s="119">
        <v>2015</v>
      </c>
      <c r="B79" s="474">
        <v>29.756335308871748</v>
      </c>
      <c r="C79" s="474" t="s">
        <v>494</v>
      </c>
    </row>
    <row r="80" spans="1:7">
      <c r="A80" s="119">
        <v>2015</v>
      </c>
      <c r="B80" s="474">
        <v>31.444456438069405</v>
      </c>
      <c r="C80" s="474" t="s">
        <v>494</v>
      </c>
    </row>
    <row r="81" spans="1:3">
      <c r="A81" s="119">
        <v>2015</v>
      </c>
      <c r="B81" s="474">
        <v>27.607673945775815</v>
      </c>
      <c r="C81" s="474" t="s">
        <v>494</v>
      </c>
    </row>
    <row r="82" spans="1:3">
      <c r="A82" s="119">
        <v>2015</v>
      </c>
      <c r="B82" s="474">
        <v>25.142061656464584</v>
      </c>
      <c r="C82" s="474" t="s">
        <v>494</v>
      </c>
    </row>
    <row r="83" spans="1:3">
      <c r="A83" s="119">
        <v>2014</v>
      </c>
      <c r="B83" s="474">
        <v>56.126914985666268</v>
      </c>
      <c r="C83" s="474" t="s">
        <v>494</v>
      </c>
    </row>
    <row r="84" spans="1:3">
      <c r="A84" s="119">
        <v>2014</v>
      </c>
      <c r="B84" s="474">
        <v>40.541549193915152</v>
      </c>
      <c r="C84" s="474" t="s">
        <v>494</v>
      </c>
    </row>
    <row r="85" spans="1:3">
      <c r="A85" s="119">
        <v>2014</v>
      </c>
      <c r="B85" s="474">
        <v>40.063396481565889</v>
      </c>
      <c r="C85" s="474" t="s">
        <v>494</v>
      </c>
    </row>
    <row r="86" spans="1:3">
      <c r="A86" s="119">
        <v>2014</v>
      </c>
      <c r="B86" s="474">
        <v>30.123622730486357</v>
      </c>
      <c r="C86" s="474" t="s">
        <v>494</v>
      </c>
    </row>
    <row r="87" spans="1:3">
      <c r="A87" s="119">
        <v>2014</v>
      </c>
      <c r="B87" s="474">
        <v>40.865286550586148</v>
      </c>
      <c r="C87" s="474" t="s">
        <v>494</v>
      </c>
    </row>
    <row r="88" spans="1:3">
      <c r="A88" s="119">
        <v>2014</v>
      </c>
      <c r="B88" s="474">
        <v>29.887219447571333</v>
      </c>
      <c r="C88" s="474" t="s">
        <v>494</v>
      </c>
    </row>
    <row r="89" spans="1:3">
      <c r="A89" s="119">
        <v>2014</v>
      </c>
      <c r="B89" s="474">
        <v>29.593786194251308</v>
      </c>
      <c r="C89" s="474" t="s">
        <v>494</v>
      </c>
    </row>
    <row r="90" spans="1:3">
      <c r="A90" s="119">
        <v>2014</v>
      </c>
      <c r="B90" s="474">
        <v>38.640406354952603</v>
      </c>
      <c r="C90" s="474" t="s">
        <v>494</v>
      </c>
    </row>
    <row r="91" spans="1:3">
      <c r="A91" s="119">
        <v>2012</v>
      </c>
      <c r="B91" s="474">
        <v>57.547632132789651</v>
      </c>
      <c r="C91" s="474" t="s">
        <v>494</v>
      </c>
    </row>
    <row r="92" spans="1:3">
      <c r="A92" s="119">
        <v>2012</v>
      </c>
      <c r="B92" s="474">
        <v>60.28301384731094</v>
      </c>
      <c r="C92" s="474" t="s">
        <v>494</v>
      </c>
    </row>
    <row r="93" spans="1:3">
      <c r="A93" s="119">
        <v>2012</v>
      </c>
      <c r="B93" s="474">
        <v>48.43328186556063</v>
      </c>
      <c r="C93" s="474" t="s">
        <v>494</v>
      </c>
    </row>
    <row r="94" spans="1:3">
      <c r="A94" s="119">
        <v>2012</v>
      </c>
      <c r="B94" s="474">
        <v>41.787563418206837</v>
      </c>
      <c r="C94" s="474" t="s">
        <v>494</v>
      </c>
    </row>
    <row r="95" spans="1:3">
      <c r="A95" s="119">
        <v>2012</v>
      </c>
      <c r="B95" s="474">
        <v>38.591961668761336</v>
      </c>
      <c r="C95" s="474" t="s">
        <v>494</v>
      </c>
    </row>
    <row r="96" spans="1:3">
      <c r="A96" s="119">
        <v>2012</v>
      </c>
      <c r="B96" s="474">
        <v>28.93291289006407</v>
      </c>
      <c r="C96" s="474" t="s">
        <v>494</v>
      </c>
    </row>
    <row r="97" spans="1:3">
      <c r="A97" s="119">
        <v>2012</v>
      </c>
      <c r="B97" s="474">
        <v>27.39277068046604</v>
      </c>
      <c r="C97" s="474" t="s">
        <v>494</v>
      </c>
    </row>
    <row r="98" spans="1:3">
      <c r="A98" s="119">
        <v>2012</v>
      </c>
      <c r="B98" s="474">
        <v>31.112522676081401</v>
      </c>
      <c r="C98" s="474" t="s">
        <v>494</v>
      </c>
    </row>
    <row r="99" spans="1:3">
      <c r="A99" s="119">
        <v>2012</v>
      </c>
      <c r="B99" s="474">
        <v>23.207861166911417</v>
      </c>
      <c r="C99" s="474" t="s">
        <v>494</v>
      </c>
    </row>
    <row r="100" spans="1:3">
      <c r="A100" s="119">
        <v>2012</v>
      </c>
      <c r="B100" s="474">
        <v>23.491663833026994</v>
      </c>
      <c r="C100" s="474" t="s">
        <v>494</v>
      </c>
    </row>
    <row r="101" spans="1:3">
      <c r="A101" s="119">
        <v>2012</v>
      </c>
      <c r="B101" s="474">
        <v>17.368690217693842</v>
      </c>
      <c r="C101" s="474" t="s">
        <v>494</v>
      </c>
    </row>
    <row r="102" spans="1:3">
      <c r="A102" s="119">
        <v>2012</v>
      </c>
      <c r="B102" s="474">
        <v>17.246871169494607</v>
      </c>
      <c r="C102" s="474" t="s">
        <v>494</v>
      </c>
    </row>
    <row r="103" spans="1:3">
      <c r="A103" s="119">
        <v>2011</v>
      </c>
      <c r="B103" s="474">
        <v>28.314265018206687</v>
      </c>
      <c r="C103" s="474" t="s">
        <v>494</v>
      </c>
    </row>
    <row r="104" spans="1:3">
      <c r="A104" s="119">
        <v>2011</v>
      </c>
      <c r="B104" s="474">
        <v>36.432789805938889</v>
      </c>
      <c r="C104" s="474" t="s">
        <v>494</v>
      </c>
    </row>
    <row r="105" spans="1:3">
      <c r="A105" s="119">
        <v>2011</v>
      </c>
      <c r="B105" s="474">
        <v>24.714331199521865</v>
      </c>
      <c r="C105" s="474" t="s">
        <v>494</v>
      </c>
    </row>
    <row r="106" spans="1:3">
      <c r="A106" s="119">
        <v>2011</v>
      </c>
      <c r="B106" s="474">
        <v>27.752177762682567</v>
      </c>
      <c r="C106" s="474" t="s">
        <v>494</v>
      </c>
    </row>
    <row r="107" spans="1:3">
      <c r="A107" s="119">
        <v>2010</v>
      </c>
      <c r="B107" s="474">
        <v>24.363888069069496</v>
      </c>
      <c r="C107" s="474" t="s">
        <v>494</v>
      </c>
    </row>
    <row r="108" spans="1:3">
      <c r="A108" s="119">
        <v>2010</v>
      </c>
      <c r="B108" s="474">
        <v>22.52387556167989</v>
      </c>
      <c r="C108" s="474" t="s">
        <v>494</v>
      </c>
    </row>
    <row r="109" spans="1:3">
      <c r="A109" s="119">
        <v>2010</v>
      </c>
      <c r="B109" s="474">
        <v>32.101230862920779</v>
      </c>
      <c r="C109" s="474" t="s">
        <v>494</v>
      </c>
    </row>
    <row r="110" spans="1:3">
      <c r="A110" s="119">
        <v>2010</v>
      </c>
      <c r="B110" s="474">
        <v>17.556792329590859</v>
      </c>
      <c r="C110" s="474" t="s">
        <v>494</v>
      </c>
    </row>
    <row r="111" spans="1:3">
      <c r="A111" s="119">
        <v>2010</v>
      </c>
      <c r="B111" s="474">
        <v>42.129355547420772</v>
      </c>
      <c r="C111" s="474" t="s">
        <v>494</v>
      </c>
    </row>
    <row r="112" spans="1:3">
      <c r="A112" s="119">
        <v>2009</v>
      </c>
      <c r="B112" s="474">
        <v>29.616126288313172</v>
      </c>
      <c r="C112" s="474" t="s">
        <v>494</v>
      </c>
    </row>
    <row r="113" spans="1:3">
      <c r="A113" s="119">
        <v>2009</v>
      </c>
      <c r="B113" s="474">
        <v>29.276790015101394</v>
      </c>
      <c r="C113" s="474" t="s">
        <v>494</v>
      </c>
    </row>
    <row r="114" spans="1:3">
      <c r="A114" s="119">
        <v>2009</v>
      </c>
      <c r="B114" s="474">
        <v>29.222554171706015</v>
      </c>
      <c r="C114" s="474" t="s">
        <v>494</v>
      </c>
    </row>
    <row r="115" spans="1:3">
      <c r="A115" s="119">
        <v>2009</v>
      </c>
      <c r="B115" s="474">
        <v>30.023232516452108</v>
      </c>
      <c r="C115" s="474" t="s">
        <v>494</v>
      </c>
    </row>
    <row r="116" spans="1:3">
      <c r="A116" s="119">
        <v>2009</v>
      </c>
      <c r="B116" s="474">
        <v>22.449083822359285</v>
      </c>
      <c r="C116" s="474" t="s">
        <v>494</v>
      </c>
    </row>
    <row r="117" spans="1:3">
      <c r="A117" s="119">
        <v>2009</v>
      </c>
      <c r="B117" s="474">
        <v>16.433098808655888</v>
      </c>
      <c r="C117" s="474" t="s">
        <v>494</v>
      </c>
    </row>
    <row r="118" spans="1:3">
      <c r="A118" s="119">
        <v>2009</v>
      </c>
      <c r="B118" s="474">
        <v>7.4520843428619239</v>
      </c>
      <c r="C118" s="474" t="s">
        <v>494</v>
      </c>
    </row>
    <row r="119" spans="1:3">
      <c r="A119" s="119">
        <v>2009</v>
      </c>
      <c r="B119" s="474">
        <v>43.915901131534042</v>
      </c>
      <c r="C119" s="474" t="s">
        <v>494</v>
      </c>
    </row>
    <row r="120" spans="1:3">
      <c r="A120" s="119">
        <v>2009</v>
      </c>
      <c r="B120" s="474">
        <v>47.190269343828717</v>
      </c>
      <c r="C120" s="474" t="s">
        <v>494</v>
      </c>
    </row>
    <row r="121" spans="1:3">
      <c r="A121" s="119">
        <v>2008</v>
      </c>
      <c r="B121" s="474">
        <v>52.00926344219679</v>
      </c>
      <c r="C121" s="474" t="s">
        <v>494</v>
      </c>
    </row>
    <row r="122" spans="1:3">
      <c r="A122" s="119">
        <v>2008</v>
      </c>
      <c r="B122" s="474">
        <v>30.006914182776377</v>
      </c>
      <c r="C122" s="474" t="s">
        <v>494</v>
      </c>
    </row>
    <row r="123" spans="1:3">
      <c r="A123" s="119">
        <v>2008</v>
      </c>
      <c r="B123" s="474">
        <v>27.15436090508863</v>
      </c>
      <c r="C123" s="474" t="s">
        <v>494</v>
      </c>
    </row>
    <row r="124" spans="1:3">
      <c r="A124" s="119">
        <v>2008</v>
      </c>
      <c r="B124" s="474">
        <v>25.813969251117072</v>
      </c>
      <c r="C124" s="474" t="s">
        <v>494</v>
      </c>
    </row>
    <row r="125" spans="1:3">
      <c r="A125" s="119">
        <v>2008</v>
      </c>
      <c r="B125" s="474">
        <v>35.082937130717177</v>
      </c>
      <c r="C125" s="474" t="s">
        <v>494</v>
      </c>
    </row>
    <row r="126" spans="1:3">
      <c r="A126" s="119">
        <v>2008</v>
      </c>
      <c r="B126" s="474">
        <v>32.028870244199901</v>
      </c>
      <c r="C126" s="474" t="s">
        <v>494</v>
      </c>
    </row>
    <row r="127" spans="1:3">
      <c r="A127" s="119">
        <v>2008</v>
      </c>
      <c r="B127" s="474">
        <v>23.032739485179757</v>
      </c>
      <c r="C127" s="474" t="s">
        <v>494</v>
      </c>
    </row>
    <row r="128" spans="1:3">
      <c r="A128" s="119">
        <v>2008</v>
      </c>
      <c r="B128" s="474">
        <v>25.180613514151911</v>
      </c>
      <c r="C128" s="474" t="s">
        <v>494</v>
      </c>
    </row>
    <row r="129" spans="1:3">
      <c r="A129" s="119">
        <v>2008</v>
      </c>
      <c r="B129" s="474">
        <v>22.321660403534509</v>
      </c>
      <c r="C129" s="474" t="s">
        <v>494</v>
      </c>
    </row>
    <row r="130" spans="1:3">
      <c r="A130" s="119">
        <v>2008</v>
      </c>
      <c r="B130" s="474">
        <v>23.077247663045302</v>
      </c>
      <c r="C130" s="474" t="s">
        <v>494</v>
      </c>
    </row>
    <row r="131" spans="1:3">
      <c r="A131" s="119">
        <v>2008</v>
      </c>
      <c r="B131" s="474">
        <v>24.797769259045591</v>
      </c>
      <c r="C131" s="474" t="s">
        <v>494</v>
      </c>
    </row>
    <row r="132" spans="1:3">
      <c r="A132" s="119">
        <v>2008</v>
      </c>
      <c r="B132" s="474">
        <v>18.692690200160129</v>
      </c>
      <c r="C132" s="474" t="s">
        <v>494</v>
      </c>
    </row>
    <row r="133" spans="1:3">
      <c r="A133" s="119">
        <v>2008</v>
      </c>
      <c r="B133" s="474">
        <v>18.715263802514485</v>
      </c>
      <c r="C133" s="474" t="s">
        <v>494</v>
      </c>
    </row>
    <row r="134" spans="1:3">
      <c r="A134" s="119">
        <v>2008</v>
      </c>
      <c r="B134" s="474">
        <v>23.627479665032521</v>
      </c>
      <c r="C134" s="474" t="s">
        <v>494</v>
      </c>
    </row>
    <row r="135" spans="1:3">
      <c r="A135" s="119">
        <v>2007</v>
      </c>
      <c r="B135" s="474">
        <v>23.708351814540954</v>
      </c>
      <c r="C135" s="474" t="s">
        <v>494</v>
      </c>
    </row>
    <row r="136" spans="1:3">
      <c r="A136" s="119">
        <v>2007</v>
      </c>
      <c r="B136" s="474">
        <v>20.937128468778369</v>
      </c>
      <c r="C136" s="474" t="s">
        <v>494</v>
      </c>
    </row>
    <row r="137" spans="1:3">
      <c r="A137" s="119">
        <v>2007</v>
      </c>
      <c r="B137" s="474">
        <v>25.866537733947073</v>
      </c>
      <c r="C137" s="474"/>
    </row>
    <row r="138" spans="1:3">
      <c r="A138" s="119">
        <v>2007</v>
      </c>
      <c r="B138" s="474">
        <v>21.215238614122534</v>
      </c>
      <c r="C138" s="474"/>
    </row>
    <row r="139" spans="1:3">
      <c r="A139" s="119">
        <v>2006</v>
      </c>
      <c r="B139" s="474">
        <v>45.715531745123336</v>
      </c>
      <c r="C139" s="474"/>
    </row>
    <row r="140" spans="1:3">
      <c r="A140" s="119">
        <v>2006</v>
      </c>
      <c r="B140" s="474">
        <v>28.19813939015587</v>
      </c>
      <c r="C140" s="474"/>
    </row>
    <row r="141" spans="1:3">
      <c r="A141" s="119">
        <v>2006</v>
      </c>
      <c r="B141" s="474">
        <v>30.750775500426258</v>
      </c>
      <c r="C141" s="474"/>
    </row>
    <row r="142" spans="1:3">
      <c r="A142" s="119">
        <v>2006</v>
      </c>
      <c r="B142" s="474">
        <v>25.646191024420403</v>
      </c>
      <c r="C142" s="474"/>
    </row>
    <row r="143" spans="1:3">
      <c r="A143" s="119">
        <v>2005</v>
      </c>
      <c r="B143" s="474">
        <v>43.402375049112166</v>
      </c>
      <c r="C143" s="474"/>
    </row>
    <row r="144" spans="1:3">
      <c r="A144" s="119">
        <v>2005</v>
      </c>
      <c r="B144" s="474">
        <v>30.927458478249871</v>
      </c>
      <c r="C144" s="474"/>
    </row>
    <row r="145" spans="1:3">
      <c r="A145" s="119">
        <v>2004</v>
      </c>
      <c r="B145" s="474">
        <v>28.20778969976514</v>
      </c>
      <c r="C145" s="474"/>
    </row>
    <row r="146" spans="1:3">
      <c r="A146" s="119">
        <v>2003</v>
      </c>
      <c r="B146" s="474">
        <v>67.223863322519648</v>
      </c>
      <c r="C146" s="474"/>
    </row>
    <row r="147" spans="1:3">
      <c r="A147" s="119">
        <v>2001</v>
      </c>
      <c r="B147" s="474">
        <v>47.88960152132784</v>
      </c>
      <c r="C147" s="474"/>
    </row>
    <row r="148" spans="1:3">
      <c r="A148" s="119">
        <v>1999</v>
      </c>
      <c r="B148" s="474">
        <v>60.883804149600316</v>
      </c>
      <c r="C148" s="474"/>
    </row>
    <row r="149" spans="1:3">
      <c r="A149" s="119">
        <v>2012</v>
      </c>
      <c r="B149" s="474" t="s">
        <v>494</v>
      </c>
      <c r="C149" s="474">
        <v>69.335816484758936</v>
      </c>
    </row>
    <row r="150" spans="1:3">
      <c r="A150" s="119">
        <v>2007</v>
      </c>
      <c r="B150" s="474" t="s">
        <v>494</v>
      </c>
      <c r="C150" s="474">
        <v>34.432730122864221</v>
      </c>
    </row>
    <row r="151" spans="1:3">
      <c r="A151" s="119">
        <v>2007</v>
      </c>
      <c r="B151" s="474" t="s">
        <v>494</v>
      </c>
      <c r="C151" s="474">
        <v>102.72661156523914</v>
      </c>
    </row>
    <row r="152" spans="1:3">
      <c r="A152" s="119">
        <v>2006</v>
      </c>
      <c r="B152" s="474" t="s">
        <v>494</v>
      </c>
      <c r="C152" s="474">
        <v>134.32074685359913</v>
      </c>
    </row>
    <row r="153" spans="1:3">
      <c r="A153" s="119">
        <v>2004</v>
      </c>
      <c r="B153" s="474" t="s">
        <v>494</v>
      </c>
      <c r="C153" s="474">
        <v>59.738776085369828</v>
      </c>
    </row>
    <row r="154" spans="1:3">
      <c r="A154" s="119">
        <v>2003</v>
      </c>
      <c r="B154" s="474" t="s">
        <v>494</v>
      </c>
      <c r="C154" s="474">
        <v>54.423601186400163</v>
      </c>
    </row>
    <row r="155" spans="1:3">
      <c r="A155" s="119">
        <v>2002</v>
      </c>
      <c r="B155" s="474" t="s">
        <v>494</v>
      </c>
      <c r="C155" s="474">
        <v>8.3774937385252439</v>
      </c>
    </row>
    <row r="156" spans="1:3">
      <c r="A156" s="119">
        <v>2002</v>
      </c>
      <c r="B156" s="474" t="s">
        <v>494</v>
      </c>
      <c r="C156" s="474">
        <v>7.6811924244109013</v>
      </c>
    </row>
    <row r="157" spans="1:3">
      <c r="A157" s="119">
        <v>2002</v>
      </c>
      <c r="B157" s="474" t="s">
        <v>494</v>
      </c>
      <c r="C157" s="474">
        <v>39.211089034646768</v>
      </c>
    </row>
    <row r="158" spans="1:3">
      <c r="A158" s="119">
        <v>2002</v>
      </c>
      <c r="B158" s="474" t="s">
        <v>494</v>
      </c>
      <c r="C158" s="474">
        <v>43.652321347132222</v>
      </c>
    </row>
    <row r="159" spans="1:3">
      <c r="A159" s="119">
        <v>2002</v>
      </c>
      <c r="B159" s="474" t="s">
        <v>494</v>
      </c>
      <c r="C159" s="474">
        <v>38.502152785518106</v>
      </c>
    </row>
    <row r="160" spans="1:3">
      <c r="A160" s="119">
        <v>2002</v>
      </c>
      <c r="B160" s="474" t="s">
        <v>494</v>
      </c>
      <c r="C160" s="474">
        <v>19.500344265198592</v>
      </c>
    </row>
    <row r="161" spans="1:3">
      <c r="A161" s="119">
        <v>2002</v>
      </c>
      <c r="B161" s="474" t="s">
        <v>494</v>
      </c>
      <c r="C161" s="474">
        <v>33.334942603072726</v>
      </c>
    </row>
    <row r="162" spans="1:3">
      <c r="A162" s="119">
        <v>2002</v>
      </c>
      <c r="B162" s="474" t="s">
        <v>494</v>
      </c>
      <c r="C162" s="474">
        <v>24.210293635549764</v>
      </c>
    </row>
    <row r="163" spans="1:3">
      <c r="A163" s="119">
        <v>2002</v>
      </c>
      <c r="B163" s="474" t="s">
        <v>494</v>
      </c>
      <c r="C163" s="474">
        <v>39.871975779314241</v>
      </c>
    </row>
    <row r="164" spans="1:3">
      <c r="A164" s="119">
        <v>2001</v>
      </c>
      <c r="B164" s="474" t="s">
        <v>494</v>
      </c>
      <c r="C164" s="474">
        <v>8.5325029903158551</v>
      </c>
    </row>
    <row r="165" spans="1:3">
      <c r="A165" s="119">
        <v>2001</v>
      </c>
      <c r="B165" s="474" t="s">
        <v>494</v>
      </c>
      <c r="C165" s="474">
        <v>5.028634664837627</v>
      </c>
    </row>
    <row r="166" spans="1:3">
      <c r="A166" s="119">
        <v>2001</v>
      </c>
      <c r="B166" s="474" t="s">
        <v>494</v>
      </c>
      <c r="C166" s="474">
        <v>17.328247637322093</v>
      </c>
    </row>
    <row r="167" spans="1:3">
      <c r="A167" s="119">
        <v>2001</v>
      </c>
      <c r="B167" s="474" t="s">
        <v>494</v>
      </c>
      <c r="C167" s="474">
        <v>28.193803783512067</v>
      </c>
    </row>
    <row r="168" spans="1:3">
      <c r="A168" s="119">
        <v>2001</v>
      </c>
      <c r="B168" s="474" t="s">
        <v>494</v>
      </c>
      <c r="C168" s="474">
        <v>42.290706011565909</v>
      </c>
    </row>
    <row r="169" spans="1:3">
      <c r="A169" s="119">
        <v>2001</v>
      </c>
      <c r="B169" s="474" t="s">
        <v>494</v>
      </c>
      <c r="C169" s="474">
        <v>27.501452443551649</v>
      </c>
    </row>
    <row r="170" spans="1:3">
      <c r="A170" s="119">
        <v>2001</v>
      </c>
      <c r="B170" s="474" t="s">
        <v>494</v>
      </c>
      <c r="C170" s="474">
        <v>65.966261047230347</v>
      </c>
    </row>
    <row r="171" spans="1:3">
      <c r="A171" s="119">
        <v>2001</v>
      </c>
      <c r="B171" s="474" t="s">
        <v>494</v>
      </c>
      <c r="C171" s="474">
        <v>41.567945275170608</v>
      </c>
    </row>
    <row r="172" spans="1:3">
      <c r="A172" s="119">
        <v>2001</v>
      </c>
      <c r="B172" s="474" t="s">
        <v>494</v>
      </c>
      <c r="C172" s="474">
        <v>32.213692502634544</v>
      </c>
    </row>
    <row r="173" spans="1:3">
      <c r="A173" s="119">
        <v>2000</v>
      </c>
      <c r="B173" s="474" t="s">
        <v>494</v>
      </c>
      <c r="C173" s="474">
        <v>56.159656478322105</v>
      </c>
    </row>
    <row r="174" spans="1:3">
      <c r="A174" s="119">
        <v>2000</v>
      </c>
      <c r="B174" s="474" t="s">
        <v>494</v>
      </c>
      <c r="C174" s="474">
        <v>36.784477056517147</v>
      </c>
    </row>
    <row r="175" spans="1:3">
      <c r="A175" s="119">
        <v>2000</v>
      </c>
      <c r="B175" s="474" t="s">
        <v>494</v>
      </c>
      <c r="C175" s="474">
        <v>39.539690791493932</v>
      </c>
    </row>
    <row r="176" spans="1:3">
      <c r="A176" s="119">
        <v>2000</v>
      </c>
      <c r="B176" s="474" t="s">
        <v>494</v>
      </c>
      <c r="C176" s="474">
        <v>32.134549633883424</v>
      </c>
    </row>
    <row r="177" spans="1:3">
      <c r="A177" s="119">
        <v>2000</v>
      </c>
      <c r="B177" s="474" t="s">
        <v>494</v>
      </c>
      <c r="C177" s="474">
        <v>29.857483255866615</v>
      </c>
    </row>
    <row r="178" spans="1:3">
      <c r="A178" s="119">
        <v>2000</v>
      </c>
      <c r="B178" s="474" t="s">
        <v>494</v>
      </c>
      <c r="C178" s="474">
        <v>21.638285562648083</v>
      </c>
    </row>
    <row r="179" spans="1:3">
      <c r="A179" s="119">
        <v>1999</v>
      </c>
      <c r="B179" s="474" t="s">
        <v>494</v>
      </c>
      <c r="C179" s="474">
        <v>62.519763371983231</v>
      </c>
    </row>
    <row r="180" spans="1:3">
      <c r="A180" s="119">
        <v>1999</v>
      </c>
      <c r="B180" s="474" t="s">
        <v>494</v>
      </c>
      <c r="C180" s="474">
        <v>47.838348543229444</v>
      </c>
    </row>
    <row r="181" spans="1:3">
      <c r="A181" s="119">
        <v>1999</v>
      </c>
      <c r="B181" s="474" t="s">
        <v>494</v>
      </c>
      <c r="C181" s="474">
        <v>149.55610571881175</v>
      </c>
    </row>
    <row r="182" spans="1:3">
      <c r="A182" s="119">
        <v>1999</v>
      </c>
      <c r="B182" s="474" t="s">
        <v>494</v>
      </c>
      <c r="C182" s="474">
        <v>73.565057291245054</v>
      </c>
    </row>
    <row r="183" spans="1:3">
      <c r="A183" s="119">
        <v>1999</v>
      </c>
      <c r="B183" s="474" t="s">
        <v>494</v>
      </c>
      <c r="C183" s="474">
        <v>45.877697616427767</v>
      </c>
    </row>
    <row r="184" spans="1:3">
      <c r="A184" s="119">
        <v>1999</v>
      </c>
      <c r="B184" s="474" t="s">
        <v>494</v>
      </c>
      <c r="C184" s="474">
        <v>133.58188902462061</v>
      </c>
    </row>
    <row r="185" spans="1:3">
      <c r="A185" s="119">
        <v>1999</v>
      </c>
      <c r="B185" s="474" t="s">
        <v>494</v>
      </c>
      <c r="C185" s="474">
        <v>29.976985636816107</v>
      </c>
    </row>
    <row r="186" spans="1:3">
      <c r="A186" s="119">
        <v>1999</v>
      </c>
      <c r="B186" s="474" t="s">
        <v>494</v>
      </c>
      <c r="C186" s="474">
        <v>22.008286036948817</v>
      </c>
    </row>
    <row r="187" spans="1:3">
      <c r="A187" s="119">
        <v>1999</v>
      </c>
      <c r="B187" s="474" t="s">
        <v>494</v>
      </c>
      <c r="C187" s="474">
        <v>105.05619784719039</v>
      </c>
    </row>
    <row r="188" spans="1:3">
      <c r="A188" s="119">
        <v>1999</v>
      </c>
      <c r="B188" s="474" t="s">
        <v>494</v>
      </c>
      <c r="C188" s="474">
        <v>42.891345597504063</v>
      </c>
    </row>
    <row r="189" spans="1:3">
      <c r="A189" s="119">
        <v>1999</v>
      </c>
      <c r="B189" s="474" t="s">
        <v>494</v>
      </c>
      <c r="C189" s="474">
        <v>29.985896124644668</v>
      </c>
    </row>
    <row r="190" spans="1:3">
      <c r="A190" s="119">
        <v>1999</v>
      </c>
      <c r="B190" s="474" t="s">
        <v>494</v>
      </c>
      <c r="C190" s="474">
        <v>49.362619105954252</v>
      </c>
    </row>
    <row r="191" spans="1:3">
      <c r="A191" s="119">
        <v>1999</v>
      </c>
      <c r="B191" s="474" t="s">
        <v>494</v>
      </c>
      <c r="C191" s="474">
        <v>38.395700197522324</v>
      </c>
    </row>
    <row r="192" spans="1:3">
      <c r="A192" s="119">
        <v>1999</v>
      </c>
      <c r="B192" s="474" t="s">
        <v>494</v>
      </c>
      <c r="C192" s="474">
        <v>79.364798666653641</v>
      </c>
    </row>
    <row r="193" spans="1:3">
      <c r="A193" s="119">
        <v>1999</v>
      </c>
      <c r="B193" s="474" t="s">
        <v>494</v>
      </c>
      <c r="C193" s="474">
        <v>78.469019219399172</v>
      </c>
    </row>
    <row r="194" spans="1:3">
      <c r="A194" s="119">
        <v>1999</v>
      </c>
      <c r="B194" s="474" t="s">
        <v>494</v>
      </c>
      <c r="C194" s="474">
        <v>67.509486091060239</v>
      </c>
    </row>
    <row r="195" spans="1:3">
      <c r="A195" s="119">
        <v>1999</v>
      </c>
      <c r="B195" s="474" t="s">
        <v>494</v>
      </c>
      <c r="C195" s="474">
        <v>15.499949959945431</v>
      </c>
    </row>
    <row r="196" spans="1:3">
      <c r="A196" s="119">
        <v>1999</v>
      </c>
      <c r="B196" s="474" t="s">
        <v>494</v>
      </c>
      <c r="C196" s="474">
        <v>36.725491450230741</v>
      </c>
    </row>
    <row r="197" spans="1:3">
      <c r="A197" s="119">
        <v>1998</v>
      </c>
      <c r="B197" s="474" t="s">
        <v>494</v>
      </c>
      <c r="C197" s="474">
        <v>61.735422717454895</v>
      </c>
    </row>
    <row r="198" spans="1:3">
      <c r="A198" s="119">
        <v>1998</v>
      </c>
      <c r="B198" s="474" t="s">
        <v>494</v>
      </c>
      <c r="C198" s="474">
        <v>38.822947046888906</v>
      </c>
    </row>
    <row r="199" spans="1:3">
      <c r="A199" s="119">
        <v>1998</v>
      </c>
      <c r="B199" s="474" t="s">
        <v>494</v>
      </c>
      <c r="C199" s="474">
        <v>62.909751457080354</v>
      </c>
    </row>
    <row r="200" spans="1:3">
      <c r="A200" s="119">
        <v>1998</v>
      </c>
      <c r="B200" s="474" t="s">
        <v>494</v>
      </c>
      <c r="C200" s="474">
        <v>39.732935632638231</v>
      </c>
    </row>
    <row r="201" spans="1:3">
      <c r="A201" s="119">
        <v>1994</v>
      </c>
      <c r="B201" s="474" t="s">
        <v>494</v>
      </c>
      <c r="C201" s="474">
        <v>40.257465501337734</v>
      </c>
    </row>
    <row r="202" spans="1:3">
      <c r="A202" s="119">
        <v>1994</v>
      </c>
      <c r="B202" s="474" t="s">
        <v>494</v>
      </c>
      <c r="C202" s="474">
        <v>70.424572691435301</v>
      </c>
    </row>
    <row r="203" spans="1:3">
      <c r="A203" s="119">
        <v>1994</v>
      </c>
      <c r="B203" s="474" t="s">
        <v>494</v>
      </c>
      <c r="C203" s="474">
        <v>58.24116826354134</v>
      </c>
    </row>
    <row r="204" spans="1:3">
      <c r="A204" s="119">
        <v>1994</v>
      </c>
      <c r="B204" s="474" t="s">
        <v>494</v>
      </c>
      <c r="C204" s="474">
        <v>119.86344263735054</v>
      </c>
    </row>
    <row r="205" spans="1:3">
      <c r="A205" s="119">
        <v>1994</v>
      </c>
      <c r="B205" s="474" t="s">
        <v>494</v>
      </c>
      <c r="C205" s="474">
        <v>82.324374587131743</v>
      </c>
    </row>
    <row r="206" spans="1:3">
      <c r="A206" s="119">
        <v>1990</v>
      </c>
      <c r="B206" s="474" t="s">
        <v>494</v>
      </c>
      <c r="C206" s="474">
        <v>68.664183350672928</v>
      </c>
    </row>
    <row r="207" spans="1:3">
      <c r="A207" s="119">
        <v>1990</v>
      </c>
      <c r="B207" s="474" t="s">
        <v>494</v>
      </c>
      <c r="C207" s="474">
        <v>70.297562077046791</v>
      </c>
    </row>
    <row r="208" spans="1:3">
      <c r="A208" s="119">
        <v>1990</v>
      </c>
      <c r="B208" s="474" t="s">
        <v>494</v>
      </c>
      <c r="C208" s="474">
        <v>67.616620629229487</v>
      </c>
    </row>
    <row r="209" spans="1:3">
      <c r="A209" s="119">
        <v>1990</v>
      </c>
      <c r="B209" s="474" t="s">
        <v>494</v>
      </c>
      <c r="C209" s="474">
        <v>124.83993281173701</v>
      </c>
    </row>
    <row r="210" spans="1:3">
      <c r="A210" s="119">
        <v>1990</v>
      </c>
      <c r="B210" s="474" t="s">
        <v>494</v>
      </c>
      <c r="C210" s="474">
        <v>69.871403691382042</v>
      </c>
    </row>
    <row r="211" spans="1:3">
      <c r="A211" s="119">
        <v>1989</v>
      </c>
      <c r="B211" s="474" t="s">
        <v>494</v>
      </c>
      <c r="C211" s="474">
        <v>55.952801126350955</v>
      </c>
    </row>
    <row r="212" spans="1:3">
      <c r="A212" s="119">
        <v>1989</v>
      </c>
      <c r="B212" s="474" t="s">
        <v>494</v>
      </c>
      <c r="C212" s="474">
        <v>54.572367815109111</v>
      </c>
    </row>
    <row r="213" spans="1:3">
      <c r="A213" s="119">
        <v>1989</v>
      </c>
      <c r="B213" s="474" t="s">
        <v>494</v>
      </c>
      <c r="C213" s="474">
        <v>56.194744032834087</v>
      </c>
    </row>
    <row r="214" spans="1:3">
      <c r="A214" s="119">
        <v>1987</v>
      </c>
      <c r="B214" s="474" t="s">
        <v>494</v>
      </c>
      <c r="C214" s="474">
        <v>74.962328219824727</v>
      </c>
    </row>
    <row r="215" spans="1:3">
      <c r="A215" s="119">
        <v>1987</v>
      </c>
      <c r="B215" s="474" t="s">
        <v>494</v>
      </c>
      <c r="C215" s="474">
        <v>85.062415638773373</v>
      </c>
    </row>
    <row r="216" spans="1:3">
      <c r="A216" s="119">
        <v>1987</v>
      </c>
      <c r="B216" s="474" t="s">
        <v>494</v>
      </c>
      <c r="C216" s="474">
        <v>93.098555632912664</v>
      </c>
    </row>
    <row r="217" spans="1:3">
      <c r="A217" s="119">
        <v>1987</v>
      </c>
      <c r="B217" s="474" t="s">
        <v>494</v>
      </c>
      <c r="C217" s="474">
        <v>98.457617204259506</v>
      </c>
    </row>
    <row r="218" spans="1:3">
      <c r="A218" s="119">
        <v>1987</v>
      </c>
      <c r="B218" s="474" t="s">
        <v>494</v>
      </c>
      <c r="C218" s="474">
        <v>104.39029920437571</v>
      </c>
    </row>
    <row r="219" spans="1:3">
      <c r="A219" s="119">
        <v>1987</v>
      </c>
      <c r="B219" s="474" t="s">
        <v>494</v>
      </c>
      <c r="C219" s="474">
        <v>57.347070552139137</v>
      </c>
    </row>
    <row r="220" spans="1:3">
      <c r="A220" s="119">
        <v>1985</v>
      </c>
      <c r="B220" s="474" t="s">
        <v>494</v>
      </c>
      <c r="C220" s="474">
        <v>65.265250193095596</v>
      </c>
    </row>
    <row r="221" spans="1:3">
      <c r="A221" s="119">
        <v>1985</v>
      </c>
      <c r="B221" s="474" t="s">
        <v>494</v>
      </c>
      <c r="C221" s="474">
        <v>62.335721100168087</v>
      </c>
    </row>
    <row r="222" spans="1:3">
      <c r="A222" s="119">
        <v>1985</v>
      </c>
      <c r="B222" s="474" t="s">
        <v>494</v>
      </c>
      <c r="C222" s="474">
        <v>96.180601521599215</v>
      </c>
    </row>
    <row r="223" spans="1:3">
      <c r="A223" s="119">
        <v>1985</v>
      </c>
      <c r="B223" s="474" t="s">
        <v>494</v>
      </c>
      <c r="C223" s="474">
        <v>125.92116323628564</v>
      </c>
    </row>
    <row r="224" spans="1:3">
      <c r="A224" s="119">
        <v>1985</v>
      </c>
      <c r="B224" s="474" t="s">
        <v>494</v>
      </c>
      <c r="C224" s="474">
        <v>110.9381968319866</v>
      </c>
    </row>
    <row r="225" spans="1:3">
      <c r="A225" s="119">
        <v>1985</v>
      </c>
      <c r="B225" s="474" t="s">
        <v>494</v>
      </c>
      <c r="C225" s="474">
        <v>118.8365926464747</v>
      </c>
    </row>
    <row r="226" spans="1:3">
      <c r="A226" s="119">
        <v>1984</v>
      </c>
      <c r="B226" s="474" t="s">
        <v>494</v>
      </c>
      <c r="C226" s="474">
        <v>166.16830787026709</v>
      </c>
    </row>
    <row r="227" spans="1:3">
      <c r="A227" s="119">
        <v>1984</v>
      </c>
      <c r="B227" s="474" t="s">
        <v>494</v>
      </c>
      <c r="C227" s="474">
        <v>92.127897817293672</v>
      </c>
    </row>
    <row r="228" spans="1:3">
      <c r="A228" s="119">
        <v>1984</v>
      </c>
      <c r="B228" s="474" t="s">
        <v>494</v>
      </c>
      <c r="C228" s="474">
        <v>91.258176857028687</v>
      </c>
    </row>
    <row r="229" spans="1:3">
      <c r="A229" s="120">
        <v>1984</v>
      </c>
      <c r="B229" s="475" t="s">
        <v>494</v>
      </c>
      <c r="C229" s="475">
        <v>74.417763284849499</v>
      </c>
    </row>
  </sheetData>
  <pageMargins left="0.75" right="0.75" top="1" bottom="1" header="0.5" footer="0.5"/>
  <pageSetup orientation="portrait" r:id="rId1"/>
  <headerFooter alignWithMargins="0"/>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theme="2" tint="-9.9978637043366805E-2"/>
  </sheetPr>
  <dimension ref="A1:W68"/>
  <sheetViews>
    <sheetView zoomScale="75" zoomScaleNormal="75" workbookViewId="0"/>
  </sheetViews>
  <sheetFormatPr defaultColWidth="8.7265625" defaultRowHeight="12.5"/>
  <cols>
    <col min="1" max="1" width="17.26953125" style="3" customWidth="1"/>
    <col min="2" max="2" width="11.7265625" style="3" bestFit="1" customWidth="1"/>
    <col min="3" max="3" width="10.453125" style="3" bestFit="1" customWidth="1"/>
    <col min="4" max="4" width="12" style="3" bestFit="1" customWidth="1"/>
    <col min="5" max="5" width="8.7265625" style="3"/>
    <col min="6" max="6" width="9.7265625" style="5" customWidth="1"/>
    <col min="7" max="7" width="7" style="5" customWidth="1"/>
    <col min="8" max="16384" width="8.7265625" style="3"/>
  </cols>
  <sheetData>
    <row r="1" spans="1:1" ht="14.5">
      <c r="A1" s="94" t="s">
        <v>446</v>
      </c>
    </row>
    <row r="22" spans="1:23" ht="13">
      <c r="A22" s="151" t="s">
        <v>451</v>
      </c>
    </row>
    <row r="23" spans="1:23">
      <c r="F23" s="3"/>
      <c r="G23" s="3"/>
    </row>
    <row r="24" spans="1:23">
      <c r="F24" s="3"/>
      <c r="G24" s="3"/>
    </row>
    <row r="25" spans="1:23" ht="13">
      <c r="A25" s="552" t="s">
        <v>843</v>
      </c>
      <c r="F25" s="3"/>
      <c r="G25" s="3"/>
    </row>
    <row r="26" spans="1:23">
      <c r="A26" s="1291" t="s">
        <v>448</v>
      </c>
      <c r="B26" s="1262" t="s">
        <v>447</v>
      </c>
      <c r="C26" s="1263"/>
      <c r="D26" s="1263"/>
      <c r="E26" s="1263"/>
      <c r="F26" s="1263"/>
      <c r="G26" s="1263"/>
      <c r="H26" s="1263"/>
      <c r="I26" s="1263"/>
      <c r="J26" s="1263"/>
      <c r="K26" s="1263"/>
      <c r="L26" s="1263"/>
      <c r="M26" s="1263"/>
      <c r="N26" s="1263"/>
      <c r="O26" s="1263"/>
      <c r="P26" s="1263"/>
      <c r="Q26" s="1263"/>
      <c r="R26" s="1263"/>
      <c r="S26" s="1263"/>
      <c r="T26" s="1263"/>
      <c r="U26" s="1263"/>
      <c r="V26" s="1263"/>
      <c r="W26" s="1264"/>
    </row>
    <row r="27" spans="1:23">
      <c r="A27" s="1292"/>
      <c r="B27" s="117">
        <v>1</v>
      </c>
      <c r="C27" s="31">
        <v>2</v>
      </c>
      <c r="D27" s="31">
        <v>3</v>
      </c>
      <c r="E27" s="31">
        <v>4</v>
      </c>
      <c r="F27" s="31">
        <v>5</v>
      </c>
      <c r="G27" s="31">
        <v>6</v>
      </c>
      <c r="H27" s="31">
        <v>7</v>
      </c>
      <c r="I27" s="31">
        <v>8</v>
      </c>
      <c r="J27" s="31">
        <v>9</v>
      </c>
      <c r="K27" s="31">
        <v>10</v>
      </c>
      <c r="L27" s="31">
        <v>11</v>
      </c>
      <c r="M27" s="31">
        <v>12</v>
      </c>
      <c r="N27" s="31">
        <v>13</v>
      </c>
      <c r="O27" s="31">
        <v>14</v>
      </c>
      <c r="P27" s="31">
        <v>15</v>
      </c>
      <c r="Q27" s="31">
        <v>16</v>
      </c>
      <c r="R27" s="31">
        <v>17</v>
      </c>
      <c r="S27" s="31">
        <v>18</v>
      </c>
      <c r="T27" s="31">
        <v>19</v>
      </c>
      <c r="U27" s="31">
        <v>20</v>
      </c>
      <c r="V27" s="31">
        <v>21</v>
      </c>
      <c r="W27" s="13">
        <v>22</v>
      </c>
    </row>
    <row r="28" spans="1:23">
      <c r="A28" s="553" t="s">
        <v>711</v>
      </c>
      <c r="B28" s="554">
        <v>33.334942603072726</v>
      </c>
      <c r="C28" s="470">
        <v>35.000609359408926</v>
      </c>
      <c r="D28" s="470">
        <v>36.355328522176123</v>
      </c>
      <c r="E28" s="470">
        <v>45.901116268184701</v>
      </c>
      <c r="F28" s="470">
        <v>50.906591583888911</v>
      </c>
      <c r="G28" s="470">
        <v>56.947904396390513</v>
      </c>
      <c r="H28" s="470">
        <v>49.315082891646114</v>
      </c>
      <c r="I28" s="470">
        <v>46.705847064204292</v>
      </c>
      <c r="J28" s="470">
        <v>52.850294709532932</v>
      </c>
      <c r="K28" s="470">
        <v>60.896035169645913</v>
      </c>
      <c r="L28" s="470">
        <v>79.742538892021145</v>
      </c>
      <c r="M28" s="470">
        <v>76.021644196368257</v>
      </c>
      <c r="N28" s="470">
        <v>63.781527331259724</v>
      </c>
      <c r="O28" s="470">
        <v>44.409528672280786</v>
      </c>
      <c r="P28" s="470">
        <v>58.637027139221317</v>
      </c>
      <c r="Q28" s="470">
        <v>47.822000680691716</v>
      </c>
      <c r="R28" s="470">
        <v>40.569927187619022</v>
      </c>
      <c r="S28" s="470">
        <v>39.049087022688646</v>
      </c>
      <c r="T28" s="470">
        <v>36.377580368701842</v>
      </c>
      <c r="U28" s="470">
        <v>64.356610843567239</v>
      </c>
      <c r="V28" s="470">
        <v>32.724229572712296</v>
      </c>
      <c r="W28" s="555">
        <v>30.87154889352356</v>
      </c>
    </row>
    <row r="29" spans="1:23">
      <c r="A29" s="553" t="s">
        <v>712</v>
      </c>
      <c r="B29" s="554">
        <v>20.406347240863255</v>
      </c>
      <c r="C29" s="470">
        <v>25.051296691688343</v>
      </c>
      <c r="D29" s="470">
        <v>26.083279429151684</v>
      </c>
      <c r="E29" s="470">
        <v>26.614569583170507</v>
      </c>
      <c r="F29" s="470">
        <v>27.687893538288861</v>
      </c>
      <c r="G29" s="470">
        <v>29.758986015622252</v>
      </c>
      <c r="H29" s="470">
        <v>28.924843333476218</v>
      </c>
      <c r="I29" s="470">
        <v>27.222008352115935</v>
      </c>
      <c r="J29" s="470">
        <v>25.695685536052199</v>
      </c>
      <c r="K29" s="470">
        <v>25.149737862462359</v>
      </c>
      <c r="L29" s="470">
        <v>23.912689930580207</v>
      </c>
      <c r="M29" s="470">
        <v>23.893454642750424</v>
      </c>
      <c r="N29" s="470">
        <v>22.459411022209956</v>
      </c>
      <c r="O29" s="470">
        <v>24.054278674374487</v>
      </c>
      <c r="P29" s="470">
        <v>27.951263054733595</v>
      </c>
      <c r="Q29" s="470">
        <v>24.622708003980033</v>
      </c>
      <c r="R29" s="470">
        <v>23.969366419900084</v>
      </c>
      <c r="S29" s="470" t="s">
        <v>494</v>
      </c>
      <c r="T29" s="470" t="s">
        <v>494</v>
      </c>
      <c r="U29" s="470" t="s">
        <v>494</v>
      </c>
      <c r="V29" s="470" t="s">
        <v>494</v>
      </c>
      <c r="W29" s="555" t="s">
        <v>494</v>
      </c>
    </row>
    <row r="30" spans="1:23">
      <c r="A30" s="200" t="s">
        <v>842</v>
      </c>
      <c r="B30" s="556">
        <v>24.745139026985218</v>
      </c>
      <c r="C30" s="557">
        <v>26.201476968108906</v>
      </c>
      <c r="D30" s="557">
        <v>24.674280963160918</v>
      </c>
      <c r="E30" s="557">
        <v>23.915700150349565</v>
      </c>
      <c r="F30" s="557">
        <v>27.878665899942497</v>
      </c>
      <c r="G30" s="557">
        <v>26.755247939523716</v>
      </c>
      <c r="H30" s="557">
        <v>30.168333010352853</v>
      </c>
      <c r="I30" s="557">
        <v>31.998759063022867</v>
      </c>
      <c r="J30" s="557">
        <v>33.642543682191501</v>
      </c>
      <c r="K30" s="557" t="s">
        <v>494</v>
      </c>
      <c r="L30" s="557" t="s">
        <v>494</v>
      </c>
      <c r="M30" s="557" t="s">
        <v>494</v>
      </c>
      <c r="N30" s="557" t="s">
        <v>494</v>
      </c>
      <c r="O30" s="557" t="s">
        <v>494</v>
      </c>
      <c r="P30" s="557" t="s">
        <v>494</v>
      </c>
      <c r="Q30" s="557" t="s">
        <v>494</v>
      </c>
      <c r="R30" s="557" t="s">
        <v>494</v>
      </c>
      <c r="S30" s="557" t="s">
        <v>494</v>
      </c>
      <c r="T30" s="557" t="s">
        <v>494</v>
      </c>
      <c r="U30" s="557" t="s">
        <v>494</v>
      </c>
      <c r="V30" s="557" t="s">
        <v>494</v>
      </c>
      <c r="W30" s="558" t="s">
        <v>494</v>
      </c>
    </row>
    <row r="31" spans="1:23" ht="13">
      <c r="A31" s="415" t="s">
        <v>449</v>
      </c>
      <c r="F31" s="3"/>
      <c r="G31" s="3"/>
    </row>
    <row r="32" spans="1:23">
      <c r="A32" s="435"/>
      <c r="F32" s="3"/>
      <c r="G32" s="3"/>
    </row>
    <row r="33" spans="1:23">
      <c r="A33" s="435"/>
      <c r="F33" s="3"/>
      <c r="G33" s="3"/>
    </row>
    <row r="34" spans="1:23" ht="13">
      <c r="A34" s="72" t="s">
        <v>450</v>
      </c>
      <c r="F34" s="3"/>
      <c r="G34" s="3"/>
    </row>
    <row r="35" spans="1:23">
      <c r="A35" s="1291" t="s">
        <v>448</v>
      </c>
      <c r="B35" s="1262" t="s">
        <v>447</v>
      </c>
      <c r="C35" s="1263"/>
      <c r="D35" s="1263"/>
      <c r="E35" s="1263"/>
      <c r="F35" s="1263"/>
      <c r="G35" s="1263"/>
      <c r="H35" s="1263"/>
      <c r="I35" s="1263"/>
      <c r="J35" s="1263"/>
      <c r="K35" s="1263"/>
      <c r="L35" s="1263"/>
      <c r="M35" s="1263"/>
      <c r="N35" s="1263"/>
      <c r="O35" s="1263"/>
      <c r="P35" s="1263"/>
      <c r="Q35" s="1263"/>
      <c r="R35" s="1263"/>
      <c r="S35" s="1263"/>
      <c r="T35" s="1263"/>
      <c r="U35" s="1263"/>
      <c r="V35" s="1263"/>
      <c r="W35" s="1264"/>
    </row>
    <row r="36" spans="1:23">
      <c r="A36" s="1292"/>
      <c r="B36" s="117">
        <v>1</v>
      </c>
      <c r="C36" s="31">
        <v>2</v>
      </c>
      <c r="D36" s="31">
        <v>3</v>
      </c>
      <c r="E36" s="31">
        <v>4</v>
      </c>
      <c r="F36" s="31">
        <v>5</v>
      </c>
      <c r="G36" s="31">
        <v>6</v>
      </c>
      <c r="H36" s="31">
        <v>7</v>
      </c>
      <c r="I36" s="31">
        <v>8</v>
      </c>
      <c r="J36" s="31">
        <v>9</v>
      </c>
      <c r="K36" s="31">
        <v>10</v>
      </c>
      <c r="L36" s="31">
        <v>11</v>
      </c>
      <c r="M36" s="31">
        <v>12</v>
      </c>
      <c r="N36" s="31">
        <v>13</v>
      </c>
      <c r="O36" s="31">
        <v>14</v>
      </c>
      <c r="P36" s="31">
        <v>15</v>
      </c>
      <c r="Q36" s="31">
        <v>16</v>
      </c>
      <c r="R36" s="31">
        <v>17</v>
      </c>
      <c r="S36" s="31">
        <v>18</v>
      </c>
      <c r="T36" s="31">
        <v>19</v>
      </c>
      <c r="U36" s="31">
        <v>20</v>
      </c>
      <c r="V36" s="31">
        <v>21</v>
      </c>
      <c r="W36" s="13">
        <v>22</v>
      </c>
    </row>
    <row r="37" spans="1:23">
      <c r="A37" s="553" t="s">
        <v>711</v>
      </c>
      <c r="B37" s="116">
        <v>19</v>
      </c>
      <c r="C37" s="5">
        <v>32</v>
      </c>
      <c r="D37" s="5">
        <v>25</v>
      </c>
      <c r="E37" s="5">
        <v>23</v>
      </c>
      <c r="F37" s="5">
        <v>11</v>
      </c>
      <c r="G37" s="5">
        <v>8</v>
      </c>
      <c r="H37" s="5">
        <v>6</v>
      </c>
      <c r="I37" s="5">
        <v>8</v>
      </c>
      <c r="J37" s="5">
        <v>7</v>
      </c>
      <c r="K37" s="5">
        <v>9</v>
      </c>
      <c r="L37" s="5">
        <v>8</v>
      </c>
      <c r="M37" s="5">
        <v>9</v>
      </c>
      <c r="N37" s="5">
        <v>9</v>
      </c>
      <c r="O37" s="5">
        <v>9</v>
      </c>
      <c r="P37" s="5">
        <v>9</v>
      </c>
      <c r="Q37" s="5">
        <v>9</v>
      </c>
      <c r="R37" s="5">
        <v>8</v>
      </c>
      <c r="S37" s="5">
        <v>8</v>
      </c>
      <c r="T37" s="5">
        <v>6</v>
      </c>
      <c r="U37" s="5">
        <v>3</v>
      </c>
      <c r="V37" s="5">
        <v>2</v>
      </c>
      <c r="W37" s="43">
        <v>2</v>
      </c>
    </row>
    <row r="38" spans="1:23">
      <c r="A38" s="553" t="s">
        <v>712</v>
      </c>
      <c r="B38" s="116">
        <v>52</v>
      </c>
      <c r="C38" s="5">
        <v>54</v>
      </c>
      <c r="D38" s="5">
        <v>52</v>
      </c>
      <c r="E38" s="5">
        <v>52</v>
      </c>
      <c r="F38" s="5">
        <v>52</v>
      </c>
      <c r="G38" s="5">
        <v>53</v>
      </c>
      <c r="H38" s="5">
        <v>53</v>
      </c>
      <c r="I38" s="5">
        <v>53</v>
      </c>
      <c r="J38" s="5">
        <v>52</v>
      </c>
      <c r="K38" s="5">
        <v>52</v>
      </c>
      <c r="L38" s="5">
        <v>50</v>
      </c>
      <c r="M38" s="5">
        <v>40</v>
      </c>
      <c r="N38" s="5">
        <v>36</v>
      </c>
      <c r="O38" s="5">
        <v>30</v>
      </c>
      <c r="P38" s="5">
        <v>22</v>
      </c>
      <c r="Q38" s="5">
        <v>8</v>
      </c>
      <c r="R38" s="5">
        <v>4</v>
      </c>
      <c r="S38" s="5">
        <v>0</v>
      </c>
      <c r="T38" s="5">
        <v>0</v>
      </c>
      <c r="U38" s="5">
        <v>0</v>
      </c>
      <c r="V38" s="5">
        <v>0</v>
      </c>
      <c r="W38" s="43">
        <v>0</v>
      </c>
    </row>
    <row r="39" spans="1:23">
      <c r="A39" s="200" t="s">
        <v>842</v>
      </c>
      <c r="B39" s="117">
        <v>61</v>
      </c>
      <c r="C39" s="31">
        <v>60</v>
      </c>
      <c r="D39" s="31">
        <v>52</v>
      </c>
      <c r="E39" s="31">
        <v>36</v>
      </c>
      <c r="F39" s="31">
        <v>27</v>
      </c>
      <c r="G39" s="31">
        <v>21</v>
      </c>
      <c r="H39" s="31">
        <v>18</v>
      </c>
      <c r="I39" s="31">
        <v>13</v>
      </c>
      <c r="J39" s="31">
        <v>8</v>
      </c>
      <c r="K39" s="31">
        <v>0</v>
      </c>
      <c r="L39" s="31">
        <v>0</v>
      </c>
      <c r="M39" s="31">
        <v>0</v>
      </c>
      <c r="N39" s="31">
        <v>0</v>
      </c>
      <c r="O39" s="31">
        <v>0</v>
      </c>
      <c r="P39" s="31">
        <v>0</v>
      </c>
      <c r="Q39" s="31">
        <v>0</v>
      </c>
      <c r="R39" s="31">
        <v>0</v>
      </c>
      <c r="S39" s="31">
        <v>0</v>
      </c>
      <c r="T39" s="31">
        <v>0</v>
      </c>
      <c r="U39" s="31">
        <v>0</v>
      </c>
      <c r="V39" s="31">
        <v>0</v>
      </c>
      <c r="W39" s="13">
        <v>0</v>
      </c>
    </row>
    <row r="40" spans="1:23">
      <c r="F40" s="3"/>
      <c r="G40" s="3"/>
    </row>
    <row r="41" spans="1:23">
      <c r="F41" s="3"/>
      <c r="G41" s="3"/>
    </row>
    <row r="42" spans="1:23">
      <c r="F42" s="3"/>
      <c r="G42" s="3"/>
    </row>
    <row r="43" spans="1:23">
      <c r="F43" s="3"/>
      <c r="G43" s="3"/>
    </row>
    <row r="44" spans="1:23">
      <c r="F44" s="3"/>
      <c r="G44" s="3"/>
    </row>
    <row r="45" spans="1:23">
      <c r="F45" s="3"/>
      <c r="G45" s="3"/>
    </row>
    <row r="46" spans="1:23">
      <c r="F46" s="3"/>
      <c r="G46" s="3"/>
    </row>
    <row r="47" spans="1:23">
      <c r="F47" s="3"/>
      <c r="G47" s="3"/>
    </row>
    <row r="48" spans="1:23">
      <c r="F48" s="3"/>
      <c r="G48" s="3"/>
    </row>
    <row r="49" s="3" customFormat="1"/>
    <row r="50" s="3" customFormat="1"/>
    <row r="51" s="3" customFormat="1"/>
    <row r="52" s="3" customFormat="1"/>
    <row r="53" s="3" customFormat="1"/>
    <row r="54" s="3" customFormat="1"/>
    <row r="55" s="3" customFormat="1"/>
    <row r="56" s="3" customFormat="1"/>
    <row r="57" s="3" customFormat="1"/>
    <row r="58" s="3" customFormat="1"/>
    <row r="59" s="3" customFormat="1"/>
    <row r="60" s="3" customFormat="1"/>
    <row r="61" s="3" customFormat="1"/>
    <row r="62" s="3" customFormat="1"/>
    <row r="63" s="3" customFormat="1"/>
    <row r="64" s="3" customFormat="1"/>
    <row r="65" spans="6:7">
      <c r="F65" s="470"/>
      <c r="G65" s="154"/>
    </row>
    <row r="66" spans="6:7">
      <c r="F66" s="470"/>
      <c r="G66" s="154"/>
    </row>
    <row r="67" spans="6:7">
      <c r="F67" s="470"/>
      <c r="G67" s="154"/>
    </row>
    <row r="68" spans="6:7">
      <c r="F68" s="470"/>
      <c r="G68" s="154"/>
    </row>
  </sheetData>
  <mergeCells count="4">
    <mergeCell ref="A26:A27"/>
    <mergeCell ref="A35:A36"/>
    <mergeCell ref="B26:W26"/>
    <mergeCell ref="B35:W35"/>
  </mergeCells>
  <pageMargins left="0.75" right="0.75" top="1" bottom="1" header="0.5" footer="0.5"/>
  <pageSetup orientation="portrait" r:id="rId1"/>
  <headerFooter alignWithMargins="0"/>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9DD58D-30D9-4341-BD38-2FE8B9A57DE2}">
  <sheetPr>
    <tabColor theme="5" tint="0.39997558519241921"/>
  </sheetPr>
  <dimension ref="A1:BD589"/>
  <sheetViews>
    <sheetView zoomScale="75" zoomScaleNormal="75" workbookViewId="0">
      <selection activeCell="T48" sqref="T48"/>
    </sheetView>
  </sheetViews>
  <sheetFormatPr defaultColWidth="8.453125" defaultRowHeight="12.5"/>
  <cols>
    <col min="1" max="1" width="17.453125" style="33" customWidth="1"/>
    <col min="2" max="2" width="13.453125" style="33" bestFit="1" customWidth="1"/>
    <col min="3" max="3" width="11.26953125" style="33" bestFit="1" customWidth="1"/>
    <col min="4" max="4" width="6.453125" style="417" bestFit="1" customWidth="1"/>
    <col min="5" max="5" width="14.1796875" style="417" bestFit="1" customWidth="1"/>
    <col min="6" max="6" width="6.453125" style="417" bestFit="1" customWidth="1"/>
    <col min="7" max="7" width="5.453125" style="417" bestFit="1" customWidth="1"/>
    <col min="8" max="8" width="7.26953125" style="417" bestFit="1" customWidth="1"/>
    <col min="9" max="10" width="6.453125" style="3" bestFit="1" customWidth="1"/>
    <col min="11" max="11" width="7.1796875" style="3" bestFit="1" customWidth="1"/>
    <col min="12" max="12" width="19.1796875" style="3" customWidth="1"/>
    <col min="13" max="25" width="8.453125" style="3"/>
    <col min="26" max="26" width="10.1796875" style="3" bestFit="1" customWidth="1"/>
    <col min="27" max="49" width="8.453125" style="3"/>
    <col min="50" max="51" width="10.1796875" style="3" bestFit="1" customWidth="1"/>
    <col min="52" max="54" width="8.453125" style="3"/>
    <col min="55" max="55" width="10.1796875" style="3" bestFit="1" customWidth="1"/>
    <col min="56" max="16384" width="8.453125" style="3"/>
  </cols>
  <sheetData>
    <row r="1" spans="1:55" ht="14.5">
      <c r="A1" s="416" t="s">
        <v>452</v>
      </c>
      <c r="L1" s="416" t="s">
        <v>453</v>
      </c>
      <c r="U1" s="416" t="s">
        <v>525</v>
      </c>
      <c r="V1" s="33"/>
      <c r="W1" s="417"/>
      <c r="X1" s="417"/>
      <c r="Y1" s="417"/>
      <c r="Z1" s="417"/>
      <c r="AA1" s="417"/>
      <c r="AE1" s="416"/>
      <c r="AF1" s="416" t="s">
        <v>526</v>
      </c>
      <c r="AR1" s="416" t="s">
        <v>704</v>
      </c>
      <c r="BC1" s="416" t="s">
        <v>646</v>
      </c>
    </row>
    <row r="2" spans="1:55" ht="13">
      <c r="AR2" s="72" t="s">
        <v>647</v>
      </c>
      <c r="BC2" s="72" t="s">
        <v>647</v>
      </c>
    </row>
    <row r="17" spans="1:56">
      <c r="L17" s="418"/>
      <c r="BD17" s="418"/>
    </row>
    <row r="18" spans="1:56">
      <c r="L18" s="418"/>
    </row>
    <row r="22" spans="1:56" ht="13">
      <c r="A22" s="711" t="s">
        <v>1000</v>
      </c>
      <c r="L22" s="711"/>
      <c r="U22" s="711"/>
      <c r="AF22" s="711"/>
      <c r="AR22" s="711"/>
      <c r="BC22" s="711"/>
    </row>
    <row r="23" spans="1:56" ht="13">
      <c r="A23" s="157" t="s">
        <v>529</v>
      </c>
      <c r="E23" s="1094"/>
      <c r="L23" s="157"/>
      <c r="U23" s="157"/>
      <c r="AF23" s="157"/>
      <c r="AR23" s="711" t="s">
        <v>1000</v>
      </c>
      <c r="BC23" s="711" t="s">
        <v>627</v>
      </c>
    </row>
    <row r="24" spans="1:56" ht="13">
      <c r="L24" s="418"/>
      <c r="AR24" s="157" t="s">
        <v>648</v>
      </c>
      <c r="BC24" s="157" t="s">
        <v>648</v>
      </c>
    </row>
    <row r="25" spans="1:56" ht="13">
      <c r="A25" s="241" t="s">
        <v>454</v>
      </c>
      <c r="B25" s="134" t="s">
        <v>385</v>
      </c>
      <c r="C25" s="134" t="s">
        <v>1018</v>
      </c>
      <c r="D25" s="426" t="s">
        <v>11</v>
      </c>
      <c r="E25" s="426" t="s">
        <v>386</v>
      </c>
      <c r="F25" s="426" t="s">
        <v>5</v>
      </c>
      <c r="G25" s="426" t="s">
        <v>3</v>
      </c>
      <c r="H25" s="426" t="s">
        <v>2</v>
      </c>
      <c r="I25" s="426" t="s">
        <v>1</v>
      </c>
      <c r="J25" s="426" t="s">
        <v>6</v>
      </c>
      <c r="K25" s="426" t="s">
        <v>7</v>
      </c>
      <c r="L25" s="427" t="s">
        <v>387</v>
      </c>
      <c r="N25" s="241" t="s">
        <v>96</v>
      </c>
      <c r="O25" s="134" t="s">
        <v>527</v>
      </c>
      <c r="P25" s="743" t="s">
        <v>528</v>
      </c>
      <c r="Q25" s="72" t="s">
        <v>530</v>
      </c>
    </row>
    <row r="26" spans="1:56">
      <c r="A26" s="421">
        <v>35314</v>
      </c>
      <c r="B26" s="417">
        <v>107.25</v>
      </c>
      <c r="C26" s="1221">
        <v>30</v>
      </c>
      <c r="D26" s="417" t="e">
        <v>#N/A</v>
      </c>
      <c r="E26" s="417" t="e">
        <v>#N/A</v>
      </c>
      <c r="F26" s="417">
        <v>41.187928882056077</v>
      </c>
      <c r="G26" s="417" t="e">
        <v>#N/A</v>
      </c>
      <c r="H26" s="417" t="e">
        <v>#N/A</v>
      </c>
      <c r="I26" s="417" t="e">
        <v>#N/A</v>
      </c>
      <c r="J26" s="417" t="e">
        <v>#N/A</v>
      </c>
      <c r="K26" s="417" t="e">
        <v>#N/A</v>
      </c>
      <c r="L26" s="422" t="e">
        <v>#N/A</v>
      </c>
      <c r="N26" s="123" t="e">
        <v>#N/A</v>
      </c>
      <c r="O26" s="61">
        <v>41.187928882056077</v>
      </c>
      <c r="P26" s="500" t="e">
        <v>#N/A</v>
      </c>
      <c r="Q26" s="107"/>
      <c r="S26" s="418"/>
      <c r="AR26" s="298"/>
      <c r="AS26" s="741" t="s">
        <v>649</v>
      </c>
      <c r="AT26" s="740" t="s">
        <v>650</v>
      </c>
    </row>
    <row r="27" spans="1:56">
      <c r="A27" s="421">
        <v>35396</v>
      </c>
      <c r="B27" s="417">
        <v>25.08</v>
      </c>
      <c r="C27" s="1221">
        <v>30</v>
      </c>
      <c r="D27" s="417" t="e">
        <v>#N/A</v>
      </c>
      <c r="E27" s="417">
        <v>77.751259926170846</v>
      </c>
      <c r="F27" s="417" t="e">
        <v>#N/A</v>
      </c>
      <c r="G27" s="417" t="e">
        <v>#N/A</v>
      </c>
      <c r="H27" s="417" t="e">
        <v>#N/A</v>
      </c>
      <c r="I27" s="417" t="e">
        <v>#N/A</v>
      </c>
      <c r="J27" s="417" t="e">
        <v>#N/A</v>
      </c>
      <c r="K27" s="417" t="e">
        <v>#N/A</v>
      </c>
      <c r="L27" s="422" t="e">
        <v>#N/A</v>
      </c>
      <c r="N27" s="123">
        <v>77.751259926170846</v>
      </c>
      <c r="O27" s="61" t="e">
        <v>#N/A</v>
      </c>
      <c r="P27" s="500" t="e">
        <v>#N/A</v>
      </c>
      <c r="Q27" s="107"/>
      <c r="S27" s="418"/>
      <c r="AR27" s="298"/>
      <c r="AS27" s="33">
        <v>2023</v>
      </c>
      <c r="AT27" s="742">
        <v>2023</v>
      </c>
    </row>
    <row r="28" spans="1:56">
      <c r="A28" s="421">
        <v>36059</v>
      </c>
      <c r="B28" s="417">
        <v>1.98</v>
      </c>
      <c r="C28" s="1221">
        <v>15</v>
      </c>
      <c r="D28" s="417" t="e">
        <v>#N/A</v>
      </c>
      <c r="E28" s="417" t="e">
        <v>#N/A</v>
      </c>
      <c r="F28" s="417">
        <v>51.884898468027103</v>
      </c>
      <c r="G28" s="417" t="e">
        <v>#N/A</v>
      </c>
      <c r="H28" s="417" t="e">
        <v>#N/A</v>
      </c>
      <c r="I28" s="417" t="e">
        <v>#N/A</v>
      </c>
      <c r="J28" s="417" t="e">
        <v>#N/A</v>
      </c>
      <c r="K28" s="417" t="e">
        <v>#N/A</v>
      </c>
      <c r="L28" s="422" t="e">
        <v>#N/A</v>
      </c>
      <c r="N28" s="123" t="e">
        <v>#N/A</v>
      </c>
      <c r="O28" s="61">
        <v>51.884898468027103</v>
      </c>
      <c r="P28" s="500" t="e">
        <v>#N/A</v>
      </c>
      <c r="Q28" s="107"/>
      <c r="S28" s="418"/>
      <c r="AB28" s="418"/>
      <c r="AR28" s="305"/>
      <c r="AS28" s="100" t="s">
        <v>652</v>
      </c>
      <c r="AT28" s="39" t="s">
        <v>652</v>
      </c>
    </row>
    <row r="29" spans="1:56">
      <c r="A29" s="421">
        <v>35894</v>
      </c>
      <c r="B29" s="417">
        <v>103.5</v>
      </c>
      <c r="C29" s="1221">
        <v>25</v>
      </c>
      <c r="D29" s="417" t="e">
        <v>#N/A</v>
      </c>
      <c r="E29" s="417" t="e">
        <v>#N/A</v>
      </c>
      <c r="F29" s="417">
        <v>43.212091417461295</v>
      </c>
      <c r="G29" s="417" t="e">
        <v>#N/A</v>
      </c>
      <c r="H29" s="417" t="e">
        <v>#N/A</v>
      </c>
      <c r="I29" s="417" t="e">
        <v>#N/A</v>
      </c>
      <c r="J29" s="417" t="e">
        <v>#N/A</v>
      </c>
      <c r="K29" s="417" t="e">
        <v>#N/A</v>
      </c>
      <c r="L29" s="422" t="e">
        <v>#N/A</v>
      </c>
      <c r="N29" s="123" t="e">
        <v>#N/A</v>
      </c>
      <c r="O29" s="61">
        <v>43.212091417461295</v>
      </c>
      <c r="P29" s="500" t="e">
        <v>#N/A</v>
      </c>
      <c r="Q29" s="107"/>
      <c r="S29" s="418"/>
      <c r="AB29" s="418"/>
      <c r="AR29" s="28">
        <v>2009</v>
      </c>
      <c r="AS29" s="271">
        <v>82.469851235686164</v>
      </c>
      <c r="AT29" s="563" t="e">
        <f>NA()</f>
        <v>#N/A</v>
      </c>
    </row>
    <row r="30" spans="1:56">
      <c r="A30" s="421">
        <v>37531</v>
      </c>
      <c r="B30" s="417">
        <v>16.5</v>
      </c>
      <c r="C30" s="1221">
        <v>15</v>
      </c>
      <c r="D30" s="417">
        <v>71.632001626588135</v>
      </c>
      <c r="E30" s="417" t="e">
        <v>#N/A</v>
      </c>
      <c r="F30" s="417" t="e">
        <v>#N/A</v>
      </c>
      <c r="G30" s="417" t="e">
        <v>#N/A</v>
      </c>
      <c r="H30" s="417" t="e">
        <v>#N/A</v>
      </c>
      <c r="I30" s="417" t="e">
        <v>#N/A</v>
      </c>
      <c r="J30" s="417" t="e">
        <v>#N/A</v>
      </c>
      <c r="K30" s="417" t="e">
        <v>#N/A</v>
      </c>
      <c r="L30" s="422" t="e">
        <v>#N/A</v>
      </c>
      <c r="N30" s="123">
        <v>71.632001626588135</v>
      </c>
      <c r="O30" s="61" t="e">
        <v>#N/A</v>
      </c>
      <c r="P30" s="500" t="e">
        <v>#N/A</v>
      </c>
      <c r="Q30" s="107"/>
      <c r="S30" s="418"/>
      <c r="AB30" s="418"/>
      <c r="AR30" s="28">
        <f>AR29+1</f>
        <v>2010</v>
      </c>
      <c r="AS30" s="271">
        <v>72.067237387481086</v>
      </c>
      <c r="AT30" s="563" t="e">
        <f>NA()</f>
        <v>#N/A</v>
      </c>
    </row>
    <row r="31" spans="1:56">
      <c r="A31" s="421">
        <v>35853</v>
      </c>
      <c r="B31" s="417">
        <v>41.25</v>
      </c>
      <c r="C31" s="1221">
        <v>25</v>
      </c>
      <c r="D31" s="417" t="e">
        <v>#N/A</v>
      </c>
      <c r="E31" s="417" t="e">
        <v>#N/A</v>
      </c>
      <c r="F31" s="417">
        <v>59.931636518031659</v>
      </c>
      <c r="G31" s="417" t="e">
        <v>#N/A</v>
      </c>
      <c r="H31" s="417" t="e">
        <v>#N/A</v>
      </c>
      <c r="I31" s="417" t="e">
        <v>#N/A</v>
      </c>
      <c r="J31" s="417" t="e">
        <v>#N/A</v>
      </c>
      <c r="K31" s="417" t="e">
        <v>#N/A</v>
      </c>
      <c r="L31" s="422" t="e">
        <v>#N/A</v>
      </c>
      <c r="N31" s="123" t="e">
        <v>#N/A</v>
      </c>
      <c r="O31" s="61">
        <v>59.931636518031659</v>
      </c>
      <c r="P31" s="500" t="e">
        <v>#N/A</v>
      </c>
      <c r="Q31" s="107"/>
      <c r="S31" s="418"/>
      <c r="AB31" s="418"/>
      <c r="AR31" s="28">
        <f t="shared" ref="AR31:AR41" si="0">AR30+1</f>
        <v>2011</v>
      </c>
      <c r="AS31" s="271">
        <v>52.424436462829561</v>
      </c>
      <c r="AT31" s="563" t="e">
        <f>NA()</f>
        <v>#N/A</v>
      </c>
    </row>
    <row r="32" spans="1:56">
      <c r="A32" s="421">
        <v>35500</v>
      </c>
      <c r="B32" s="417">
        <v>108.75</v>
      </c>
      <c r="C32" s="1221">
        <v>20</v>
      </c>
      <c r="D32" s="417" t="e">
        <v>#N/A</v>
      </c>
      <c r="E32" s="417" t="e">
        <v>#N/A</v>
      </c>
      <c r="F32" s="417">
        <v>61.50505945255015</v>
      </c>
      <c r="G32" s="417" t="e">
        <v>#N/A</v>
      </c>
      <c r="H32" s="417" t="e">
        <v>#N/A</v>
      </c>
      <c r="I32" s="417" t="e">
        <v>#N/A</v>
      </c>
      <c r="J32" s="417" t="e">
        <v>#N/A</v>
      </c>
      <c r="K32" s="417" t="e">
        <v>#N/A</v>
      </c>
      <c r="L32" s="422" t="e">
        <v>#N/A</v>
      </c>
      <c r="N32" s="123" t="e">
        <v>#N/A</v>
      </c>
      <c r="O32" s="61">
        <v>61.50505945255015</v>
      </c>
      <c r="P32" s="500" t="e">
        <v>#N/A</v>
      </c>
      <c r="Q32" s="107"/>
      <c r="S32" s="418"/>
      <c r="AB32" s="418"/>
      <c r="AR32" s="28">
        <f t="shared" si="0"/>
        <v>2012</v>
      </c>
      <c r="AS32" s="271">
        <v>44.624157613774933</v>
      </c>
      <c r="AT32" s="563" t="e">
        <f>NA()</f>
        <v>#N/A</v>
      </c>
    </row>
    <row r="33" spans="1:46">
      <c r="A33" s="421">
        <v>35627</v>
      </c>
      <c r="B33" s="417">
        <v>70.5</v>
      </c>
      <c r="C33" s="1221">
        <v>19</v>
      </c>
      <c r="D33" s="417" t="e">
        <v>#N/A</v>
      </c>
      <c r="E33" s="417" t="e">
        <v>#N/A</v>
      </c>
      <c r="F33" s="417">
        <v>72.276281135341605</v>
      </c>
      <c r="G33" s="417" t="e">
        <v>#N/A</v>
      </c>
      <c r="H33" s="417" t="e">
        <v>#N/A</v>
      </c>
      <c r="I33" s="417" t="e">
        <v>#N/A</v>
      </c>
      <c r="J33" s="417" t="e">
        <v>#N/A</v>
      </c>
      <c r="K33" s="417" t="e">
        <v>#N/A</v>
      </c>
      <c r="L33" s="422" t="e">
        <v>#N/A</v>
      </c>
      <c r="N33" s="123" t="e">
        <v>#N/A</v>
      </c>
      <c r="O33" s="61">
        <v>72.276281135341605</v>
      </c>
      <c r="P33" s="500" t="e">
        <v>#N/A</v>
      </c>
      <c r="Q33" s="107"/>
      <c r="S33" s="418"/>
      <c r="AB33" s="418"/>
      <c r="AR33" s="28">
        <f t="shared" si="0"/>
        <v>2013</v>
      </c>
      <c r="AS33" s="271">
        <v>31.521799026415696</v>
      </c>
      <c r="AT33" s="563" t="e">
        <f>NA()</f>
        <v>#N/A</v>
      </c>
    </row>
    <row r="34" spans="1:46">
      <c r="A34" s="421">
        <v>35564</v>
      </c>
      <c r="B34" s="417">
        <v>9</v>
      </c>
      <c r="C34" s="1221">
        <v>33</v>
      </c>
      <c r="D34" s="417" t="e">
        <v>#N/A</v>
      </c>
      <c r="E34" s="417" t="e">
        <v>#N/A</v>
      </c>
      <c r="F34" s="417">
        <v>61.97969167305132</v>
      </c>
      <c r="G34" s="417" t="e">
        <v>#N/A</v>
      </c>
      <c r="H34" s="417" t="e">
        <v>#N/A</v>
      </c>
      <c r="I34" s="417" t="e">
        <v>#N/A</v>
      </c>
      <c r="J34" s="417" t="e">
        <v>#N/A</v>
      </c>
      <c r="K34" s="417" t="e">
        <v>#N/A</v>
      </c>
      <c r="L34" s="422" t="e">
        <v>#N/A</v>
      </c>
      <c r="N34" s="123" t="e">
        <v>#N/A</v>
      </c>
      <c r="O34" s="61">
        <v>61.97969167305132</v>
      </c>
      <c r="P34" s="500" t="e">
        <v>#N/A</v>
      </c>
      <c r="Q34" s="107"/>
      <c r="S34" s="418"/>
      <c r="AB34" s="418"/>
      <c r="AR34" s="28">
        <f t="shared" si="0"/>
        <v>2014</v>
      </c>
      <c r="AS34" s="271">
        <v>28.982600375050467</v>
      </c>
      <c r="AT34" s="563" t="e">
        <f>NA()</f>
        <v>#N/A</v>
      </c>
    </row>
    <row r="35" spans="1:46">
      <c r="A35" s="421">
        <v>36403</v>
      </c>
      <c r="B35" s="417">
        <v>74.900000000000006</v>
      </c>
      <c r="C35" s="1221">
        <v>20</v>
      </c>
      <c r="D35" s="417" t="e">
        <v>#N/A</v>
      </c>
      <c r="E35" s="417" t="e">
        <v>#N/A</v>
      </c>
      <c r="F35" s="417" t="e">
        <v>#N/A</v>
      </c>
      <c r="G35" s="417" t="e">
        <v>#N/A</v>
      </c>
      <c r="H35" s="417">
        <v>40.312046022434124</v>
      </c>
      <c r="I35" s="417" t="e">
        <v>#N/A</v>
      </c>
      <c r="J35" s="417" t="e">
        <v>#N/A</v>
      </c>
      <c r="K35" s="417" t="e">
        <v>#N/A</v>
      </c>
      <c r="L35" s="422" t="e">
        <v>#N/A</v>
      </c>
      <c r="N35" s="123" t="e">
        <v>#N/A</v>
      </c>
      <c r="O35" s="61">
        <v>40.312046022434124</v>
      </c>
      <c r="P35" s="500" t="e">
        <v>#N/A</v>
      </c>
      <c r="Q35" s="107"/>
      <c r="S35" s="418"/>
      <c r="Z35" s="418"/>
      <c r="AR35" s="28">
        <f t="shared" si="0"/>
        <v>2015</v>
      </c>
      <c r="AS35" s="271">
        <v>33.574549169982987</v>
      </c>
      <c r="AT35" s="563" t="e">
        <f>NA()</f>
        <v>#N/A</v>
      </c>
    </row>
    <row r="36" spans="1:46">
      <c r="A36" s="421">
        <v>36656</v>
      </c>
      <c r="B36" s="417">
        <v>16.8</v>
      </c>
      <c r="C36" s="1221">
        <v>20</v>
      </c>
      <c r="D36" s="417" t="e">
        <v>#N/A</v>
      </c>
      <c r="E36" s="417">
        <v>53.318058404220039</v>
      </c>
      <c r="F36" s="417" t="e">
        <v>#N/A</v>
      </c>
      <c r="G36" s="417" t="e">
        <v>#N/A</v>
      </c>
      <c r="H36" s="417" t="e">
        <v>#N/A</v>
      </c>
      <c r="I36" s="417" t="e">
        <v>#N/A</v>
      </c>
      <c r="J36" s="417" t="e">
        <v>#N/A</v>
      </c>
      <c r="K36" s="417" t="e">
        <v>#N/A</v>
      </c>
      <c r="L36" s="422" t="e">
        <v>#N/A</v>
      </c>
      <c r="N36" s="123">
        <v>53.318058404220039</v>
      </c>
      <c r="O36" s="61" t="e">
        <v>#N/A</v>
      </c>
      <c r="P36" s="500" t="e">
        <v>#N/A</v>
      </c>
      <c r="Q36" s="107"/>
      <c r="S36" s="418"/>
      <c r="Z36" s="418"/>
      <c r="AR36" s="28">
        <f t="shared" si="0"/>
        <v>2016</v>
      </c>
      <c r="AS36" s="271">
        <v>27.601354817669147</v>
      </c>
      <c r="AT36" s="563" t="e">
        <f>NA()</f>
        <v>#N/A</v>
      </c>
    </row>
    <row r="37" spans="1:46">
      <c r="A37" s="421">
        <v>36476</v>
      </c>
      <c r="B37" s="417">
        <v>10.4</v>
      </c>
      <c r="C37" s="1221">
        <v>12</v>
      </c>
      <c r="D37" s="417" t="e">
        <v>#N/A</v>
      </c>
      <c r="E37" s="417" t="e">
        <v>#N/A</v>
      </c>
      <c r="F37" s="417" t="e">
        <v>#N/A</v>
      </c>
      <c r="G37" s="417" t="e">
        <v>#N/A</v>
      </c>
      <c r="H37" s="417" t="e">
        <v>#N/A</v>
      </c>
      <c r="I37" s="417">
        <v>223.89151722671889</v>
      </c>
      <c r="J37" s="417" t="e">
        <v>#N/A</v>
      </c>
      <c r="K37" s="417" t="e">
        <v>#N/A</v>
      </c>
      <c r="L37" s="422" t="e">
        <v>#N/A</v>
      </c>
      <c r="N37" s="123" t="e">
        <v>#N/A</v>
      </c>
      <c r="O37" s="61" t="e">
        <v>#N/A</v>
      </c>
      <c r="P37" s="500">
        <v>223.89151722671889</v>
      </c>
      <c r="Q37" s="107"/>
      <c r="S37" s="418"/>
      <c r="Z37" s="418"/>
      <c r="AR37" s="28">
        <f t="shared" si="0"/>
        <v>2017</v>
      </c>
      <c r="AS37" s="271">
        <v>21.25673724078592</v>
      </c>
      <c r="AT37" s="563" t="e">
        <f>NA()</f>
        <v>#N/A</v>
      </c>
    </row>
    <row r="38" spans="1:46">
      <c r="A38" s="421">
        <v>36998</v>
      </c>
      <c r="B38" s="417">
        <v>25.5</v>
      </c>
      <c r="C38" s="1221">
        <v>25</v>
      </c>
      <c r="D38" s="417" t="e">
        <v>#N/A</v>
      </c>
      <c r="E38" s="417" t="e">
        <v>#N/A</v>
      </c>
      <c r="F38" s="417">
        <v>116.4458643968625</v>
      </c>
      <c r="G38" s="417" t="e">
        <v>#N/A</v>
      </c>
      <c r="H38" s="417" t="e">
        <v>#N/A</v>
      </c>
      <c r="I38" s="417" t="e">
        <v>#N/A</v>
      </c>
      <c r="J38" s="417" t="e">
        <v>#N/A</v>
      </c>
      <c r="K38" s="417" t="e">
        <v>#N/A</v>
      </c>
      <c r="L38" s="422" t="e">
        <v>#N/A</v>
      </c>
      <c r="N38" s="123" t="e">
        <v>#N/A</v>
      </c>
      <c r="O38" s="61">
        <v>116.4458643968625</v>
      </c>
      <c r="P38" s="500" t="e">
        <v>#N/A</v>
      </c>
      <c r="Q38" s="107"/>
      <c r="S38" s="418"/>
      <c r="Z38" s="418"/>
      <c r="AR38" s="28">
        <f t="shared" si="0"/>
        <v>2018</v>
      </c>
      <c r="AS38" s="271">
        <v>19.537006761765703</v>
      </c>
      <c r="AT38" s="563">
        <v>23.820484681986535</v>
      </c>
    </row>
    <row r="39" spans="1:46">
      <c r="A39" s="421">
        <v>36999</v>
      </c>
      <c r="B39" s="417">
        <v>4.5</v>
      </c>
      <c r="C39" s="1221">
        <v>20</v>
      </c>
      <c r="D39" s="417" t="e">
        <v>#N/A</v>
      </c>
      <c r="E39" s="417" t="e">
        <v>#N/A</v>
      </c>
      <c r="F39" s="417">
        <v>101.97901374201899</v>
      </c>
      <c r="G39" s="417" t="e">
        <v>#N/A</v>
      </c>
      <c r="H39" s="417" t="e">
        <v>#N/A</v>
      </c>
      <c r="I39" s="417" t="e">
        <v>#N/A</v>
      </c>
      <c r="J39" s="417" t="e">
        <v>#N/A</v>
      </c>
      <c r="K39" s="417" t="e">
        <v>#N/A</v>
      </c>
      <c r="L39" s="422" t="e">
        <v>#N/A</v>
      </c>
      <c r="N39" s="123" t="e">
        <v>#N/A</v>
      </c>
      <c r="O39" s="61">
        <v>101.97901374201899</v>
      </c>
      <c r="P39" s="500" t="e">
        <v>#N/A</v>
      </c>
      <c r="Q39" s="107"/>
      <c r="S39" s="418"/>
      <c r="Z39" s="418"/>
      <c r="AR39" s="28">
        <f t="shared" si="0"/>
        <v>2019</v>
      </c>
      <c r="AS39" s="271">
        <v>26.865161117327713</v>
      </c>
      <c r="AT39" s="563">
        <v>24.518043318244558</v>
      </c>
    </row>
    <row r="40" spans="1:46">
      <c r="A40" s="421">
        <v>36790</v>
      </c>
      <c r="B40" s="417">
        <v>29.7</v>
      </c>
      <c r="C40" s="1221">
        <v>15</v>
      </c>
      <c r="D40" s="417" t="e">
        <v>#N/A</v>
      </c>
      <c r="E40" s="417">
        <v>58.086017668821</v>
      </c>
      <c r="F40" s="417" t="e">
        <v>#N/A</v>
      </c>
      <c r="G40" s="417" t="e">
        <v>#N/A</v>
      </c>
      <c r="H40" s="417" t="e">
        <v>#N/A</v>
      </c>
      <c r="I40" s="417" t="e">
        <v>#N/A</v>
      </c>
      <c r="J40" s="417" t="e">
        <v>#N/A</v>
      </c>
      <c r="K40" s="417" t="e">
        <v>#N/A</v>
      </c>
      <c r="L40" s="422" t="e">
        <v>#N/A</v>
      </c>
      <c r="N40" s="123">
        <v>58.086017668821</v>
      </c>
      <c r="O40" s="61" t="e">
        <v>#N/A</v>
      </c>
      <c r="P40" s="500" t="e">
        <v>#N/A</v>
      </c>
      <c r="Q40" s="107"/>
      <c r="S40" s="418"/>
      <c r="Z40" s="418"/>
      <c r="AR40" s="28">
        <f t="shared" si="0"/>
        <v>2020</v>
      </c>
      <c r="AS40" s="271">
        <v>29.539132743758071</v>
      </c>
      <c r="AT40" s="563">
        <v>20.760593733682917</v>
      </c>
    </row>
    <row r="41" spans="1:46">
      <c r="A41" s="421">
        <v>36963</v>
      </c>
      <c r="B41" s="417">
        <v>112.2</v>
      </c>
      <c r="C41" s="1221">
        <v>15</v>
      </c>
      <c r="D41" s="417" t="e">
        <v>#N/A</v>
      </c>
      <c r="E41" s="417" t="e">
        <v>#N/A</v>
      </c>
      <c r="F41" s="417" t="e">
        <v>#N/A</v>
      </c>
      <c r="G41" s="417">
        <v>35.888234242808288</v>
      </c>
      <c r="H41" s="417" t="e">
        <v>#N/A</v>
      </c>
      <c r="I41" s="417" t="e">
        <v>#N/A</v>
      </c>
      <c r="J41" s="417" t="e">
        <v>#N/A</v>
      </c>
      <c r="K41" s="417" t="e">
        <v>#N/A</v>
      </c>
      <c r="L41" s="422" t="e">
        <v>#N/A</v>
      </c>
      <c r="N41" s="123" t="e">
        <v>#N/A</v>
      </c>
      <c r="O41" s="61">
        <v>35.888234242808288</v>
      </c>
      <c r="P41" s="500" t="e">
        <v>#N/A</v>
      </c>
      <c r="Q41" s="107"/>
      <c r="S41" s="418"/>
      <c r="Z41" s="418"/>
      <c r="AR41" s="28">
        <f t="shared" si="0"/>
        <v>2021</v>
      </c>
      <c r="AS41" s="271">
        <v>24.974631047916791</v>
      </c>
      <c r="AT41" s="563">
        <v>23.680525478357431</v>
      </c>
    </row>
    <row r="42" spans="1:46">
      <c r="A42" s="421">
        <v>37345</v>
      </c>
      <c r="B42" s="417">
        <v>15</v>
      </c>
      <c r="C42" s="1221">
        <v>20</v>
      </c>
      <c r="D42" s="417" t="e">
        <v>#N/A</v>
      </c>
      <c r="E42" s="417" t="e">
        <v>#N/A</v>
      </c>
      <c r="F42" s="417" t="e">
        <v>#N/A</v>
      </c>
      <c r="G42" s="417" t="e">
        <v>#N/A</v>
      </c>
      <c r="H42" s="417" t="e">
        <v>#N/A</v>
      </c>
      <c r="I42" s="417">
        <v>59.053659882765288</v>
      </c>
      <c r="J42" s="417" t="e">
        <v>#N/A</v>
      </c>
      <c r="K42" s="417" t="e">
        <v>#N/A</v>
      </c>
      <c r="L42" s="422" t="e">
        <v>#N/A</v>
      </c>
      <c r="N42" s="123" t="e">
        <v>#N/A</v>
      </c>
      <c r="O42" s="61" t="e">
        <v>#N/A</v>
      </c>
      <c r="P42" s="500">
        <v>59.053659882765288</v>
      </c>
      <c r="Q42" s="107"/>
      <c r="S42" s="418"/>
      <c r="Z42" s="418"/>
      <c r="AR42" s="28">
        <v>2022</v>
      </c>
      <c r="AS42" s="271">
        <v>25.520878540897769</v>
      </c>
      <c r="AT42" s="563">
        <v>31.737609157597415</v>
      </c>
    </row>
    <row r="43" spans="1:46">
      <c r="A43" s="421">
        <v>37245</v>
      </c>
      <c r="B43" s="417">
        <v>9</v>
      </c>
      <c r="C43" s="1221">
        <v>20</v>
      </c>
      <c r="D43" s="417" t="e">
        <v>#N/A</v>
      </c>
      <c r="E43" s="417" t="e">
        <v>#N/A</v>
      </c>
      <c r="F43" s="417" t="e">
        <v>#N/A</v>
      </c>
      <c r="G43" s="417" t="e">
        <v>#N/A</v>
      </c>
      <c r="H43" s="417" t="e">
        <v>#N/A</v>
      </c>
      <c r="I43" s="417">
        <v>59.057060191282226</v>
      </c>
      <c r="J43" s="417" t="e">
        <v>#N/A</v>
      </c>
      <c r="K43" s="417" t="e">
        <v>#N/A</v>
      </c>
      <c r="L43" s="422" t="e">
        <v>#N/A</v>
      </c>
      <c r="N43" s="123" t="e">
        <v>#N/A</v>
      </c>
      <c r="O43" s="61" t="e">
        <v>#N/A</v>
      </c>
      <c r="P43" s="500">
        <v>59.057060191282226</v>
      </c>
      <c r="Q43" s="107"/>
      <c r="S43" s="418"/>
      <c r="Z43" s="418"/>
      <c r="AR43" s="30">
        <v>2023</v>
      </c>
      <c r="AS43" s="272"/>
      <c r="AT43" s="675">
        <v>36.270316577340843</v>
      </c>
    </row>
    <row r="44" spans="1:46">
      <c r="A44" s="421">
        <v>36913</v>
      </c>
      <c r="B44" s="417">
        <v>50</v>
      </c>
      <c r="C44" s="1221">
        <v>20</v>
      </c>
      <c r="D44" s="417" t="e">
        <v>#N/A</v>
      </c>
      <c r="E44" s="417">
        <v>49.355368988189824</v>
      </c>
      <c r="F44" s="417" t="e">
        <v>#N/A</v>
      </c>
      <c r="G44" s="417" t="e">
        <v>#N/A</v>
      </c>
      <c r="H44" s="417" t="e">
        <v>#N/A</v>
      </c>
      <c r="I44" s="417" t="e">
        <v>#N/A</v>
      </c>
      <c r="J44" s="417" t="e">
        <v>#N/A</v>
      </c>
      <c r="K44" s="417" t="e">
        <v>#N/A</v>
      </c>
      <c r="L44" s="422" t="e">
        <v>#N/A</v>
      </c>
      <c r="N44" s="123">
        <v>49.355368988189824</v>
      </c>
      <c r="O44" s="61" t="e">
        <v>#N/A</v>
      </c>
      <c r="P44" s="500" t="e">
        <v>#N/A</v>
      </c>
      <c r="Q44" s="107"/>
      <c r="S44" s="418"/>
      <c r="Z44" s="418"/>
    </row>
    <row r="45" spans="1:46">
      <c r="A45" s="421">
        <v>37246</v>
      </c>
      <c r="B45" s="417">
        <v>80</v>
      </c>
      <c r="C45" s="1221">
        <v>15</v>
      </c>
      <c r="D45" s="417" t="e">
        <v>#N/A</v>
      </c>
      <c r="E45" s="417" t="e">
        <v>#N/A</v>
      </c>
      <c r="F45" s="417" t="e">
        <v>#N/A</v>
      </c>
      <c r="G45" s="417">
        <v>35.627957558943116</v>
      </c>
      <c r="H45" s="417" t="e">
        <v>#N/A</v>
      </c>
      <c r="I45" s="417" t="e">
        <v>#N/A</v>
      </c>
      <c r="J45" s="417" t="e">
        <v>#N/A</v>
      </c>
      <c r="K45" s="417" t="e">
        <v>#N/A</v>
      </c>
      <c r="L45" s="422" t="e">
        <v>#N/A</v>
      </c>
      <c r="N45" s="123" t="e">
        <v>#N/A</v>
      </c>
      <c r="O45" s="61">
        <v>35.627957558943116</v>
      </c>
      <c r="P45" s="500" t="e">
        <v>#N/A</v>
      </c>
      <c r="Q45" s="107"/>
      <c r="S45" s="418"/>
      <c r="Z45" s="418"/>
    </row>
    <row r="46" spans="1:46">
      <c r="A46" s="421">
        <v>37202</v>
      </c>
      <c r="B46" s="417">
        <v>49.8</v>
      </c>
      <c r="C46" s="1221">
        <v>20</v>
      </c>
      <c r="D46" s="417" t="e">
        <v>#N/A</v>
      </c>
      <c r="E46" s="417">
        <v>89.762142701462196</v>
      </c>
      <c r="F46" s="417" t="e">
        <v>#N/A</v>
      </c>
      <c r="G46" s="417" t="e">
        <v>#N/A</v>
      </c>
      <c r="H46" s="417" t="e">
        <v>#N/A</v>
      </c>
      <c r="I46" s="417" t="e">
        <v>#N/A</v>
      </c>
      <c r="J46" s="417" t="e">
        <v>#N/A</v>
      </c>
      <c r="K46" s="417" t="e">
        <v>#N/A</v>
      </c>
      <c r="L46" s="422" t="e">
        <v>#N/A</v>
      </c>
      <c r="N46" s="123">
        <v>89.762142701462196</v>
      </c>
      <c r="O46" s="61" t="e">
        <v>#N/A</v>
      </c>
      <c r="P46" s="500" t="e">
        <v>#N/A</v>
      </c>
      <c r="Q46" s="107"/>
      <c r="S46" s="418"/>
      <c r="Z46" s="418"/>
    </row>
    <row r="47" spans="1:46">
      <c r="A47" s="421">
        <v>37631</v>
      </c>
      <c r="B47" s="417">
        <v>24</v>
      </c>
      <c r="C47" s="1221">
        <v>20</v>
      </c>
      <c r="D47" s="417" t="e">
        <v>#N/A</v>
      </c>
      <c r="E47" s="417">
        <v>49.471678628488839</v>
      </c>
      <c r="F47" s="417" t="e">
        <v>#N/A</v>
      </c>
      <c r="G47" s="417" t="e">
        <v>#N/A</v>
      </c>
      <c r="H47" s="417" t="e">
        <v>#N/A</v>
      </c>
      <c r="I47" s="417" t="e">
        <v>#N/A</v>
      </c>
      <c r="J47" s="417" t="e">
        <v>#N/A</v>
      </c>
      <c r="K47" s="417" t="e">
        <v>#N/A</v>
      </c>
      <c r="L47" s="422" t="e">
        <v>#N/A</v>
      </c>
      <c r="N47" s="123">
        <v>49.471678628488839</v>
      </c>
      <c r="O47" s="61" t="e">
        <v>#N/A</v>
      </c>
      <c r="P47" s="500" t="e">
        <v>#N/A</v>
      </c>
      <c r="Q47" s="107"/>
      <c r="S47" s="418"/>
      <c r="Z47" s="418"/>
    </row>
    <row r="48" spans="1:46">
      <c r="A48" s="421">
        <v>36860</v>
      </c>
      <c r="B48" s="417">
        <v>299.64</v>
      </c>
      <c r="C48" s="1221">
        <v>25</v>
      </c>
      <c r="D48" s="417" t="e">
        <v>#N/A</v>
      </c>
      <c r="E48" s="417">
        <v>37.944340095536752</v>
      </c>
      <c r="F48" s="417" t="e">
        <v>#N/A</v>
      </c>
      <c r="G48" s="417" t="e">
        <v>#N/A</v>
      </c>
      <c r="H48" s="417" t="e">
        <v>#N/A</v>
      </c>
      <c r="I48" s="417" t="e">
        <v>#N/A</v>
      </c>
      <c r="J48" s="417" t="e">
        <v>#N/A</v>
      </c>
      <c r="K48" s="417" t="e">
        <v>#N/A</v>
      </c>
      <c r="L48" s="422" t="e">
        <v>#N/A</v>
      </c>
      <c r="N48" s="123">
        <v>37.944340095536752</v>
      </c>
      <c r="O48" s="61" t="e">
        <v>#N/A</v>
      </c>
      <c r="P48" s="500" t="e">
        <v>#N/A</v>
      </c>
      <c r="Q48" s="107"/>
      <c r="S48" s="418"/>
      <c r="Z48" s="418"/>
    </row>
    <row r="49" spans="1:26">
      <c r="A49" s="421">
        <v>37526</v>
      </c>
      <c r="B49" s="417">
        <v>56.76</v>
      </c>
      <c r="C49" s="1221">
        <v>25</v>
      </c>
      <c r="D49" s="417" t="e">
        <v>#N/A</v>
      </c>
      <c r="E49" s="417" t="e">
        <v>#N/A</v>
      </c>
      <c r="F49" s="417">
        <v>31.864174794694829</v>
      </c>
      <c r="G49" s="417" t="e">
        <v>#N/A</v>
      </c>
      <c r="H49" s="417" t="e">
        <v>#N/A</v>
      </c>
      <c r="I49" s="417" t="e">
        <v>#N/A</v>
      </c>
      <c r="J49" s="417" t="e">
        <v>#N/A</v>
      </c>
      <c r="K49" s="417" t="e">
        <v>#N/A</v>
      </c>
      <c r="L49" s="422" t="e">
        <v>#N/A</v>
      </c>
      <c r="N49" s="123" t="e">
        <v>#N/A</v>
      </c>
      <c r="O49" s="61">
        <v>31.864174794694829</v>
      </c>
      <c r="P49" s="500" t="e">
        <v>#N/A</v>
      </c>
      <c r="Q49" s="107"/>
      <c r="S49" s="418"/>
      <c r="Z49" s="418"/>
    </row>
    <row r="50" spans="1:26">
      <c r="A50" s="421">
        <v>37518</v>
      </c>
      <c r="B50" s="417">
        <v>5.94</v>
      </c>
      <c r="C50" s="1221">
        <v>20</v>
      </c>
      <c r="D50" s="417" t="e">
        <v>#N/A</v>
      </c>
      <c r="E50" s="417" t="e">
        <v>#N/A</v>
      </c>
      <c r="F50" s="417">
        <v>37.460244249751518</v>
      </c>
      <c r="G50" s="417" t="e">
        <v>#N/A</v>
      </c>
      <c r="H50" s="417" t="e">
        <v>#N/A</v>
      </c>
      <c r="I50" s="417" t="e">
        <v>#N/A</v>
      </c>
      <c r="J50" s="417" t="e">
        <v>#N/A</v>
      </c>
      <c r="K50" s="417" t="e">
        <v>#N/A</v>
      </c>
      <c r="L50" s="422" t="e">
        <v>#N/A</v>
      </c>
      <c r="N50" s="123" t="e">
        <v>#N/A</v>
      </c>
      <c r="O50" s="61">
        <v>37.460244249751518</v>
      </c>
      <c r="P50" s="500" t="e">
        <v>#N/A</v>
      </c>
      <c r="Q50" s="107"/>
      <c r="S50" s="418"/>
      <c r="Z50" s="418"/>
    </row>
    <row r="51" spans="1:26">
      <c r="A51" s="421">
        <v>37543</v>
      </c>
      <c r="B51" s="417">
        <v>11.22</v>
      </c>
      <c r="C51" s="1221">
        <v>20</v>
      </c>
      <c r="D51" s="417" t="e">
        <v>#N/A</v>
      </c>
      <c r="E51" s="417" t="e">
        <v>#N/A</v>
      </c>
      <c r="F51" s="417">
        <v>37.462835132420153</v>
      </c>
      <c r="G51" s="417" t="e">
        <v>#N/A</v>
      </c>
      <c r="H51" s="417" t="e">
        <v>#N/A</v>
      </c>
      <c r="I51" s="417" t="e">
        <v>#N/A</v>
      </c>
      <c r="J51" s="417" t="e">
        <v>#N/A</v>
      </c>
      <c r="K51" s="417" t="e">
        <v>#N/A</v>
      </c>
      <c r="L51" s="422" t="e">
        <v>#N/A</v>
      </c>
      <c r="N51" s="123" t="e">
        <v>#N/A</v>
      </c>
      <c r="O51" s="61">
        <v>37.462835132420153</v>
      </c>
      <c r="P51" s="500" t="e">
        <v>#N/A</v>
      </c>
      <c r="Q51" s="107"/>
      <c r="S51" s="418"/>
      <c r="Z51" s="418"/>
    </row>
    <row r="52" spans="1:26">
      <c r="A52" s="421">
        <v>38084</v>
      </c>
      <c r="B52" s="417">
        <v>3.3</v>
      </c>
      <c r="C52" s="1221">
        <v>20</v>
      </c>
      <c r="D52" s="417" t="e">
        <v>#N/A</v>
      </c>
      <c r="E52" s="417" t="e">
        <v>#N/A</v>
      </c>
      <c r="F52" s="417">
        <v>36.174638341178856</v>
      </c>
      <c r="G52" s="417" t="e">
        <v>#N/A</v>
      </c>
      <c r="H52" s="417" t="e">
        <v>#N/A</v>
      </c>
      <c r="I52" s="417" t="e">
        <v>#N/A</v>
      </c>
      <c r="J52" s="417" t="e">
        <v>#N/A</v>
      </c>
      <c r="K52" s="417" t="e">
        <v>#N/A</v>
      </c>
      <c r="L52" s="422" t="e">
        <v>#N/A</v>
      </c>
      <c r="N52" s="123" t="e">
        <v>#N/A</v>
      </c>
      <c r="O52" s="61">
        <v>36.174638341178856</v>
      </c>
      <c r="P52" s="500" t="e">
        <v>#N/A</v>
      </c>
      <c r="Q52" s="107"/>
      <c r="S52" s="418"/>
      <c r="Z52" s="418"/>
    </row>
    <row r="53" spans="1:26">
      <c r="A53" s="421">
        <v>39239</v>
      </c>
      <c r="B53" s="417">
        <v>20.46</v>
      </c>
      <c r="C53" s="1221">
        <v>10</v>
      </c>
      <c r="D53" s="417" t="e">
        <v>#N/A</v>
      </c>
      <c r="E53" s="417" t="e">
        <v>#N/A</v>
      </c>
      <c r="F53" s="417">
        <v>65.845215261186326</v>
      </c>
      <c r="G53" s="417" t="e">
        <v>#N/A</v>
      </c>
      <c r="H53" s="417" t="e">
        <v>#N/A</v>
      </c>
      <c r="I53" s="417" t="e">
        <v>#N/A</v>
      </c>
      <c r="J53" s="417" t="e">
        <v>#N/A</v>
      </c>
      <c r="K53" s="417" t="e">
        <v>#N/A</v>
      </c>
      <c r="L53" s="422" t="e">
        <v>#N/A</v>
      </c>
      <c r="N53" s="123" t="e">
        <v>#N/A</v>
      </c>
      <c r="O53" s="61">
        <v>65.845215261186326</v>
      </c>
      <c r="P53" s="500" t="e">
        <v>#N/A</v>
      </c>
      <c r="Q53" s="107"/>
      <c r="S53" s="418"/>
      <c r="Z53" s="418"/>
    </row>
    <row r="54" spans="1:26">
      <c r="A54" s="421">
        <v>37245</v>
      </c>
      <c r="B54" s="417">
        <v>66</v>
      </c>
      <c r="C54" s="1221">
        <v>20</v>
      </c>
      <c r="D54" s="417" t="e">
        <v>#N/A</v>
      </c>
      <c r="E54" s="417" t="e">
        <v>#N/A</v>
      </c>
      <c r="F54" s="417" t="e">
        <v>#N/A</v>
      </c>
      <c r="G54" s="417" t="e">
        <v>#N/A</v>
      </c>
      <c r="H54" s="417" t="e">
        <v>#N/A</v>
      </c>
      <c r="I54" s="417">
        <v>57.930696118563027</v>
      </c>
      <c r="J54" s="417" t="e">
        <v>#N/A</v>
      </c>
      <c r="K54" s="417" t="e">
        <v>#N/A</v>
      </c>
      <c r="L54" s="422" t="e">
        <v>#N/A</v>
      </c>
      <c r="N54" s="123" t="e">
        <v>#N/A</v>
      </c>
      <c r="O54" s="61" t="e">
        <v>#N/A</v>
      </c>
      <c r="P54" s="500">
        <v>57.930696118563027</v>
      </c>
      <c r="Q54" s="107"/>
      <c r="S54" s="418"/>
      <c r="Z54" s="418"/>
    </row>
    <row r="55" spans="1:26">
      <c r="A55" s="421">
        <v>37536</v>
      </c>
      <c r="B55" s="417">
        <v>162</v>
      </c>
      <c r="C55" s="1221">
        <v>25</v>
      </c>
      <c r="D55" s="417">
        <v>48.376243367771252</v>
      </c>
      <c r="E55" s="417" t="e">
        <v>#N/A</v>
      </c>
      <c r="F55" s="417" t="e">
        <v>#N/A</v>
      </c>
      <c r="G55" s="417" t="e">
        <v>#N/A</v>
      </c>
      <c r="H55" s="417" t="e">
        <v>#N/A</v>
      </c>
      <c r="I55" s="417" t="e">
        <v>#N/A</v>
      </c>
      <c r="J55" s="417" t="e">
        <v>#N/A</v>
      </c>
      <c r="K55" s="417" t="e">
        <v>#N/A</v>
      </c>
      <c r="L55" s="422" t="e">
        <v>#N/A</v>
      </c>
      <c r="N55" s="123">
        <v>48.376243367771252</v>
      </c>
      <c r="O55" s="61" t="e">
        <v>#N/A</v>
      </c>
      <c r="P55" s="500" t="e">
        <v>#N/A</v>
      </c>
      <c r="Q55" s="107"/>
      <c r="S55" s="418"/>
      <c r="Z55" s="418"/>
    </row>
    <row r="56" spans="1:26">
      <c r="A56" s="421">
        <v>37550</v>
      </c>
      <c r="B56" s="417">
        <v>204</v>
      </c>
      <c r="C56" s="1221">
        <v>25</v>
      </c>
      <c r="D56" s="417" t="e">
        <v>#N/A</v>
      </c>
      <c r="E56" s="417">
        <v>35.0028614595983</v>
      </c>
      <c r="F56" s="417" t="e">
        <v>#N/A</v>
      </c>
      <c r="G56" s="417" t="e">
        <v>#N/A</v>
      </c>
      <c r="H56" s="417" t="e">
        <v>#N/A</v>
      </c>
      <c r="I56" s="417" t="e">
        <v>#N/A</v>
      </c>
      <c r="J56" s="417" t="e">
        <v>#N/A</v>
      </c>
      <c r="K56" s="417" t="e">
        <v>#N/A</v>
      </c>
      <c r="L56" s="422" t="e">
        <v>#N/A</v>
      </c>
      <c r="N56" s="123">
        <v>35.0028614595983</v>
      </c>
      <c r="O56" s="61" t="e">
        <v>#N/A</v>
      </c>
      <c r="P56" s="500" t="e">
        <v>#N/A</v>
      </c>
      <c r="Q56" s="107"/>
      <c r="S56" s="418"/>
      <c r="Z56" s="418"/>
    </row>
    <row r="57" spans="1:26">
      <c r="A57" s="421">
        <v>37778</v>
      </c>
      <c r="B57" s="417">
        <v>51</v>
      </c>
      <c r="C57" s="1221">
        <v>15</v>
      </c>
      <c r="D57" s="417" t="e">
        <v>#N/A</v>
      </c>
      <c r="E57" s="417" t="e">
        <v>#N/A</v>
      </c>
      <c r="F57" s="417" t="e">
        <v>#N/A</v>
      </c>
      <c r="G57" s="417">
        <v>34.058260960030928</v>
      </c>
      <c r="H57" s="417" t="e">
        <v>#N/A</v>
      </c>
      <c r="I57" s="417" t="e">
        <v>#N/A</v>
      </c>
      <c r="J57" s="417" t="e">
        <v>#N/A</v>
      </c>
      <c r="K57" s="417" t="e">
        <v>#N/A</v>
      </c>
      <c r="L57" s="422" t="e">
        <v>#N/A</v>
      </c>
      <c r="N57" s="123" t="e">
        <v>#N/A</v>
      </c>
      <c r="O57" s="61">
        <v>34.058260960030928</v>
      </c>
      <c r="P57" s="500" t="e">
        <v>#N/A</v>
      </c>
      <c r="Q57" s="107"/>
      <c r="S57" s="418"/>
      <c r="Z57" s="418"/>
    </row>
    <row r="58" spans="1:26">
      <c r="A58" s="421">
        <v>37707</v>
      </c>
      <c r="B58" s="417">
        <v>51</v>
      </c>
      <c r="C58" s="1221">
        <v>25</v>
      </c>
      <c r="D58" s="417" t="e">
        <v>#N/A</v>
      </c>
      <c r="E58" s="417" t="e">
        <v>#N/A</v>
      </c>
      <c r="F58" s="417" t="e">
        <v>#N/A</v>
      </c>
      <c r="G58" s="417">
        <v>23.600363865648191</v>
      </c>
      <c r="H58" s="417" t="e">
        <v>#N/A</v>
      </c>
      <c r="I58" s="417" t="e">
        <v>#N/A</v>
      </c>
      <c r="J58" s="417" t="e">
        <v>#N/A</v>
      </c>
      <c r="K58" s="417" t="e">
        <v>#N/A</v>
      </c>
      <c r="L58" s="422" t="e">
        <v>#N/A</v>
      </c>
      <c r="N58" s="123" t="e">
        <v>#N/A</v>
      </c>
      <c r="O58" s="61">
        <v>23.600363865648191</v>
      </c>
      <c r="P58" s="500" t="e">
        <v>#N/A</v>
      </c>
      <c r="Q58" s="107"/>
      <c r="S58" s="418"/>
      <c r="Z58" s="418"/>
    </row>
    <row r="59" spans="1:26">
      <c r="A59" s="421">
        <v>37585</v>
      </c>
      <c r="B59" s="417">
        <v>43.5</v>
      </c>
      <c r="C59" s="1221">
        <v>15</v>
      </c>
      <c r="D59" s="417" t="e">
        <v>#N/A</v>
      </c>
      <c r="E59" s="417" t="e">
        <v>#N/A</v>
      </c>
      <c r="F59" s="417">
        <v>34.142421189093433</v>
      </c>
      <c r="G59" s="417" t="e">
        <v>#N/A</v>
      </c>
      <c r="H59" s="417" t="e">
        <v>#N/A</v>
      </c>
      <c r="I59" s="417" t="e">
        <v>#N/A</v>
      </c>
      <c r="J59" s="417" t="e">
        <v>#N/A</v>
      </c>
      <c r="K59" s="417" t="e">
        <v>#N/A</v>
      </c>
      <c r="L59" s="422" t="e">
        <v>#N/A</v>
      </c>
      <c r="N59" s="123" t="e">
        <v>#N/A</v>
      </c>
      <c r="O59" s="61">
        <v>34.142421189093433</v>
      </c>
      <c r="P59" s="500" t="e">
        <v>#N/A</v>
      </c>
      <c r="Q59" s="107"/>
      <c r="S59" s="418"/>
      <c r="Z59" s="418"/>
    </row>
    <row r="60" spans="1:26">
      <c r="A60" s="421">
        <v>37512</v>
      </c>
      <c r="B60" s="417">
        <v>40.5</v>
      </c>
      <c r="C60" s="1221">
        <v>25</v>
      </c>
      <c r="D60" s="417" t="e">
        <v>#N/A</v>
      </c>
      <c r="E60" s="417" t="e">
        <v>#N/A</v>
      </c>
      <c r="F60" s="417">
        <v>27.148087110095194</v>
      </c>
      <c r="G60" s="417" t="e">
        <v>#N/A</v>
      </c>
      <c r="H60" s="417" t="e">
        <v>#N/A</v>
      </c>
      <c r="I60" s="417" t="e">
        <v>#N/A</v>
      </c>
      <c r="J60" s="417" t="e">
        <v>#N/A</v>
      </c>
      <c r="K60" s="417" t="e">
        <v>#N/A</v>
      </c>
      <c r="L60" s="422" t="e">
        <v>#N/A</v>
      </c>
      <c r="N60" s="123" t="e">
        <v>#N/A</v>
      </c>
      <c r="O60" s="61">
        <v>27.148087110095194</v>
      </c>
      <c r="P60" s="500" t="e">
        <v>#N/A</v>
      </c>
      <c r="Q60" s="107"/>
      <c r="S60" s="418"/>
      <c r="Z60" s="418"/>
    </row>
    <row r="61" spans="1:26">
      <c r="A61" s="421">
        <v>37512</v>
      </c>
      <c r="B61" s="417">
        <v>21</v>
      </c>
      <c r="C61" s="1221">
        <v>25</v>
      </c>
      <c r="D61" s="417" t="e">
        <v>#N/A</v>
      </c>
      <c r="E61" s="417" t="e">
        <v>#N/A</v>
      </c>
      <c r="F61" s="417">
        <v>38.658377336573224</v>
      </c>
      <c r="G61" s="417" t="e">
        <v>#N/A</v>
      </c>
      <c r="H61" s="417" t="e">
        <v>#N/A</v>
      </c>
      <c r="I61" s="417" t="e">
        <v>#N/A</v>
      </c>
      <c r="J61" s="417" t="e">
        <v>#N/A</v>
      </c>
      <c r="K61" s="417" t="e">
        <v>#N/A</v>
      </c>
      <c r="L61" s="422" t="e">
        <v>#N/A</v>
      </c>
      <c r="N61" s="123" t="e">
        <v>#N/A</v>
      </c>
      <c r="O61" s="61">
        <v>38.658377336573224</v>
      </c>
      <c r="P61" s="500" t="e">
        <v>#N/A</v>
      </c>
      <c r="Q61" s="107"/>
      <c r="S61" s="418"/>
      <c r="Z61" s="418"/>
    </row>
    <row r="62" spans="1:26">
      <c r="A62" s="421">
        <v>37512</v>
      </c>
      <c r="B62" s="417">
        <v>40.5</v>
      </c>
      <c r="C62" s="1221">
        <v>25</v>
      </c>
      <c r="D62" s="417" t="e">
        <v>#N/A</v>
      </c>
      <c r="E62" s="417">
        <v>29.665772993051828</v>
      </c>
      <c r="F62" s="417" t="e">
        <v>#N/A</v>
      </c>
      <c r="G62" s="417" t="e">
        <v>#N/A</v>
      </c>
      <c r="H62" s="417" t="e">
        <v>#N/A</v>
      </c>
      <c r="I62" s="417" t="e">
        <v>#N/A</v>
      </c>
      <c r="J62" s="417" t="e">
        <v>#N/A</v>
      </c>
      <c r="K62" s="417" t="e">
        <v>#N/A</v>
      </c>
      <c r="L62" s="422" t="e">
        <v>#N/A</v>
      </c>
      <c r="N62" s="123">
        <v>29.665772993051828</v>
      </c>
      <c r="O62" s="61" t="e">
        <v>#N/A</v>
      </c>
      <c r="P62" s="500" t="e">
        <v>#N/A</v>
      </c>
      <c r="Q62" s="107"/>
      <c r="S62" s="418"/>
      <c r="Z62" s="418"/>
    </row>
    <row r="63" spans="1:26">
      <c r="A63" s="421">
        <v>37560</v>
      </c>
      <c r="B63" s="417">
        <v>22.44</v>
      </c>
      <c r="C63" s="1221">
        <v>15</v>
      </c>
      <c r="D63" s="417">
        <v>67.821821088517282</v>
      </c>
      <c r="E63" s="417" t="e">
        <v>#N/A</v>
      </c>
      <c r="F63" s="417" t="e">
        <v>#N/A</v>
      </c>
      <c r="G63" s="417" t="e">
        <v>#N/A</v>
      </c>
      <c r="H63" s="417" t="e">
        <v>#N/A</v>
      </c>
      <c r="I63" s="417" t="e">
        <v>#N/A</v>
      </c>
      <c r="J63" s="417" t="e">
        <v>#N/A</v>
      </c>
      <c r="K63" s="417" t="e">
        <v>#N/A</v>
      </c>
      <c r="L63" s="422" t="e">
        <v>#N/A</v>
      </c>
      <c r="N63" s="123">
        <v>67.821821088517282</v>
      </c>
      <c r="O63" s="61" t="e">
        <v>#N/A</v>
      </c>
      <c r="P63" s="500" t="e">
        <v>#N/A</v>
      </c>
      <c r="Q63" s="107"/>
      <c r="S63" s="418"/>
      <c r="Z63" s="418"/>
    </row>
    <row r="64" spans="1:26">
      <c r="A64" s="421">
        <v>37369</v>
      </c>
      <c r="B64" s="417">
        <v>85.5</v>
      </c>
      <c r="C64" s="1221">
        <v>20</v>
      </c>
      <c r="D64" s="417" t="e">
        <v>#N/A</v>
      </c>
      <c r="E64" s="417" t="e">
        <v>#N/A</v>
      </c>
      <c r="F64" s="417">
        <v>34.719310053021402</v>
      </c>
      <c r="G64" s="417" t="e">
        <v>#N/A</v>
      </c>
      <c r="H64" s="417" t="e">
        <v>#N/A</v>
      </c>
      <c r="I64" s="417" t="e">
        <v>#N/A</v>
      </c>
      <c r="J64" s="417" t="e">
        <v>#N/A</v>
      </c>
      <c r="K64" s="417" t="e">
        <v>#N/A</v>
      </c>
      <c r="L64" s="422" t="e">
        <v>#N/A</v>
      </c>
      <c r="N64" s="123" t="e">
        <v>#N/A</v>
      </c>
      <c r="O64" s="61">
        <v>34.719310053021402</v>
      </c>
      <c r="P64" s="500" t="e">
        <v>#N/A</v>
      </c>
      <c r="Q64" s="107"/>
      <c r="S64" s="418"/>
      <c r="Z64" s="418"/>
    </row>
    <row r="65" spans="1:26">
      <c r="A65" s="421">
        <v>37642</v>
      </c>
      <c r="B65" s="417">
        <v>74.25</v>
      </c>
      <c r="C65" s="1221">
        <v>20</v>
      </c>
      <c r="D65" s="417" t="e">
        <v>#N/A</v>
      </c>
      <c r="E65" s="417" t="e">
        <v>#N/A</v>
      </c>
      <c r="F65" s="417" t="e">
        <v>#N/A</v>
      </c>
      <c r="G65" s="417">
        <v>31.715322339158242</v>
      </c>
      <c r="H65" s="417" t="e">
        <v>#N/A</v>
      </c>
      <c r="I65" s="417" t="e">
        <v>#N/A</v>
      </c>
      <c r="J65" s="417" t="e">
        <v>#N/A</v>
      </c>
      <c r="K65" s="417" t="e">
        <v>#N/A</v>
      </c>
      <c r="L65" s="422" t="e">
        <v>#N/A</v>
      </c>
      <c r="N65" s="123" t="e">
        <v>#N/A</v>
      </c>
      <c r="O65" s="61">
        <v>31.715322339158242</v>
      </c>
      <c r="P65" s="500" t="e">
        <v>#N/A</v>
      </c>
      <c r="Q65" s="107"/>
      <c r="S65" s="418"/>
      <c r="Z65" s="418"/>
    </row>
    <row r="66" spans="1:26">
      <c r="A66" s="421">
        <v>37732</v>
      </c>
      <c r="B66" s="417">
        <v>30</v>
      </c>
      <c r="C66" s="1221">
        <v>20</v>
      </c>
      <c r="D66" s="417" t="e">
        <v>#N/A</v>
      </c>
      <c r="E66" s="417" t="e">
        <v>#N/A</v>
      </c>
      <c r="F66" s="417" t="e">
        <v>#N/A</v>
      </c>
      <c r="G66" s="417" t="e">
        <v>#N/A</v>
      </c>
      <c r="H66" s="417" t="e">
        <v>#N/A</v>
      </c>
      <c r="I66" s="417">
        <v>52.092041851510857</v>
      </c>
      <c r="J66" s="417" t="e">
        <v>#N/A</v>
      </c>
      <c r="K66" s="417" t="e">
        <v>#N/A</v>
      </c>
      <c r="L66" s="422" t="e">
        <v>#N/A</v>
      </c>
      <c r="N66" s="123" t="e">
        <v>#N/A</v>
      </c>
      <c r="O66" s="61" t="e">
        <v>#N/A</v>
      </c>
      <c r="P66" s="500">
        <v>52.092041851510857</v>
      </c>
      <c r="Q66" s="107"/>
      <c r="S66" s="418"/>
      <c r="Z66" s="418"/>
    </row>
    <row r="67" spans="1:26">
      <c r="A67" s="421">
        <v>37006</v>
      </c>
      <c r="B67" s="417">
        <v>64.5</v>
      </c>
      <c r="C67" s="1221">
        <v>20</v>
      </c>
      <c r="D67" s="417" t="e">
        <v>#N/A</v>
      </c>
      <c r="E67" s="417" t="e">
        <v>#N/A</v>
      </c>
      <c r="F67" s="417" t="e">
        <v>#N/A</v>
      </c>
      <c r="G67" s="417" t="e">
        <v>#N/A</v>
      </c>
      <c r="H67" s="417" t="e">
        <v>#N/A</v>
      </c>
      <c r="I67" s="417">
        <v>61.263106988120107</v>
      </c>
      <c r="J67" s="417" t="e">
        <v>#N/A</v>
      </c>
      <c r="K67" s="417" t="e">
        <v>#N/A</v>
      </c>
      <c r="L67" s="422" t="e">
        <v>#N/A</v>
      </c>
      <c r="N67" s="123" t="e">
        <v>#N/A</v>
      </c>
      <c r="O67" s="61" t="e">
        <v>#N/A</v>
      </c>
      <c r="P67" s="500">
        <v>61.263106988120107</v>
      </c>
      <c r="Q67" s="107"/>
      <c r="S67" s="418"/>
      <c r="Z67" s="418"/>
    </row>
    <row r="68" spans="1:26">
      <c r="A68" s="421">
        <v>37256</v>
      </c>
      <c r="B68" s="417">
        <v>51</v>
      </c>
      <c r="C68" s="1221">
        <v>15</v>
      </c>
      <c r="D68" s="417" t="e">
        <v>#N/A</v>
      </c>
      <c r="E68" s="417" t="e">
        <v>#N/A</v>
      </c>
      <c r="F68" s="417">
        <v>41.04643828713909</v>
      </c>
      <c r="G68" s="417" t="e">
        <v>#N/A</v>
      </c>
      <c r="H68" s="417" t="e">
        <v>#N/A</v>
      </c>
      <c r="I68" s="417" t="e">
        <v>#N/A</v>
      </c>
      <c r="J68" s="417" t="e">
        <v>#N/A</v>
      </c>
      <c r="K68" s="417" t="e">
        <v>#N/A</v>
      </c>
      <c r="L68" s="422" t="e">
        <v>#N/A</v>
      </c>
      <c r="N68" s="123" t="e">
        <v>#N/A</v>
      </c>
      <c r="O68" s="61">
        <v>41.04643828713909</v>
      </c>
      <c r="P68" s="500" t="e">
        <v>#N/A</v>
      </c>
      <c r="Q68" s="107"/>
      <c r="S68" s="418"/>
      <c r="Z68" s="418"/>
    </row>
    <row r="69" spans="1:26">
      <c r="A69" s="421">
        <v>37769</v>
      </c>
      <c r="B69" s="417">
        <v>144</v>
      </c>
      <c r="C69" s="1221">
        <v>25</v>
      </c>
      <c r="D69" s="417" t="e">
        <v>#N/A</v>
      </c>
      <c r="E69" s="417">
        <v>53.056615326322394</v>
      </c>
      <c r="F69" s="417" t="e">
        <v>#N/A</v>
      </c>
      <c r="G69" s="417" t="e">
        <v>#N/A</v>
      </c>
      <c r="H69" s="417" t="e">
        <v>#N/A</v>
      </c>
      <c r="I69" s="417" t="e">
        <v>#N/A</v>
      </c>
      <c r="J69" s="417" t="e">
        <v>#N/A</v>
      </c>
      <c r="K69" s="417" t="e">
        <v>#N/A</v>
      </c>
      <c r="L69" s="422" t="e">
        <v>#N/A</v>
      </c>
      <c r="N69" s="123">
        <v>53.056615326322394</v>
      </c>
      <c r="O69" s="61" t="e">
        <v>#N/A</v>
      </c>
      <c r="P69" s="500" t="e">
        <v>#N/A</v>
      </c>
      <c r="Q69" s="107"/>
      <c r="S69" s="418"/>
      <c r="Z69" s="418"/>
    </row>
    <row r="70" spans="1:26">
      <c r="A70" s="421">
        <v>38266</v>
      </c>
      <c r="B70" s="417">
        <v>20.46</v>
      </c>
      <c r="C70" s="1221">
        <v>11.5</v>
      </c>
      <c r="D70" s="417">
        <v>60.728394229684277</v>
      </c>
      <c r="E70" s="417" t="e">
        <v>#N/A</v>
      </c>
      <c r="F70" s="417" t="e">
        <v>#N/A</v>
      </c>
      <c r="G70" s="417" t="e">
        <v>#N/A</v>
      </c>
      <c r="H70" s="417" t="e">
        <v>#N/A</v>
      </c>
      <c r="I70" s="417" t="e">
        <v>#N/A</v>
      </c>
      <c r="J70" s="417" t="e">
        <v>#N/A</v>
      </c>
      <c r="K70" s="417" t="e">
        <v>#N/A</v>
      </c>
      <c r="L70" s="422" t="e">
        <v>#N/A</v>
      </c>
      <c r="N70" s="123">
        <v>60.728394229684277</v>
      </c>
      <c r="O70" s="61" t="e">
        <v>#N/A</v>
      </c>
      <c r="P70" s="500" t="e">
        <v>#N/A</v>
      </c>
      <c r="Q70" s="107"/>
      <c r="S70" s="418"/>
      <c r="Z70" s="418"/>
    </row>
    <row r="71" spans="1:26">
      <c r="A71" s="421">
        <v>37610</v>
      </c>
      <c r="B71" s="417">
        <v>27</v>
      </c>
      <c r="C71" s="1221">
        <v>20</v>
      </c>
      <c r="D71" s="417" t="e">
        <v>#N/A</v>
      </c>
      <c r="E71" s="417" t="e">
        <v>#N/A</v>
      </c>
      <c r="F71" s="417" t="e">
        <v>#N/A</v>
      </c>
      <c r="G71" s="417" t="e">
        <v>#N/A</v>
      </c>
      <c r="H71" s="417" t="e">
        <v>#N/A</v>
      </c>
      <c r="I71" s="417" t="e">
        <v>#N/A</v>
      </c>
      <c r="J71" s="417" t="e">
        <v>#N/A</v>
      </c>
      <c r="K71" s="417" t="e">
        <v>#N/A</v>
      </c>
      <c r="L71" s="422">
        <v>93.575602566535224</v>
      </c>
      <c r="N71" s="123" t="e">
        <v>#N/A</v>
      </c>
      <c r="O71" s="61" t="e">
        <v>#N/A</v>
      </c>
      <c r="P71" s="500">
        <v>93.575602566535224</v>
      </c>
      <c r="Q71" s="107"/>
      <c r="S71" s="418"/>
      <c r="Z71" s="418"/>
    </row>
    <row r="72" spans="1:26">
      <c r="A72" s="421">
        <v>38176</v>
      </c>
      <c r="B72" s="417">
        <v>80</v>
      </c>
      <c r="C72" s="1221">
        <v>20</v>
      </c>
      <c r="D72" s="417" t="e">
        <v>#N/A</v>
      </c>
      <c r="E72" s="417" t="e">
        <v>#N/A</v>
      </c>
      <c r="F72" s="417" t="e">
        <v>#N/A</v>
      </c>
      <c r="G72" s="417">
        <v>36.949342506547545</v>
      </c>
      <c r="H72" s="417" t="e">
        <v>#N/A</v>
      </c>
      <c r="I72" s="417" t="e">
        <v>#N/A</v>
      </c>
      <c r="J72" s="417" t="e">
        <v>#N/A</v>
      </c>
      <c r="K72" s="417" t="e">
        <v>#N/A</v>
      </c>
      <c r="L72" s="422" t="e">
        <v>#N/A</v>
      </c>
      <c r="N72" s="123" t="e">
        <v>#N/A</v>
      </c>
      <c r="O72" s="61">
        <v>36.949342506547545</v>
      </c>
      <c r="P72" s="500" t="e">
        <v>#N/A</v>
      </c>
      <c r="Q72" s="107"/>
      <c r="S72" s="418"/>
      <c r="Z72" s="418"/>
    </row>
    <row r="73" spans="1:26">
      <c r="A73" s="421">
        <v>37559</v>
      </c>
      <c r="B73" s="417">
        <v>60</v>
      </c>
      <c r="C73" s="1221">
        <v>15</v>
      </c>
      <c r="D73" s="417">
        <v>65.753205309707511</v>
      </c>
      <c r="E73" s="417" t="e">
        <v>#N/A</v>
      </c>
      <c r="F73" s="417" t="e">
        <v>#N/A</v>
      </c>
      <c r="G73" s="417" t="e">
        <v>#N/A</v>
      </c>
      <c r="H73" s="417" t="e">
        <v>#N/A</v>
      </c>
      <c r="I73" s="417" t="e">
        <v>#N/A</v>
      </c>
      <c r="J73" s="417" t="e">
        <v>#N/A</v>
      </c>
      <c r="K73" s="417" t="e">
        <v>#N/A</v>
      </c>
      <c r="L73" s="422" t="e">
        <v>#N/A</v>
      </c>
      <c r="N73" s="123">
        <v>65.753205309707511</v>
      </c>
      <c r="O73" s="61" t="e">
        <v>#N/A</v>
      </c>
      <c r="P73" s="500" t="e">
        <v>#N/A</v>
      </c>
      <c r="Q73" s="107"/>
      <c r="S73" s="418"/>
      <c r="Z73" s="418"/>
    </row>
    <row r="74" spans="1:26">
      <c r="A74" s="421">
        <v>38239</v>
      </c>
      <c r="B74" s="417">
        <v>10.5</v>
      </c>
      <c r="C74" s="1221">
        <v>20</v>
      </c>
      <c r="D74" s="417" t="e">
        <v>#N/A</v>
      </c>
      <c r="E74" s="417">
        <v>72.195065759209058</v>
      </c>
      <c r="F74" s="417" t="e">
        <v>#N/A</v>
      </c>
      <c r="G74" s="417" t="e">
        <v>#N/A</v>
      </c>
      <c r="H74" s="417" t="e">
        <v>#N/A</v>
      </c>
      <c r="I74" s="417" t="e">
        <v>#N/A</v>
      </c>
      <c r="J74" s="417" t="e">
        <v>#N/A</v>
      </c>
      <c r="K74" s="417" t="e">
        <v>#N/A</v>
      </c>
      <c r="L74" s="422" t="e">
        <v>#N/A</v>
      </c>
      <c r="N74" s="123">
        <v>72.195065759209058</v>
      </c>
      <c r="O74" s="61" t="e">
        <v>#N/A</v>
      </c>
      <c r="P74" s="500" t="e">
        <v>#N/A</v>
      </c>
      <c r="Q74" s="107"/>
      <c r="S74" s="418"/>
      <c r="Z74" s="418"/>
    </row>
    <row r="75" spans="1:26">
      <c r="A75" s="421">
        <v>38450</v>
      </c>
      <c r="B75" s="417">
        <v>147</v>
      </c>
      <c r="C75" s="1221">
        <v>20</v>
      </c>
      <c r="D75" s="417" t="e">
        <v>#N/A</v>
      </c>
      <c r="E75" s="417" t="e">
        <v>#N/A</v>
      </c>
      <c r="F75" s="417" t="e">
        <v>#N/A</v>
      </c>
      <c r="G75" s="417">
        <v>32.529578881077136</v>
      </c>
      <c r="H75" s="417" t="e">
        <v>#N/A</v>
      </c>
      <c r="I75" s="417" t="e">
        <v>#N/A</v>
      </c>
      <c r="J75" s="417" t="e">
        <v>#N/A</v>
      </c>
      <c r="K75" s="417" t="e">
        <v>#N/A</v>
      </c>
      <c r="L75" s="422" t="e">
        <v>#N/A</v>
      </c>
      <c r="N75" s="123" t="e">
        <v>#N/A</v>
      </c>
      <c r="O75" s="61">
        <v>32.529578881077136</v>
      </c>
      <c r="P75" s="500" t="e">
        <v>#N/A</v>
      </c>
      <c r="Q75" s="107"/>
      <c r="S75" s="418"/>
      <c r="Z75" s="418"/>
    </row>
    <row r="76" spans="1:26">
      <c r="A76" s="421">
        <v>38329</v>
      </c>
      <c r="B76" s="417">
        <v>75</v>
      </c>
      <c r="C76" s="1221">
        <v>30</v>
      </c>
      <c r="D76" s="417" t="e">
        <v>#N/A</v>
      </c>
      <c r="E76" s="417">
        <v>54.402221880988129</v>
      </c>
      <c r="F76" s="417" t="e">
        <v>#N/A</v>
      </c>
      <c r="G76" s="417" t="e">
        <v>#N/A</v>
      </c>
      <c r="H76" s="417" t="e">
        <v>#N/A</v>
      </c>
      <c r="I76" s="417" t="e">
        <v>#N/A</v>
      </c>
      <c r="J76" s="417" t="e">
        <v>#N/A</v>
      </c>
      <c r="K76" s="417" t="e">
        <v>#N/A</v>
      </c>
      <c r="L76" s="422" t="e">
        <v>#N/A</v>
      </c>
      <c r="N76" s="123">
        <v>54.402221880988129</v>
      </c>
      <c r="O76" s="61" t="e">
        <v>#N/A</v>
      </c>
      <c r="P76" s="500" t="e">
        <v>#N/A</v>
      </c>
      <c r="Q76" s="107"/>
      <c r="S76" s="418"/>
      <c r="Z76" s="418"/>
    </row>
    <row r="77" spans="1:26">
      <c r="A77" s="421">
        <v>38138</v>
      </c>
      <c r="B77" s="417">
        <v>50</v>
      </c>
      <c r="C77" s="1221">
        <v>20</v>
      </c>
      <c r="D77" s="417">
        <v>64.575839336403462</v>
      </c>
      <c r="E77" s="417" t="e">
        <v>#N/A</v>
      </c>
      <c r="F77" s="417" t="e">
        <v>#N/A</v>
      </c>
      <c r="G77" s="417" t="e">
        <v>#N/A</v>
      </c>
      <c r="H77" s="417" t="e">
        <v>#N/A</v>
      </c>
      <c r="I77" s="417" t="e">
        <v>#N/A</v>
      </c>
      <c r="J77" s="417" t="e">
        <v>#N/A</v>
      </c>
      <c r="K77" s="417" t="e">
        <v>#N/A</v>
      </c>
      <c r="L77" s="422" t="e">
        <v>#N/A</v>
      </c>
      <c r="N77" s="123">
        <v>64.575839336403462</v>
      </c>
      <c r="O77" s="61" t="e">
        <v>#N/A</v>
      </c>
      <c r="P77" s="500" t="e">
        <v>#N/A</v>
      </c>
      <c r="Q77" s="107"/>
      <c r="S77" s="418"/>
      <c r="Z77" s="418"/>
    </row>
    <row r="78" spans="1:26">
      <c r="A78" s="421">
        <v>38137</v>
      </c>
      <c r="B78" s="417">
        <v>100.5</v>
      </c>
      <c r="C78" s="1221">
        <v>15</v>
      </c>
      <c r="D78" s="417" t="e">
        <v>#N/A</v>
      </c>
      <c r="E78" s="417" t="e">
        <v>#N/A</v>
      </c>
      <c r="F78" s="417">
        <v>32.957178515200006</v>
      </c>
      <c r="G78" s="417" t="e">
        <v>#N/A</v>
      </c>
      <c r="H78" s="417" t="e">
        <v>#N/A</v>
      </c>
      <c r="I78" s="417" t="e">
        <v>#N/A</v>
      </c>
      <c r="J78" s="417" t="e">
        <v>#N/A</v>
      </c>
      <c r="K78" s="417" t="e">
        <v>#N/A</v>
      </c>
      <c r="L78" s="422" t="e">
        <v>#N/A</v>
      </c>
      <c r="N78" s="123" t="e">
        <v>#N/A</v>
      </c>
      <c r="O78" s="61">
        <v>32.957178515200006</v>
      </c>
      <c r="P78" s="500" t="e">
        <v>#N/A</v>
      </c>
      <c r="Q78" s="107"/>
      <c r="S78" s="418"/>
      <c r="Z78" s="418"/>
    </row>
    <row r="79" spans="1:26">
      <c r="A79" s="421">
        <v>38411</v>
      </c>
      <c r="B79" s="417">
        <v>120</v>
      </c>
      <c r="C79" s="1221">
        <v>20</v>
      </c>
      <c r="D79" s="417" t="e">
        <v>#N/A</v>
      </c>
      <c r="E79" s="417" t="e">
        <v>#N/A</v>
      </c>
      <c r="F79" s="417" t="e">
        <v>#N/A</v>
      </c>
      <c r="G79" s="417">
        <v>37.571511478052166</v>
      </c>
      <c r="H79" s="417" t="e">
        <v>#N/A</v>
      </c>
      <c r="I79" s="417" t="e">
        <v>#N/A</v>
      </c>
      <c r="J79" s="417" t="e">
        <v>#N/A</v>
      </c>
      <c r="K79" s="417" t="e">
        <v>#N/A</v>
      </c>
      <c r="L79" s="422" t="e">
        <v>#N/A</v>
      </c>
      <c r="N79" s="123" t="e">
        <v>#N/A</v>
      </c>
      <c r="O79" s="61">
        <v>37.571511478052166</v>
      </c>
      <c r="P79" s="500" t="e">
        <v>#N/A</v>
      </c>
      <c r="Q79" s="107"/>
      <c r="S79" s="418"/>
      <c r="Z79" s="418"/>
    </row>
    <row r="80" spans="1:26">
      <c r="A80" s="421">
        <v>38519</v>
      </c>
      <c r="B80" s="417">
        <v>49.5</v>
      </c>
      <c r="C80" s="1221">
        <v>25</v>
      </c>
      <c r="D80" s="417" t="e">
        <v>#N/A</v>
      </c>
      <c r="E80" s="417" t="e">
        <v>#N/A</v>
      </c>
      <c r="F80" s="417">
        <v>34.25327541126795</v>
      </c>
      <c r="G80" s="417" t="e">
        <v>#N/A</v>
      </c>
      <c r="H80" s="417" t="e">
        <v>#N/A</v>
      </c>
      <c r="I80" s="417" t="e">
        <v>#N/A</v>
      </c>
      <c r="J80" s="417" t="e">
        <v>#N/A</v>
      </c>
      <c r="K80" s="417" t="e">
        <v>#N/A</v>
      </c>
      <c r="L80" s="422" t="e">
        <v>#N/A</v>
      </c>
      <c r="N80" s="123" t="e">
        <v>#N/A</v>
      </c>
      <c r="O80" s="61">
        <v>34.25327541126795</v>
      </c>
      <c r="P80" s="500" t="e">
        <v>#N/A</v>
      </c>
      <c r="Q80" s="107"/>
      <c r="S80" s="418"/>
      <c r="Z80" s="418"/>
    </row>
    <row r="81" spans="1:26">
      <c r="A81" s="421">
        <v>38443</v>
      </c>
      <c r="B81" s="417">
        <v>64.5</v>
      </c>
      <c r="C81" s="1221">
        <v>20</v>
      </c>
      <c r="D81" s="417" t="e">
        <v>#N/A</v>
      </c>
      <c r="E81" s="417">
        <v>71.882790658323529</v>
      </c>
      <c r="F81" s="417" t="e">
        <v>#N/A</v>
      </c>
      <c r="G81" s="417" t="e">
        <v>#N/A</v>
      </c>
      <c r="H81" s="417" t="e">
        <v>#N/A</v>
      </c>
      <c r="I81" s="417" t="e">
        <v>#N/A</v>
      </c>
      <c r="J81" s="417" t="e">
        <v>#N/A</v>
      </c>
      <c r="K81" s="417" t="e">
        <v>#N/A</v>
      </c>
      <c r="L81" s="422" t="e">
        <v>#N/A</v>
      </c>
      <c r="N81" s="123">
        <v>71.882790658323529</v>
      </c>
      <c r="O81" s="61" t="e">
        <v>#N/A</v>
      </c>
      <c r="P81" s="500" t="e">
        <v>#N/A</v>
      </c>
      <c r="Q81" s="107"/>
      <c r="S81" s="418"/>
      <c r="Z81" s="418"/>
    </row>
    <row r="82" spans="1:26">
      <c r="A82" s="421">
        <v>38378</v>
      </c>
      <c r="B82" s="417">
        <v>151.19999999999999</v>
      </c>
      <c r="C82" s="1221">
        <v>10</v>
      </c>
      <c r="D82" s="417" t="e">
        <v>#N/A</v>
      </c>
      <c r="E82" s="417" t="e">
        <v>#N/A</v>
      </c>
      <c r="F82" s="417" t="e">
        <v>#N/A</v>
      </c>
      <c r="G82" s="417">
        <v>37.286662844816981</v>
      </c>
      <c r="H82" s="417" t="e">
        <v>#N/A</v>
      </c>
      <c r="I82" s="417" t="e">
        <v>#N/A</v>
      </c>
      <c r="J82" s="417" t="e">
        <v>#N/A</v>
      </c>
      <c r="K82" s="417" t="e">
        <v>#N/A</v>
      </c>
      <c r="L82" s="422" t="e">
        <v>#N/A</v>
      </c>
      <c r="N82" s="123" t="e">
        <v>#N/A</v>
      </c>
      <c r="O82" s="61">
        <v>37.286662844816981</v>
      </c>
      <c r="P82" s="500" t="e">
        <v>#N/A</v>
      </c>
      <c r="Q82" s="107"/>
      <c r="S82" s="418"/>
      <c r="Z82" s="418"/>
    </row>
    <row r="83" spans="1:26">
      <c r="A83" s="421">
        <v>38411</v>
      </c>
      <c r="B83" s="417">
        <v>60</v>
      </c>
      <c r="C83" s="1221">
        <v>20</v>
      </c>
      <c r="D83" s="417" t="e">
        <v>#N/A</v>
      </c>
      <c r="E83" s="417">
        <v>47.211291248887349</v>
      </c>
      <c r="F83" s="417" t="e">
        <v>#N/A</v>
      </c>
      <c r="G83" s="417" t="e">
        <v>#N/A</v>
      </c>
      <c r="H83" s="417" t="e">
        <v>#N/A</v>
      </c>
      <c r="I83" s="417" t="e">
        <v>#N/A</v>
      </c>
      <c r="J83" s="417" t="e">
        <v>#N/A</v>
      </c>
      <c r="K83" s="417" t="e">
        <v>#N/A</v>
      </c>
      <c r="L83" s="422" t="e">
        <v>#N/A</v>
      </c>
      <c r="N83" s="123">
        <v>47.211291248887349</v>
      </c>
      <c r="O83" s="61" t="e">
        <v>#N/A</v>
      </c>
      <c r="P83" s="500" t="e">
        <v>#N/A</v>
      </c>
      <c r="Q83" s="107"/>
      <c r="S83" s="418"/>
      <c r="Z83" s="418"/>
    </row>
    <row r="84" spans="1:26">
      <c r="A84" s="421">
        <v>37938</v>
      </c>
      <c r="B84" s="417">
        <v>10</v>
      </c>
      <c r="C84" s="1221">
        <v>20</v>
      </c>
      <c r="D84" s="417" t="e">
        <v>#N/A</v>
      </c>
      <c r="E84" s="417" t="e">
        <v>#N/A</v>
      </c>
      <c r="F84" s="417">
        <v>41.20833292676069</v>
      </c>
      <c r="G84" s="417" t="e">
        <v>#N/A</v>
      </c>
      <c r="H84" s="417" t="e">
        <v>#N/A</v>
      </c>
      <c r="I84" s="417" t="e">
        <v>#N/A</v>
      </c>
      <c r="J84" s="417" t="e">
        <v>#N/A</v>
      </c>
      <c r="K84" s="417" t="e">
        <v>#N/A</v>
      </c>
      <c r="L84" s="422" t="e">
        <v>#N/A</v>
      </c>
      <c r="N84" s="123" t="e">
        <v>#N/A</v>
      </c>
      <c r="O84" s="61">
        <v>41.20833292676069</v>
      </c>
      <c r="P84" s="500" t="e">
        <v>#N/A</v>
      </c>
      <c r="Q84" s="107"/>
      <c r="S84" s="418"/>
      <c r="Z84" s="418"/>
    </row>
    <row r="85" spans="1:26">
      <c r="A85" s="421">
        <v>38861</v>
      </c>
      <c r="B85" s="417">
        <v>50</v>
      </c>
      <c r="C85" s="1221">
        <v>15</v>
      </c>
      <c r="D85" s="417">
        <v>78.788431957176343</v>
      </c>
      <c r="E85" s="417" t="e">
        <v>#N/A</v>
      </c>
      <c r="F85" s="417" t="e">
        <v>#N/A</v>
      </c>
      <c r="G85" s="417" t="e">
        <v>#N/A</v>
      </c>
      <c r="H85" s="417" t="e">
        <v>#N/A</v>
      </c>
      <c r="I85" s="417" t="e">
        <v>#N/A</v>
      </c>
      <c r="J85" s="417" t="e">
        <v>#N/A</v>
      </c>
      <c r="K85" s="417" t="e">
        <v>#N/A</v>
      </c>
      <c r="L85" s="422" t="e">
        <v>#N/A</v>
      </c>
      <c r="N85" s="123">
        <v>78.788431957176343</v>
      </c>
      <c r="O85" s="61" t="e">
        <v>#N/A</v>
      </c>
      <c r="P85" s="500" t="e">
        <v>#N/A</v>
      </c>
      <c r="Q85" s="107"/>
      <c r="S85" s="418"/>
      <c r="Z85" s="418"/>
    </row>
    <row r="86" spans="1:26">
      <c r="A86" s="421">
        <v>38636</v>
      </c>
      <c r="B86" s="417">
        <v>25</v>
      </c>
      <c r="C86" s="1221">
        <v>15</v>
      </c>
      <c r="D86" s="417">
        <v>82.071582975949383</v>
      </c>
      <c r="E86" s="417" t="e">
        <v>#N/A</v>
      </c>
      <c r="F86" s="417" t="e">
        <v>#N/A</v>
      </c>
      <c r="G86" s="417" t="e">
        <v>#N/A</v>
      </c>
      <c r="H86" s="417" t="e">
        <v>#N/A</v>
      </c>
      <c r="I86" s="417" t="e">
        <v>#N/A</v>
      </c>
      <c r="J86" s="417" t="e">
        <v>#N/A</v>
      </c>
      <c r="K86" s="417" t="e">
        <v>#N/A</v>
      </c>
      <c r="L86" s="422" t="e">
        <v>#N/A</v>
      </c>
      <c r="N86" s="123">
        <v>82.071582975949383</v>
      </c>
      <c r="O86" s="61" t="e">
        <v>#N/A</v>
      </c>
      <c r="P86" s="500" t="e">
        <v>#N/A</v>
      </c>
      <c r="Q86" s="107"/>
      <c r="S86" s="418"/>
      <c r="Z86" s="418"/>
    </row>
    <row r="87" spans="1:26">
      <c r="A87" s="421">
        <v>38518</v>
      </c>
      <c r="B87" s="417">
        <v>75</v>
      </c>
      <c r="C87" s="1221">
        <v>15</v>
      </c>
      <c r="D87" s="417">
        <v>74.301228785200763</v>
      </c>
      <c r="E87" s="417" t="e">
        <v>#N/A</v>
      </c>
      <c r="F87" s="417" t="e">
        <v>#N/A</v>
      </c>
      <c r="G87" s="417" t="e">
        <v>#N/A</v>
      </c>
      <c r="H87" s="417" t="e">
        <v>#N/A</v>
      </c>
      <c r="I87" s="417" t="e">
        <v>#N/A</v>
      </c>
      <c r="J87" s="417" t="e">
        <v>#N/A</v>
      </c>
      <c r="K87" s="417" t="e">
        <v>#N/A</v>
      </c>
      <c r="L87" s="422" t="e">
        <v>#N/A</v>
      </c>
      <c r="N87" s="123">
        <v>74.301228785200763</v>
      </c>
      <c r="O87" s="61" t="e">
        <v>#N/A</v>
      </c>
      <c r="P87" s="500" t="e">
        <v>#N/A</v>
      </c>
      <c r="Q87" s="107"/>
      <c r="S87" s="418"/>
      <c r="Z87" s="418"/>
    </row>
    <row r="88" spans="1:26">
      <c r="A88" s="421">
        <v>37992</v>
      </c>
      <c r="B88" s="417">
        <v>9</v>
      </c>
      <c r="C88" s="1221">
        <v>20</v>
      </c>
      <c r="D88" s="417" t="e">
        <v>#N/A</v>
      </c>
      <c r="E88" s="417">
        <v>72.395238815381603</v>
      </c>
      <c r="F88" s="417" t="e">
        <v>#N/A</v>
      </c>
      <c r="G88" s="417" t="e">
        <v>#N/A</v>
      </c>
      <c r="H88" s="417" t="e">
        <v>#N/A</v>
      </c>
      <c r="I88" s="417" t="e">
        <v>#N/A</v>
      </c>
      <c r="J88" s="417" t="e">
        <v>#N/A</v>
      </c>
      <c r="K88" s="417" t="e">
        <v>#N/A</v>
      </c>
      <c r="L88" s="422" t="e">
        <v>#N/A</v>
      </c>
      <c r="N88" s="123">
        <v>72.395238815381603</v>
      </c>
      <c r="O88" s="61" t="e">
        <v>#N/A</v>
      </c>
      <c r="P88" s="500" t="e">
        <v>#N/A</v>
      </c>
      <c r="Q88" s="107"/>
      <c r="S88" s="418"/>
      <c r="Z88" s="418"/>
    </row>
    <row r="89" spans="1:26">
      <c r="A89" s="421">
        <v>38443</v>
      </c>
      <c r="B89" s="417">
        <v>38</v>
      </c>
      <c r="C89" s="1221">
        <v>10</v>
      </c>
      <c r="D89" s="417">
        <v>76.460925600307277</v>
      </c>
      <c r="E89" s="417" t="e">
        <v>#N/A</v>
      </c>
      <c r="F89" s="417" t="e">
        <v>#N/A</v>
      </c>
      <c r="G89" s="417" t="e">
        <v>#N/A</v>
      </c>
      <c r="H89" s="417" t="e">
        <v>#N/A</v>
      </c>
      <c r="I89" s="417" t="e">
        <v>#N/A</v>
      </c>
      <c r="J89" s="417" t="e">
        <v>#N/A</v>
      </c>
      <c r="K89" s="417" t="e">
        <v>#N/A</v>
      </c>
      <c r="L89" s="422" t="e">
        <v>#N/A</v>
      </c>
      <c r="N89" s="123">
        <v>76.460925600307277</v>
      </c>
      <c r="O89" s="61" t="e">
        <v>#N/A</v>
      </c>
      <c r="P89" s="500" t="e">
        <v>#N/A</v>
      </c>
      <c r="Q89" s="107"/>
      <c r="S89" s="418"/>
      <c r="Z89" s="418"/>
    </row>
    <row r="90" spans="1:26">
      <c r="A90" s="421">
        <v>38749</v>
      </c>
      <c r="B90" s="417">
        <v>199.5</v>
      </c>
      <c r="C90" s="1221">
        <v>20</v>
      </c>
      <c r="D90" s="417" t="e">
        <v>#N/A</v>
      </c>
      <c r="E90" s="417">
        <v>78.039203150939883</v>
      </c>
      <c r="F90" s="417" t="e">
        <v>#N/A</v>
      </c>
      <c r="G90" s="417" t="e">
        <v>#N/A</v>
      </c>
      <c r="H90" s="417" t="e">
        <v>#N/A</v>
      </c>
      <c r="I90" s="417" t="e">
        <v>#N/A</v>
      </c>
      <c r="J90" s="417" t="e">
        <v>#N/A</v>
      </c>
      <c r="K90" s="417" t="e">
        <v>#N/A</v>
      </c>
      <c r="L90" s="422" t="e">
        <v>#N/A</v>
      </c>
      <c r="N90" s="123">
        <v>78.039203150939883</v>
      </c>
      <c r="O90" s="61" t="e">
        <v>#N/A</v>
      </c>
      <c r="P90" s="500" t="e">
        <v>#N/A</v>
      </c>
      <c r="Q90" s="107"/>
      <c r="S90" s="418"/>
      <c r="Z90" s="418"/>
    </row>
    <row r="91" spans="1:26">
      <c r="A91" s="421">
        <v>38674</v>
      </c>
      <c r="B91" s="417">
        <v>98.9</v>
      </c>
      <c r="C91" s="1221">
        <v>20</v>
      </c>
      <c r="D91" s="417" t="e">
        <v>#N/A</v>
      </c>
      <c r="E91" s="417" t="e">
        <v>#N/A</v>
      </c>
      <c r="F91" s="417">
        <v>50.714234460412243</v>
      </c>
      <c r="G91" s="417" t="e">
        <v>#N/A</v>
      </c>
      <c r="H91" s="417" t="e">
        <v>#N/A</v>
      </c>
      <c r="I91" s="417" t="e">
        <v>#N/A</v>
      </c>
      <c r="J91" s="417" t="e">
        <v>#N/A</v>
      </c>
      <c r="K91" s="417" t="e">
        <v>#N/A</v>
      </c>
      <c r="L91" s="422" t="e">
        <v>#N/A</v>
      </c>
      <c r="N91" s="123" t="e">
        <v>#N/A</v>
      </c>
      <c r="O91" s="61">
        <v>50.714234460412243</v>
      </c>
      <c r="P91" s="500" t="e">
        <v>#N/A</v>
      </c>
      <c r="Q91" s="107"/>
      <c r="S91" s="418"/>
      <c r="Z91" s="418"/>
    </row>
    <row r="92" spans="1:26">
      <c r="A92" s="421">
        <v>38499</v>
      </c>
      <c r="B92" s="417">
        <v>50.6</v>
      </c>
      <c r="C92" s="1221">
        <v>25</v>
      </c>
      <c r="D92" s="417" t="e">
        <v>#N/A</v>
      </c>
      <c r="E92" s="417" t="e">
        <v>#N/A</v>
      </c>
      <c r="F92" s="417">
        <v>35.037367959937512</v>
      </c>
      <c r="G92" s="417" t="e">
        <v>#N/A</v>
      </c>
      <c r="H92" s="417" t="e">
        <v>#N/A</v>
      </c>
      <c r="I92" s="417" t="e">
        <v>#N/A</v>
      </c>
      <c r="J92" s="417" t="e">
        <v>#N/A</v>
      </c>
      <c r="K92" s="417" t="e">
        <v>#N/A</v>
      </c>
      <c r="L92" s="422" t="e">
        <v>#N/A</v>
      </c>
      <c r="N92" s="123" t="e">
        <v>#N/A</v>
      </c>
      <c r="O92" s="61">
        <v>35.037367959937512</v>
      </c>
      <c r="P92" s="500" t="e">
        <v>#N/A</v>
      </c>
      <c r="Q92" s="107"/>
      <c r="S92" s="418"/>
      <c r="Z92" s="418"/>
    </row>
    <row r="93" spans="1:26">
      <c r="A93" s="421">
        <v>39079</v>
      </c>
      <c r="B93" s="417">
        <v>48</v>
      </c>
      <c r="C93" s="1221">
        <v>25</v>
      </c>
      <c r="D93" s="417" t="e">
        <v>#N/A</v>
      </c>
      <c r="E93" s="417" t="e">
        <v>#N/A</v>
      </c>
      <c r="F93" s="417">
        <v>47.731998783874708</v>
      </c>
      <c r="G93" s="417" t="e">
        <v>#N/A</v>
      </c>
      <c r="H93" s="417" t="e">
        <v>#N/A</v>
      </c>
      <c r="I93" s="417" t="e">
        <v>#N/A</v>
      </c>
      <c r="J93" s="417" t="e">
        <v>#N/A</v>
      </c>
      <c r="K93" s="417" t="e">
        <v>#N/A</v>
      </c>
      <c r="L93" s="422" t="e">
        <v>#N/A</v>
      </c>
      <c r="N93" s="123" t="e">
        <v>#N/A</v>
      </c>
      <c r="O93" s="61">
        <v>47.731998783874708</v>
      </c>
      <c r="P93" s="500" t="e">
        <v>#N/A</v>
      </c>
      <c r="Q93" s="107"/>
      <c r="S93" s="418"/>
      <c r="Z93" s="418"/>
    </row>
    <row r="94" spans="1:26">
      <c r="A94" s="421">
        <v>38972</v>
      </c>
      <c r="B94" s="417">
        <v>26</v>
      </c>
      <c r="C94" s="1221">
        <v>20</v>
      </c>
      <c r="D94" s="417" t="e">
        <v>#N/A</v>
      </c>
      <c r="E94" s="417" t="e">
        <v>#N/A</v>
      </c>
      <c r="F94" s="417" t="e">
        <v>#N/A</v>
      </c>
      <c r="G94" s="417" t="e">
        <v>#N/A</v>
      </c>
      <c r="H94" s="417" t="e">
        <v>#N/A</v>
      </c>
      <c r="I94" s="417">
        <v>78.989140723564731</v>
      </c>
      <c r="J94" s="417" t="e">
        <v>#N/A</v>
      </c>
      <c r="K94" s="417" t="e">
        <v>#N/A</v>
      </c>
      <c r="L94" s="422" t="e">
        <v>#N/A</v>
      </c>
      <c r="N94" s="123" t="e">
        <v>#N/A</v>
      </c>
      <c r="O94" s="61" t="e">
        <v>#N/A</v>
      </c>
      <c r="P94" s="500">
        <v>78.989140723564731</v>
      </c>
      <c r="Q94" s="107"/>
      <c r="S94" s="418"/>
      <c r="Z94" s="418"/>
    </row>
    <row r="95" spans="1:26">
      <c r="A95" s="421">
        <v>38664</v>
      </c>
      <c r="B95" s="417">
        <v>161</v>
      </c>
      <c r="C95" s="1221">
        <v>20</v>
      </c>
      <c r="D95" s="417" t="e">
        <v>#N/A</v>
      </c>
      <c r="E95" s="417" t="e">
        <v>#N/A</v>
      </c>
      <c r="F95" s="417" t="e">
        <v>#N/A</v>
      </c>
      <c r="G95" s="417">
        <v>45.057871978121021</v>
      </c>
      <c r="H95" s="417" t="e">
        <v>#N/A</v>
      </c>
      <c r="I95" s="417" t="e">
        <v>#N/A</v>
      </c>
      <c r="J95" s="417" t="e">
        <v>#N/A</v>
      </c>
      <c r="K95" s="417" t="e">
        <v>#N/A</v>
      </c>
      <c r="L95" s="422" t="e">
        <v>#N/A</v>
      </c>
      <c r="N95" s="123" t="e">
        <v>#N/A</v>
      </c>
      <c r="O95" s="61">
        <v>45.057871978121021</v>
      </c>
      <c r="P95" s="500" t="e">
        <v>#N/A</v>
      </c>
      <c r="Q95" s="107"/>
      <c r="S95" s="418"/>
      <c r="Z95" s="418"/>
    </row>
    <row r="96" spans="1:26">
      <c r="A96" s="421">
        <v>39323</v>
      </c>
      <c r="B96" s="417">
        <v>99</v>
      </c>
      <c r="C96" s="1221">
        <v>10</v>
      </c>
      <c r="D96" s="417" t="e">
        <v>#N/A</v>
      </c>
      <c r="E96" s="417" t="e">
        <v>#N/A</v>
      </c>
      <c r="F96" s="417" t="e">
        <v>#N/A</v>
      </c>
      <c r="G96" s="417" t="e">
        <v>#N/A</v>
      </c>
      <c r="H96" s="417" t="e">
        <v>#N/A</v>
      </c>
      <c r="I96" s="417">
        <v>78.105353455048174</v>
      </c>
      <c r="J96" s="417" t="e">
        <v>#N/A</v>
      </c>
      <c r="K96" s="417" t="e">
        <v>#N/A</v>
      </c>
      <c r="L96" s="422" t="e">
        <v>#N/A</v>
      </c>
      <c r="N96" s="123" t="e">
        <v>#N/A</v>
      </c>
      <c r="O96" s="61" t="e">
        <v>#N/A</v>
      </c>
      <c r="P96" s="500">
        <v>78.105353455048174</v>
      </c>
      <c r="Q96" s="107"/>
      <c r="S96" s="418"/>
      <c r="Z96" s="418"/>
    </row>
    <row r="97" spans="1:26">
      <c r="A97" s="421">
        <v>38797</v>
      </c>
      <c r="B97" s="417">
        <v>80</v>
      </c>
      <c r="C97" s="1221">
        <v>23</v>
      </c>
      <c r="D97" s="417" t="e">
        <v>#N/A</v>
      </c>
      <c r="E97" s="417" t="e">
        <v>#N/A</v>
      </c>
      <c r="F97" s="417" t="e">
        <v>#N/A</v>
      </c>
      <c r="G97" s="417" t="e">
        <v>#N/A</v>
      </c>
      <c r="H97" s="417" t="e">
        <v>#N/A</v>
      </c>
      <c r="I97" s="417">
        <v>78.320928080570823</v>
      </c>
      <c r="J97" s="417" t="e">
        <v>#N/A</v>
      </c>
      <c r="K97" s="417" t="e">
        <v>#N/A</v>
      </c>
      <c r="L97" s="422" t="e">
        <v>#N/A</v>
      </c>
      <c r="N97" s="123" t="e">
        <v>#N/A</v>
      </c>
      <c r="O97" s="61" t="e">
        <v>#N/A</v>
      </c>
      <c r="P97" s="500">
        <v>78.320928080570823</v>
      </c>
      <c r="Q97" s="107"/>
      <c r="S97" s="418"/>
      <c r="Z97" s="418"/>
    </row>
    <row r="98" spans="1:26">
      <c r="A98" s="421">
        <v>38716</v>
      </c>
      <c r="B98" s="417">
        <v>56.7</v>
      </c>
      <c r="C98" s="1221">
        <v>20</v>
      </c>
      <c r="D98" s="417" t="e">
        <v>#N/A</v>
      </c>
      <c r="E98" s="417" t="e">
        <v>#N/A</v>
      </c>
      <c r="F98" s="417" t="e">
        <v>#N/A</v>
      </c>
      <c r="G98" s="417" t="e">
        <v>#N/A</v>
      </c>
      <c r="H98" s="417" t="e">
        <v>#N/A</v>
      </c>
      <c r="I98" s="417" t="e">
        <v>#N/A</v>
      </c>
      <c r="J98" s="417" t="e">
        <v>#N/A</v>
      </c>
      <c r="K98" s="417" t="e">
        <v>#N/A</v>
      </c>
      <c r="L98" s="422">
        <v>52.246325515637103</v>
      </c>
      <c r="N98" s="123" t="e">
        <v>#N/A</v>
      </c>
      <c r="O98" s="61" t="e">
        <v>#N/A</v>
      </c>
      <c r="P98" s="500">
        <v>52.246325515637103</v>
      </c>
      <c r="Q98" s="107"/>
      <c r="S98" s="418"/>
      <c r="Z98" s="418"/>
    </row>
    <row r="99" spans="1:26">
      <c r="A99" s="421">
        <v>38929</v>
      </c>
      <c r="B99" s="417">
        <v>199.5</v>
      </c>
      <c r="C99" s="1221">
        <v>25</v>
      </c>
      <c r="D99" s="417" t="e">
        <v>#N/A</v>
      </c>
      <c r="E99" s="417">
        <v>56.618533884422135</v>
      </c>
      <c r="F99" s="417" t="e">
        <v>#N/A</v>
      </c>
      <c r="G99" s="417" t="e">
        <v>#N/A</v>
      </c>
      <c r="H99" s="417" t="e">
        <v>#N/A</v>
      </c>
      <c r="I99" s="417" t="e">
        <v>#N/A</v>
      </c>
      <c r="J99" s="417" t="e">
        <v>#N/A</v>
      </c>
      <c r="K99" s="417" t="e">
        <v>#N/A</v>
      </c>
      <c r="L99" s="422" t="e">
        <v>#N/A</v>
      </c>
      <c r="N99" s="123">
        <v>56.618533884422135</v>
      </c>
      <c r="O99" s="61" t="e">
        <v>#N/A</v>
      </c>
      <c r="P99" s="500" t="e">
        <v>#N/A</v>
      </c>
      <c r="Q99" s="107"/>
      <c r="S99" s="418"/>
      <c r="Z99" s="418"/>
    </row>
    <row r="100" spans="1:26">
      <c r="A100" s="421">
        <v>38733</v>
      </c>
      <c r="B100" s="417">
        <v>201</v>
      </c>
      <c r="C100" s="1221">
        <v>20</v>
      </c>
      <c r="D100" s="417" t="e">
        <v>#N/A</v>
      </c>
      <c r="E100" s="417">
        <v>57.041594330665014</v>
      </c>
      <c r="F100" s="417" t="e">
        <v>#N/A</v>
      </c>
      <c r="G100" s="417" t="e">
        <v>#N/A</v>
      </c>
      <c r="H100" s="417" t="e">
        <v>#N/A</v>
      </c>
      <c r="I100" s="417" t="e">
        <v>#N/A</v>
      </c>
      <c r="J100" s="417" t="e">
        <v>#N/A</v>
      </c>
      <c r="K100" s="417" t="e">
        <v>#N/A</v>
      </c>
      <c r="L100" s="422" t="e">
        <v>#N/A</v>
      </c>
      <c r="N100" s="123">
        <v>57.041594330665014</v>
      </c>
      <c r="O100" s="61" t="e">
        <v>#N/A</v>
      </c>
      <c r="P100" s="500" t="e">
        <v>#N/A</v>
      </c>
      <c r="Q100" s="107"/>
      <c r="S100" s="418"/>
      <c r="Z100" s="418"/>
    </row>
    <row r="101" spans="1:26">
      <c r="A101" s="421">
        <v>38898</v>
      </c>
      <c r="B101" s="417">
        <v>300.5</v>
      </c>
      <c r="C101" s="1221">
        <v>20</v>
      </c>
      <c r="D101" s="417" t="e">
        <v>#N/A</v>
      </c>
      <c r="E101" s="417">
        <v>58.995486621104732</v>
      </c>
      <c r="F101" s="417" t="e">
        <v>#N/A</v>
      </c>
      <c r="G101" s="417" t="e">
        <v>#N/A</v>
      </c>
      <c r="H101" s="417" t="e">
        <v>#N/A</v>
      </c>
      <c r="I101" s="417" t="e">
        <v>#N/A</v>
      </c>
      <c r="J101" s="417" t="e">
        <v>#N/A</v>
      </c>
      <c r="K101" s="417" t="e">
        <v>#N/A</v>
      </c>
      <c r="L101" s="422" t="e">
        <v>#N/A</v>
      </c>
      <c r="N101" s="123">
        <v>58.995486621104732</v>
      </c>
      <c r="O101" s="61" t="e">
        <v>#N/A</v>
      </c>
      <c r="P101" s="500" t="e">
        <v>#N/A</v>
      </c>
      <c r="Q101" s="107"/>
      <c r="S101" s="418"/>
      <c r="Z101" s="418"/>
    </row>
    <row r="102" spans="1:26">
      <c r="A102" s="421">
        <v>39360</v>
      </c>
      <c r="B102" s="417">
        <v>50</v>
      </c>
      <c r="C102" s="1221">
        <v>20</v>
      </c>
      <c r="D102" s="417" t="e">
        <v>#N/A</v>
      </c>
      <c r="E102" s="417">
        <v>80.012076449769296</v>
      </c>
      <c r="F102" s="417" t="e">
        <v>#N/A</v>
      </c>
      <c r="G102" s="417" t="e">
        <v>#N/A</v>
      </c>
      <c r="H102" s="417" t="e">
        <v>#N/A</v>
      </c>
      <c r="I102" s="417" t="e">
        <v>#N/A</v>
      </c>
      <c r="J102" s="417" t="e">
        <v>#N/A</v>
      </c>
      <c r="K102" s="417" t="e">
        <v>#N/A</v>
      </c>
      <c r="L102" s="422" t="e">
        <v>#N/A</v>
      </c>
      <c r="N102" s="123">
        <v>80.012076449769296</v>
      </c>
      <c r="O102" s="61" t="e">
        <v>#N/A</v>
      </c>
      <c r="P102" s="500" t="e">
        <v>#N/A</v>
      </c>
      <c r="Q102" s="107"/>
      <c r="S102" s="418"/>
      <c r="Z102" s="418"/>
    </row>
    <row r="103" spans="1:26">
      <c r="A103" s="421">
        <v>39259</v>
      </c>
      <c r="B103" s="417">
        <v>99</v>
      </c>
      <c r="C103" s="1221">
        <v>15</v>
      </c>
      <c r="D103" s="417" t="e">
        <v>#N/A</v>
      </c>
      <c r="E103" s="417">
        <v>74.74069797124325</v>
      </c>
      <c r="F103" s="417" t="e">
        <v>#N/A</v>
      </c>
      <c r="G103" s="417" t="e">
        <v>#N/A</v>
      </c>
      <c r="H103" s="417" t="e">
        <v>#N/A</v>
      </c>
      <c r="I103" s="417" t="e">
        <v>#N/A</v>
      </c>
      <c r="J103" s="417" t="e">
        <v>#N/A</v>
      </c>
      <c r="K103" s="417" t="e">
        <v>#N/A</v>
      </c>
      <c r="L103" s="422" t="e">
        <v>#N/A</v>
      </c>
      <c r="N103" s="123">
        <v>74.74069797124325</v>
      </c>
      <c r="O103" s="61" t="e">
        <v>#N/A</v>
      </c>
      <c r="P103" s="500" t="e">
        <v>#N/A</v>
      </c>
      <c r="Q103" s="107"/>
      <c r="S103" s="418"/>
      <c r="Z103" s="418"/>
    </row>
    <row r="104" spans="1:26">
      <c r="A104" s="421">
        <v>39671</v>
      </c>
      <c r="B104" s="417">
        <v>76.5</v>
      </c>
      <c r="C104" s="1221">
        <v>10</v>
      </c>
      <c r="D104" s="417" t="e">
        <v>#N/A</v>
      </c>
      <c r="E104" s="417">
        <v>96.399789114246019</v>
      </c>
      <c r="F104" s="417" t="e">
        <v>#N/A</v>
      </c>
      <c r="G104" s="417" t="e">
        <v>#N/A</v>
      </c>
      <c r="H104" s="417" t="e">
        <v>#N/A</v>
      </c>
      <c r="I104" s="417" t="e">
        <v>#N/A</v>
      </c>
      <c r="J104" s="417" t="e">
        <v>#N/A</v>
      </c>
      <c r="K104" s="417" t="e">
        <v>#N/A</v>
      </c>
      <c r="L104" s="422" t="e">
        <v>#N/A</v>
      </c>
      <c r="N104" s="123">
        <v>96.399789114246019</v>
      </c>
      <c r="O104" s="61" t="e">
        <v>#N/A</v>
      </c>
      <c r="P104" s="500" t="e">
        <v>#N/A</v>
      </c>
      <c r="Q104" s="107"/>
      <c r="S104" s="418"/>
      <c r="Z104" s="418"/>
    </row>
    <row r="105" spans="1:26">
      <c r="A105" s="421">
        <v>40332</v>
      </c>
      <c r="B105" s="417">
        <v>100</v>
      </c>
      <c r="C105" s="1221">
        <v>30</v>
      </c>
      <c r="D105" s="417" t="e">
        <v>#N/A</v>
      </c>
      <c r="E105" s="417" t="e">
        <v>#N/A</v>
      </c>
      <c r="F105" s="417" t="e">
        <v>#N/A</v>
      </c>
      <c r="G105" s="417">
        <v>54.736005009383724</v>
      </c>
      <c r="H105" s="417" t="e">
        <v>#N/A</v>
      </c>
      <c r="I105" s="417" t="e">
        <v>#N/A</v>
      </c>
      <c r="J105" s="417" t="e">
        <v>#N/A</v>
      </c>
      <c r="K105" s="417" t="e">
        <v>#N/A</v>
      </c>
      <c r="L105" s="422" t="e">
        <v>#N/A</v>
      </c>
      <c r="N105" s="123" t="e">
        <v>#N/A</v>
      </c>
      <c r="O105" s="61">
        <v>54.736005009383724</v>
      </c>
      <c r="P105" s="500" t="e">
        <v>#N/A</v>
      </c>
      <c r="Q105" s="107"/>
      <c r="S105" s="418"/>
      <c r="Z105" s="418"/>
    </row>
    <row r="106" spans="1:26">
      <c r="A106" s="421">
        <v>39129</v>
      </c>
      <c r="B106" s="417">
        <v>52.8</v>
      </c>
      <c r="C106" s="1221">
        <v>20</v>
      </c>
      <c r="D106" s="417" t="e">
        <v>#N/A</v>
      </c>
      <c r="E106" s="417" t="e">
        <v>#N/A</v>
      </c>
      <c r="F106" s="417">
        <v>76.536794619095971</v>
      </c>
      <c r="G106" s="417" t="e">
        <v>#N/A</v>
      </c>
      <c r="H106" s="417" t="e">
        <v>#N/A</v>
      </c>
      <c r="I106" s="417" t="e">
        <v>#N/A</v>
      </c>
      <c r="J106" s="417" t="e">
        <v>#N/A</v>
      </c>
      <c r="K106" s="417" t="e">
        <v>#N/A</v>
      </c>
      <c r="L106" s="422" t="e">
        <v>#N/A</v>
      </c>
      <c r="N106" s="123" t="e">
        <v>#N/A</v>
      </c>
      <c r="O106" s="61">
        <v>76.536794619095971</v>
      </c>
      <c r="P106" s="500" t="e">
        <v>#N/A</v>
      </c>
      <c r="Q106" s="107"/>
      <c r="S106" s="418"/>
      <c r="Z106" s="418"/>
    </row>
    <row r="107" spans="1:26">
      <c r="A107" s="421">
        <v>38637</v>
      </c>
      <c r="B107" s="417">
        <v>205.5</v>
      </c>
      <c r="C107" s="1221">
        <v>25</v>
      </c>
      <c r="D107" s="417" t="e">
        <v>#N/A</v>
      </c>
      <c r="E107" s="417" t="e">
        <v>#N/A</v>
      </c>
      <c r="F107" s="417">
        <v>54.331741545390734</v>
      </c>
      <c r="G107" s="417" t="e">
        <v>#N/A</v>
      </c>
      <c r="H107" s="417" t="e">
        <v>#N/A</v>
      </c>
      <c r="I107" s="417" t="e">
        <v>#N/A</v>
      </c>
      <c r="J107" s="417" t="e">
        <v>#N/A</v>
      </c>
      <c r="K107" s="417" t="e">
        <v>#N/A</v>
      </c>
      <c r="L107" s="422" t="e">
        <v>#N/A</v>
      </c>
      <c r="N107" s="123" t="e">
        <v>#N/A</v>
      </c>
      <c r="O107" s="61">
        <v>54.331741545390734</v>
      </c>
      <c r="P107" s="500" t="e">
        <v>#N/A</v>
      </c>
      <c r="Q107" s="107"/>
      <c r="S107" s="418"/>
      <c r="Z107" s="418"/>
    </row>
    <row r="108" spans="1:26">
      <c r="A108" s="421">
        <v>38715</v>
      </c>
      <c r="B108" s="417">
        <v>150</v>
      </c>
      <c r="C108" s="1221">
        <v>15</v>
      </c>
      <c r="D108" s="417" t="e">
        <v>#N/A</v>
      </c>
      <c r="E108" s="417" t="e">
        <v>#N/A</v>
      </c>
      <c r="F108" s="417">
        <v>49.371790276781688</v>
      </c>
      <c r="G108" s="417" t="e">
        <v>#N/A</v>
      </c>
      <c r="H108" s="417" t="e">
        <v>#N/A</v>
      </c>
      <c r="I108" s="417" t="e">
        <v>#N/A</v>
      </c>
      <c r="J108" s="417" t="e">
        <v>#N/A</v>
      </c>
      <c r="K108" s="417" t="e">
        <v>#N/A</v>
      </c>
      <c r="L108" s="422" t="e">
        <v>#N/A</v>
      </c>
      <c r="N108" s="123" t="e">
        <v>#N/A</v>
      </c>
      <c r="O108" s="61">
        <v>49.371790276781688</v>
      </c>
      <c r="P108" s="500" t="e">
        <v>#N/A</v>
      </c>
      <c r="Q108" s="107"/>
      <c r="S108" s="418"/>
      <c r="Z108" s="418"/>
    </row>
    <row r="109" spans="1:26">
      <c r="A109" s="421">
        <v>39017</v>
      </c>
      <c r="B109" s="417">
        <v>100.65</v>
      </c>
      <c r="C109" s="1221">
        <v>20</v>
      </c>
      <c r="D109" s="417" t="e">
        <v>#N/A</v>
      </c>
      <c r="E109" s="417" t="e">
        <v>#N/A</v>
      </c>
      <c r="F109" s="417">
        <v>54.433204250066609</v>
      </c>
      <c r="G109" s="417" t="e">
        <v>#N/A</v>
      </c>
      <c r="H109" s="417" t="e">
        <v>#N/A</v>
      </c>
      <c r="I109" s="417" t="e">
        <v>#N/A</v>
      </c>
      <c r="J109" s="417" t="e">
        <v>#N/A</v>
      </c>
      <c r="K109" s="417" t="e">
        <v>#N/A</v>
      </c>
      <c r="L109" s="422" t="e">
        <v>#N/A</v>
      </c>
      <c r="N109" s="123" t="e">
        <v>#N/A</v>
      </c>
      <c r="O109" s="61">
        <v>54.433204250066609</v>
      </c>
      <c r="P109" s="500" t="e">
        <v>#N/A</v>
      </c>
      <c r="Q109" s="107"/>
      <c r="S109" s="418"/>
      <c r="Z109" s="418"/>
    </row>
    <row r="110" spans="1:26">
      <c r="A110" s="421">
        <v>39066</v>
      </c>
      <c r="B110" s="417">
        <v>100.65</v>
      </c>
      <c r="C110" s="1221">
        <v>20</v>
      </c>
      <c r="D110" s="417" t="e">
        <v>#N/A</v>
      </c>
      <c r="E110" s="417">
        <v>74.566815232828844</v>
      </c>
      <c r="F110" s="417" t="e">
        <v>#N/A</v>
      </c>
      <c r="G110" s="417" t="e">
        <v>#N/A</v>
      </c>
      <c r="H110" s="417" t="e">
        <v>#N/A</v>
      </c>
      <c r="I110" s="417" t="e">
        <v>#N/A</v>
      </c>
      <c r="J110" s="417" t="e">
        <v>#N/A</v>
      </c>
      <c r="K110" s="417" t="e">
        <v>#N/A</v>
      </c>
      <c r="L110" s="422" t="e">
        <v>#N/A</v>
      </c>
      <c r="N110" s="123">
        <v>74.566815232828844</v>
      </c>
      <c r="O110" s="61" t="e">
        <v>#N/A</v>
      </c>
      <c r="P110" s="500" t="e">
        <v>#N/A</v>
      </c>
      <c r="Q110" s="107"/>
      <c r="S110" s="418"/>
      <c r="Z110" s="418"/>
    </row>
    <row r="111" spans="1:26">
      <c r="A111" s="421">
        <v>39342</v>
      </c>
      <c r="B111" s="417">
        <v>75</v>
      </c>
      <c r="C111" s="1221">
        <v>20</v>
      </c>
      <c r="D111" s="417" t="e">
        <v>#N/A</v>
      </c>
      <c r="E111" s="417" t="e">
        <v>#N/A</v>
      </c>
      <c r="F111" s="417" t="e">
        <v>#N/A</v>
      </c>
      <c r="G111" s="417" t="e">
        <v>#N/A</v>
      </c>
      <c r="H111" s="417" t="e">
        <v>#N/A</v>
      </c>
      <c r="I111" s="417">
        <v>71.541694919939872</v>
      </c>
      <c r="J111" s="417" t="e">
        <v>#N/A</v>
      </c>
      <c r="K111" s="417" t="e">
        <v>#N/A</v>
      </c>
      <c r="L111" s="422" t="e">
        <v>#N/A</v>
      </c>
      <c r="N111" s="123" t="e">
        <v>#N/A</v>
      </c>
      <c r="O111" s="61" t="e">
        <v>#N/A</v>
      </c>
      <c r="P111" s="500">
        <v>71.541694919939872</v>
      </c>
      <c r="Q111" s="107"/>
      <c r="S111" s="418"/>
      <c r="Z111" s="418"/>
    </row>
    <row r="112" spans="1:26">
      <c r="A112" s="421">
        <v>39447</v>
      </c>
      <c r="B112" s="417">
        <v>99</v>
      </c>
      <c r="C112" s="1221">
        <v>25</v>
      </c>
      <c r="D112" s="417" t="e">
        <v>#N/A</v>
      </c>
      <c r="E112" s="417" t="e">
        <v>#N/A</v>
      </c>
      <c r="F112" s="417">
        <v>45.660593803225645</v>
      </c>
      <c r="G112" s="417" t="e">
        <v>#N/A</v>
      </c>
      <c r="H112" s="417" t="e">
        <v>#N/A</v>
      </c>
      <c r="I112" s="417" t="e">
        <v>#N/A</v>
      </c>
      <c r="J112" s="417" t="e">
        <v>#N/A</v>
      </c>
      <c r="K112" s="417" t="e">
        <v>#N/A</v>
      </c>
      <c r="L112" s="422" t="e">
        <v>#N/A</v>
      </c>
      <c r="N112" s="123" t="e">
        <v>#N/A</v>
      </c>
      <c r="O112" s="61">
        <v>45.660593803225645</v>
      </c>
      <c r="P112" s="500" t="e">
        <v>#N/A</v>
      </c>
      <c r="Q112" s="107"/>
      <c r="S112" s="418"/>
      <c r="Z112" s="418"/>
    </row>
    <row r="113" spans="1:26">
      <c r="A113" s="421">
        <v>39715</v>
      </c>
      <c r="B113" s="417">
        <v>40.5</v>
      </c>
      <c r="C113" s="1221">
        <v>25</v>
      </c>
      <c r="D113" s="417" t="e">
        <v>#N/A</v>
      </c>
      <c r="E113" s="417" t="e">
        <v>#N/A</v>
      </c>
      <c r="F113" s="417">
        <v>50.844835792611704</v>
      </c>
      <c r="G113" s="417" t="e">
        <v>#N/A</v>
      </c>
      <c r="H113" s="417" t="e">
        <v>#N/A</v>
      </c>
      <c r="I113" s="417" t="e">
        <v>#N/A</v>
      </c>
      <c r="J113" s="417" t="e">
        <v>#N/A</v>
      </c>
      <c r="K113" s="417" t="e">
        <v>#N/A</v>
      </c>
      <c r="L113" s="422" t="e">
        <v>#N/A</v>
      </c>
      <c r="N113" s="123" t="e">
        <v>#N/A</v>
      </c>
      <c r="O113" s="61">
        <v>50.844835792611704</v>
      </c>
      <c r="P113" s="500" t="e">
        <v>#N/A</v>
      </c>
      <c r="Q113" s="107"/>
      <c r="S113" s="418"/>
      <c r="Z113" s="418"/>
    </row>
    <row r="114" spans="1:26">
      <c r="A114" s="421">
        <v>39447</v>
      </c>
      <c r="B114" s="417">
        <v>19.5</v>
      </c>
      <c r="C114" s="1221">
        <v>25</v>
      </c>
      <c r="D114" s="417" t="e">
        <v>#N/A</v>
      </c>
      <c r="E114" s="417" t="e">
        <v>#N/A</v>
      </c>
      <c r="F114" s="417">
        <v>45.660169891662164</v>
      </c>
      <c r="G114" s="417" t="e">
        <v>#N/A</v>
      </c>
      <c r="H114" s="417" t="e">
        <v>#N/A</v>
      </c>
      <c r="I114" s="417" t="e">
        <v>#N/A</v>
      </c>
      <c r="J114" s="417" t="e">
        <v>#N/A</v>
      </c>
      <c r="K114" s="417" t="e">
        <v>#N/A</v>
      </c>
      <c r="L114" s="422" t="e">
        <v>#N/A</v>
      </c>
      <c r="N114" s="123" t="e">
        <v>#N/A</v>
      </c>
      <c r="O114" s="61">
        <v>45.660169891662164</v>
      </c>
      <c r="P114" s="500" t="e">
        <v>#N/A</v>
      </c>
      <c r="Q114" s="107"/>
      <c r="S114" s="418"/>
      <c r="Z114" s="418"/>
    </row>
    <row r="115" spans="1:26">
      <c r="A115" s="421">
        <v>38953</v>
      </c>
      <c r="B115" s="417">
        <v>94.5</v>
      </c>
      <c r="C115" s="1221">
        <v>25</v>
      </c>
      <c r="D115" s="417" t="e">
        <v>#N/A</v>
      </c>
      <c r="E115" s="417" t="e">
        <v>#N/A</v>
      </c>
      <c r="F115" s="417" t="e">
        <v>#N/A</v>
      </c>
      <c r="G115" s="417">
        <v>33.984629092073369</v>
      </c>
      <c r="H115" s="417" t="e">
        <v>#N/A</v>
      </c>
      <c r="I115" s="417" t="e">
        <v>#N/A</v>
      </c>
      <c r="J115" s="417" t="e">
        <v>#N/A</v>
      </c>
      <c r="K115" s="417" t="e">
        <v>#N/A</v>
      </c>
      <c r="L115" s="422" t="e">
        <v>#N/A</v>
      </c>
      <c r="N115" s="123" t="e">
        <v>#N/A</v>
      </c>
      <c r="O115" s="61">
        <v>33.984629092073369</v>
      </c>
      <c r="P115" s="500" t="e">
        <v>#N/A</v>
      </c>
      <c r="Q115" s="107"/>
      <c r="S115" s="418"/>
      <c r="Z115" s="418"/>
    </row>
    <row r="116" spans="1:26">
      <c r="A116" s="421">
        <v>38791</v>
      </c>
      <c r="B116" s="417">
        <v>50.4</v>
      </c>
      <c r="C116" s="1221">
        <v>20</v>
      </c>
      <c r="D116" s="417" t="e">
        <v>#N/A</v>
      </c>
      <c r="E116" s="417" t="e">
        <v>#N/A</v>
      </c>
      <c r="F116" s="417" t="e">
        <v>#N/A</v>
      </c>
      <c r="G116" s="417" t="e">
        <v>#N/A</v>
      </c>
      <c r="H116" s="417" t="e">
        <v>#N/A</v>
      </c>
      <c r="I116" s="417" t="e">
        <v>#N/A</v>
      </c>
      <c r="J116" s="417" t="e">
        <v>#N/A</v>
      </c>
      <c r="K116" s="417" t="e">
        <v>#N/A</v>
      </c>
      <c r="L116" s="422">
        <v>53.683990377518647</v>
      </c>
      <c r="N116" s="123" t="e">
        <v>#N/A</v>
      </c>
      <c r="O116" s="61" t="e">
        <v>#N/A</v>
      </c>
      <c r="P116" s="500">
        <v>53.683990377518647</v>
      </c>
      <c r="Q116" s="107"/>
      <c r="S116" s="418"/>
      <c r="Z116" s="418"/>
    </row>
    <row r="117" spans="1:26">
      <c r="A117" s="421">
        <v>38960</v>
      </c>
      <c r="B117" s="417">
        <v>50</v>
      </c>
      <c r="C117" s="1221">
        <v>20</v>
      </c>
      <c r="D117" s="417" t="e">
        <v>#N/A</v>
      </c>
      <c r="E117" s="417" t="e">
        <v>#N/A</v>
      </c>
      <c r="F117" s="417">
        <v>57.759571569035565</v>
      </c>
      <c r="G117" s="417" t="e">
        <v>#N/A</v>
      </c>
      <c r="H117" s="417" t="e">
        <v>#N/A</v>
      </c>
      <c r="I117" s="417" t="e">
        <v>#N/A</v>
      </c>
      <c r="J117" s="417" t="e">
        <v>#N/A</v>
      </c>
      <c r="K117" s="417" t="e">
        <v>#N/A</v>
      </c>
      <c r="L117" s="422" t="e">
        <v>#N/A</v>
      </c>
      <c r="N117" s="123" t="e">
        <v>#N/A</v>
      </c>
      <c r="O117" s="61">
        <v>57.759571569035565</v>
      </c>
      <c r="P117" s="500" t="e">
        <v>#N/A</v>
      </c>
      <c r="Q117" s="107"/>
      <c r="S117" s="418"/>
      <c r="Z117" s="418"/>
    </row>
    <row r="118" spans="1:26">
      <c r="A118" s="421">
        <v>39195</v>
      </c>
      <c r="B118" s="417">
        <v>30</v>
      </c>
      <c r="C118" s="1221">
        <v>20</v>
      </c>
      <c r="D118" s="417" t="e">
        <v>#N/A</v>
      </c>
      <c r="E118" s="417" t="e">
        <v>#N/A</v>
      </c>
      <c r="F118" s="417">
        <v>72.025371134650882</v>
      </c>
      <c r="G118" s="417" t="e">
        <v>#N/A</v>
      </c>
      <c r="H118" s="417" t="e">
        <v>#N/A</v>
      </c>
      <c r="I118" s="417" t="e">
        <v>#N/A</v>
      </c>
      <c r="J118" s="417" t="e">
        <v>#N/A</v>
      </c>
      <c r="K118" s="417" t="e">
        <v>#N/A</v>
      </c>
      <c r="L118" s="422" t="e">
        <v>#N/A</v>
      </c>
      <c r="N118" s="123" t="e">
        <v>#N/A</v>
      </c>
      <c r="O118" s="61">
        <v>72.025371134650882</v>
      </c>
      <c r="P118" s="500" t="e">
        <v>#N/A</v>
      </c>
      <c r="Q118" s="107"/>
      <c r="S118" s="418"/>
      <c r="Z118" s="418"/>
    </row>
    <row r="119" spans="1:26">
      <c r="A119" s="421">
        <v>39136</v>
      </c>
      <c r="B119" s="417">
        <v>50.4</v>
      </c>
      <c r="C119" s="1221">
        <v>20</v>
      </c>
      <c r="D119" s="417" t="e">
        <v>#N/A</v>
      </c>
      <c r="E119" s="417" t="e">
        <v>#N/A</v>
      </c>
      <c r="F119" s="417" t="e">
        <v>#N/A</v>
      </c>
      <c r="G119" s="417">
        <v>50.875746032219133</v>
      </c>
      <c r="H119" s="417" t="e">
        <v>#N/A</v>
      </c>
      <c r="I119" s="417" t="e">
        <v>#N/A</v>
      </c>
      <c r="J119" s="417" t="e">
        <v>#N/A</v>
      </c>
      <c r="K119" s="417" t="e">
        <v>#N/A</v>
      </c>
      <c r="L119" s="422" t="e">
        <v>#N/A</v>
      </c>
      <c r="N119" s="123" t="e">
        <v>#N/A</v>
      </c>
      <c r="O119" s="61">
        <v>50.875746032219133</v>
      </c>
      <c r="P119" s="500" t="e">
        <v>#N/A</v>
      </c>
      <c r="Q119" s="107"/>
      <c r="S119" s="418"/>
      <c r="Z119" s="418"/>
    </row>
    <row r="120" spans="1:26">
      <c r="A120" s="421">
        <v>39141</v>
      </c>
      <c r="B120" s="417">
        <v>25.2</v>
      </c>
      <c r="C120" s="1221">
        <v>20</v>
      </c>
      <c r="D120" s="417" t="e">
        <v>#N/A</v>
      </c>
      <c r="E120" s="417" t="e">
        <v>#N/A</v>
      </c>
      <c r="F120" s="417" t="e">
        <v>#N/A</v>
      </c>
      <c r="G120" s="417">
        <v>52.555605571018816</v>
      </c>
      <c r="H120" s="417" t="e">
        <v>#N/A</v>
      </c>
      <c r="I120" s="417" t="e">
        <v>#N/A</v>
      </c>
      <c r="J120" s="417" t="e">
        <v>#N/A</v>
      </c>
      <c r="K120" s="417" t="e">
        <v>#N/A</v>
      </c>
      <c r="L120" s="422" t="e">
        <v>#N/A</v>
      </c>
      <c r="N120" s="123" t="e">
        <v>#N/A</v>
      </c>
      <c r="O120" s="61">
        <v>52.555605571018816</v>
      </c>
      <c r="P120" s="500" t="e">
        <v>#N/A</v>
      </c>
      <c r="Q120" s="107"/>
      <c r="S120" s="418"/>
      <c r="Z120" s="418"/>
    </row>
    <row r="121" spans="1:26">
      <c r="A121" s="421">
        <v>38769</v>
      </c>
      <c r="B121" s="417">
        <v>25.2</v>
      </c>
      <c r="C121" s="1221">
        <v>20</v>
      </c>
      <c r="D121" s="417" t="e">
        <v>#N/A</v>
      </c>
      <c r="E121" s="417" t="e">
        <v>#N/A</v>
      </c>
      <c r="F121" s="417" t="e">
        <v>#N/A</v>
      </c>
      <c r="G121" s="417">
        <v>51.835665768676094</v>
      </c>
      <c r="H121" s="417" t="e">
        <v>#N/A</v>
      </c>
      <c r="I121" s="417" t="e">
        <v>#N/A</v>
      </c>
      <c r="J121" s="417" t="e">
        <v>#N/A</v>
      </c>
      <c r="K121" s="417" t="e">
        <v>#N/A</v>
      </c>
      <c r="L121" s="422" t="e">
        <v>#N/A</v>
      </c>
      <c r="N121" s="123" t="e">
        <v>#N/A</v>
      </c>
      <c r="O121" s="61">
        <v>51.835665768676094</v>
      </c>
      <c r="P121" s="500" t="e">
        <v>#N/A</v>
      </c>
      <c r="Q121" s="107"/>
      <c r="S121" s="418"/>
      <c r="Z121" s="418"/>
    </row>
    <row r="122" spans="1:26">
      <c r="A122" s="421">
        <v>38945</v>
      </c>
      <c r="B122" s="417">
        <v>45</v>
      </c>
      <c r="C122" s="1221">
        <v>20</v>
      </c>
      <c r="D122" s="417">
        <v>83.42676146551166</v>
      </c>
      <c r="E122" s="417" t="e">
        <v>#N/A</v>
      </c>
      <c r="F122" s="417" t="e">
        <v>#N/A</v>
      </c>
      <c r="G122" s="417" t="e">
        <v>#N/A</v>
      </c>
      <c r="H122" s="417" t="e">
        <v>#N/A</v>
      </c>
      <c r="I122" s="417" t="e">
        <v>#N/A</v>
      </c>
      <c r="J122" s="417" t="e">
        <v>#N/A</v>
      </c>
      <c r="K122" s="417" t="e">
        <v>#N/A</v>
      </c>
      <c r="L122" s="422" t="e">
        <v>#N/A</v>
      </c>
      <c r="N122" s="123">
        <v>83.42676146551166</v>
      </c>
      <c r="O122" s="61" t="e">
        <v>#N/A</v>
      </c>
      <c r="P122" s="500" t="e">
        <v>#N/A</v>
      </c>
      <c r="Q122" s="107"/>
      <c r="S122" s="418"/>
      <c r="Z122" s="418"/>
    </row>
    <row r="123" spans="1:26">
      <c r="A123" s="421">
        <v>38987</v>
      </c>
      <c r="B123" s="417">
        <v>50.4</v>
      </c>
      <c r="C123" s="1221">
        <v>20</v>
      </c>
      <c r="D123" s="417" t="e">
        <v>#N/A</v>
      </c>
      <c r="E123" s="417" t="e">
        <v>#N/A</v>
      </c>
      <c r="F123" s="417" t="e">
        <v>#N/A</v>
      </c>
      <c r="G123" s="417" t="e">
        <v>#N/A</v>
      </c>
      <c r="H123" s="417" t="e">
        <v>#N/A</v>
      </c>
      <c r="I123" s="417" t="e">
        <v>#N/A</v>
      </c>
      <c r="J123" s="417" t="e">
        <v>#N/A</v>
      </c>
      <c r="K123" s="417" t="e">
        <v>#N/A</v>
      </c>
      <c r="L123" s="422">
        <v>54.44295873521029</v>
      </c>
      <c r="N123" s="123" t="e">
        <v>#N/A</v>
      </c>
      <c r="O123" s="61" t="e">
        <v>#N/A</v>
      </c>
      <c r="P123" s="500">
        <v>54.44295873521029</v>
      </c>
      <c r="Q123" s="107"/>
      <c r="S123" s="418"/>
      <c r="Z123" s="418"/>
    </row>
    <row r="124" spans="1:26">
      <c r="A124" s="421">
        <v>38961</v>
      </c>
      <c r="B124" s="417">
        <v>100.5</v>
      </c>
      <c r="C124" s="1221">
        <v>20</v>
      </c>
      <c r="D124" s="417" t="e">
        <v>#N/A</v>
      </c>
      <c r="E124" s="417" t="e">
        <v>#N/A</v>
      </c>
      <c r="F124" s="417">
        <v>67.544605453975322</v>
      </c>
      <c r="G124" s="417" t="e">
        <v>#N/A</v>
      </c>
      <c r="H124" s="417" t="e">
        <v>#N/A</v>
      </c>
      <c r="I124" s="417" t="e">
        <v>#N/A</v>
      </c>
      <c r="J124" s="417" t="e">
        <v>#N/A</v>
      </c>
      <c r="K124" s="417" t="e">
        <v>#N/A</v>
      </c>
      <c r="L124" s="422" t="e">
        <v>#N/A</v>
      </c>
      <c r="N124" s="123" t="e">
        <v>#N/A</v>
      </c>
      <c r="O124" s="61">
        <v>67.544605453975322</v>
      </c>
      <c r="P124" s="500" t="e">
        <v>#N/A</v>
      </c>
      <c r="Q124" s="107"/>
      <c r="S124" s="418"/>
      <c r="Z124" s="418"/>
    </row>
    <row r="125" spans="1:26">
      <c r="A125" s="421">
        <v>39265</v>
      </c>
      <c r="B125" s="417">
        <v>30</v>
      </c>
      <c r="C125" s="1221">
        <v>20</v>
      </c>
      <c r="D125" s="417" t="e">
        <v>#N/A</v>
      </c>
      <c r="E125" s="417" t="e">
        <v>#N/A</v>
      </c>
      <c r="F125" s="417">
        <v>72.054539254234385</v>
      </c>
      <c r="G125" s="417" t="e">
        <v>#N/A</v>
      </c>
      <c r="H125" s="417" t="e">
        <v>#N/A</v>
      </c>
      <c r="I125" s="417" t="e">
        <v>#N/A</v>
      </c>
      <c r="J125" s="417" t="e">
        <v>#N/A</v>
      </c>
      <c r="K125" s="417" t="e">
        <v>#N/A</v>
      </c>
      <c r="L125" s="422" t="e">
        <v>#N/A</v>
      </c>
      <c r="N125" s="123" t="e">
        <v>#N/A</v>
      </c>
      <c r="O125" s="61">
        <v>72.054539254234385</v>
      </c>
      <c r="P125" s="500" t="e">
        <v>#N/A</v>
      </c>
      <c r="Q125" s="107"/>
      <c r="S125" s="418"/>
      <c r="Z125" s="418"/>
    </row>
    <row r="126" spans="1:26">
      <c r="A126" s="421">
        <v>39062</v>
      </c>
      <c r="B126" s="417">
        <v>29.4</v>
      </c>
      <c r="C126" s="1221">
        <v>10</v>
      </c>
      <c r="D126" s="417" t="e">
        <v>#N/A</v>
      </c>
      <c r="E126" s="417" t="e">
        <v>#N/A</v>
      </c>
      <c r="F126" s="417" t="e">
        <v>#N/A</v>
      </c>
      <c r="G126" s="417" t="e">
        <v>#N/A</v>
      </c>
      <c r="H126" s="417" t="e">
        <v>#N/A</v>
      </c>
      <c r="I126" s="417">
        <v>84.014808602719128</v>
      </c>
      <c r="J126" s="417" t="e">
        <v>#N/A</v>
      </c>
      <c r="K126" s="417" t="e">
        <v>#N/A</v>
      </c>
      <c r="L126" s="422" t="e">
        <v>#N/A</v>
      </c>
      <c r="N126" s="123" t="e">
        <v>#N/A</v>
      </c>
      <c r="O126" s="61" t="e">
        <v>#N/A</v>
      </c>
      <c r="P126" s="500">
        <v>84.014808602719128</v>
      </c>
      <c r="Q126" s="107"/>
      <c r="S126" s="418"/>
      <c r="Z126" s="418"/>
    </row>
    <row r="127" spans="1:26">
      <c r="A127" s="421">
        <v>38170</v>
      </c>
      <c r="B127" s="417">
        <v>16.5</v>
      </c>
      <c r="C127" s="1221">
        <v>20</v>
      </c>
      <c r="D127" s="417" t="e">
        <v>#N/A</v>
      </c>
      <c r="E127" s="417" t="e">
        <v>#N/A</v>
      </c>
      <c r="F127" s="417">
        <v>80.618636280817469</v>
      </c>
      <c r="G127" s="417" t="e">
        <v>#N/A</v>
      </c>
      <c r="H127" s="417" t="e">
        <v>#N/A</v>
      </c>
      <c r="I127" s="417" t="e">
        <v>#N/A</v>
      </c>
      <c r="J127" s="417" t="e">
        <v>#N/A</v>
      </c>
      <c r="K127" s="417" t="e">
        <v>#N/A</v>
      </c>
      <c r="L127" s="422" t="e">
        <v>#N/A</v>
      </c>
      <c r="N127" s="123" t="e">
        <v>#N/A</v>
      </c>
      <c r="O127" s="61">
        <v>80.618636280817469</v>
      </c>
      <c r="P127" s="500" t="e">
        <v>#N/A</v>
      </c>
      <c r="Q127" s="107"/>
      <c r="S127" s="418"/>
      <c r="Z127" s="418"/>
    </row>
    <row r="128" spans="1:26">
      <c r="A128" s="421">
        <v>38310</v>
      </c>
      <c r="B128" s="417">
        <v>27.5</v>
      </c>
      <c r="C128" s="1221">
        <v>20</v>
      </c>
      <c r="D128" s="417" t="e">
        <v>#N/A</v>
      </c>
      <c r="E128" s="417" t="e">
        <v>#N/A</v>
      </c>
      <c r="F128" s="417">
        <v>80.618639821525093</v>
      </c>
      <c r="G128" s="417" t="e">
        <v>#N/A</v>
      </c>
      <c r="H128" s="417" t="e">
        <v>#N/A</v>
      </c>
      <c r="I128" s="417" t="e">
        <v>#N/A</v>
      </c>
      <c r="J128" s="417" t="e">
        <v>#N/A</v>
      </c>
      <c r="K128" s="417" t="e">
        <v>#N/A</v>
      </c>
      <c r="L128" s="422" t="e">
        <v>#N/A</v>
      </c>
      <c r="N128" s="123" t="e">
        <v>#N/A</v>
      </c>
      <c r="O128" s="61">
        <v>80.618639821525093</v>
      </c>
      <c r="P128" s="500" t="e">
        <v>#N/A</v>
      </c>
      <c r="Q128" s="107"/>
      <c r="S128" s="418"/>
      <c r="Z128" s="418"/>
    </row>
    <row r="129" spans="1:26">
      <c r="A129" s="421">
        <v>38170</v>
      </c>
      <c r="B129" s="417">
        <v>27.5</v>
      </c>
      <c r="C129" s="1221">
        <v>20</v>
      </c>
      <c r="D129" s="417" t="e">
        <v>#N/A</v>
      </c>
      <c r="E129" s="417" t="e">
        <v>#N/A</v>
      </c>
      <c r="F129" s="417">
        <v>80.618639821525093</v>
      </c>
      <c r="G129" s="417" t="e">
        <v>#N/A</v>
      </c>
      <c r="H129" s="417" t="e">
        <v>#N/A</v>
      </c>
      <c r="I129" s="417" t="e">
        <v>#N/A</v>
      </c>
      <c r="J129" s="417" t="e">
        <v>#N/A</v>
      </c>
      <c r="K129" s="417" t="e">
        <v>#N/A</v>
      </c>
      <c r="L129" s="422" t="e">
        <v>#N/A</v>
      </c>
      <c r="N129" s="123" t="e">
        <v>#N/A</v>
      </c>
      <c r="O129" s="61">
        <v>80.618639821525093</v>
      </c>
      <c r="P129" s="500" t="e">
        <v>#N/A</v>
      </c>
      <c r="Q129" s="107"/>
      <c r="S129" s="418"/>
      <c r="Z129" s="418"/>
    </row>
    <row r="130" spans="1:26">
      <c r="A130" s="421">
        <v>39133</v>
      </c>
      <c r="B130" s="417">
        <v>57.5</v>
      </c>
      <c r="C130" s="1221">
        <v>20</v>
      </c>
      <c r="D130" s="417" t="e">
        <v>#N/A</v>
      </c>
      <c r="E130" s="417" t="e">
        <v>#N/A</v>
      </c>
      <c r="F130" s="417">
        <v>89.760561930949848</v>
      </c>
      <c r="G130" s="417" t="e">
        <v>#N/A</v>
      </c>
      <c r="H130" s="417" t="e">
        <v>#N/A</v>
      </c>
      <c r="I130" s="417" t="e">
        <v>#N/A</v>
      </c>
      <c r="J130" s="417" t="e">
        <v>#N/A</v>
      </c>
      <c r="K130" s="417" t="e">
        <v>#N/A</v>
      </c>
      <c r="L130" s="422" t="e">
        <v>#N/A</v>
      </c>
      <c r="N130" s="123" t="e">
        <v>#N/A</v>
      </c>
      <c r="O130" s="61">
        <v>89.760561930949848</v>
      </c>
      <c r="P130" s="500" t="e">
        <v>#N/A</v>
      </c>
      <c r="Q130" s="107"/>
      <c r="S130" s="418"/>
      <c r="Z130" s="418"/>
    </row>
    <row r="131" spans="1:26">
      <c r="A131" s="421">
        <v>40026</v>
      </c>
      <c r="B131" s="417">
        <v>100</v>
      </c>
      <c r="C131" s="1221">
        <v>25</v>
      </c>
      <c r="D131" s="417" t="e">
        <v>#N/A</v>
      </c>
      <c r="E131" s="417" t="e">
        <v>#N/A</v>
      </c>
      <c r="F131" s="417">
        <v>72.646060376530954</v>
      </c>
      <c r="G131" s="417" t="e">
        <v>#N/A</v>
      </c>
      <c r="H131" s="417" t="e">
        <v>#N/A</v>
      </c>
      <c r="I131" s="417" t="e">
        <v>#N/A</v>
      </c>
      <c r="J131" s="417" t="e">
        <v>#N/A</v>
      </c>
      <c r="K131" s="417" t="e">
        <v>#N/A</v>
      </c>
      <c r="L131" s="422" t="e">
        <v>#N/A</v>
      </c>
      <c r="N131" s="123" t="e">
        <v>#N/A</v>
      </c>
      <c r="O131" s="61">
        <v>72.646060376530954</v>
      </c>
      <c r="P131" s="500" t="e">
        <v>#N/A</v>
      </c>
      <c r="Q131" s="107"/>
      <c r="S131" s="418"/>
      <c r="Z131" s="418"/>
    </row>
    <row r="132" spans="1:26">
      <c r="A132" s="421">
        <v>38929</v>
      </c>
      <c r="B132" s="417">
        <v>50</v>
      </c>
      <c r="C132" s="1221">
        <v>20</v>
      </c>
      <c r="D132" s="417" t="e">
        <v>#N/A</v>
      </c>
      <c r="E132" s="417" t="e">
        <v>#N/A</v>
      </c>
      <c r="F132" s="417">
        <v>42.925088054696957</v>
      </c>
      <c r="G132" s="417" t="e">
        <v>#N/A</v>
      </c>
      <c r="H132" s="417" t="e">
        <v>#N/A</v>
      </c>
      <c r="I132" s="417" t="e">
        <v>#N/A</v>
      </c>
      <c r="J132" s="417" t="e">
        <v>#N/A</v>
      </c>
      <c r="K132" s="417" t="e">
        <v>#N/A</v>
      </c>
      <c r="L132" s="422" t="e">
        <v>#N/A</v>
      </c>
      <c r="N132" s="123" t="e">
        <v>#N/A</v>
      </c>
      <c r="O132" s="61">
        <v>42.925088054696957</v>
      </c>
      <c r="P132" s="500" t="e">
        <v>#N/A</v>
      </c>
      <c r="Q132" s="107"/>
      <c r="S132" s="418"/>
      <c r="Z132" s="418"/>
    </row>
    <row r="133" spans="1:26">
      <c r="A133" s="421">
        <v>38912</v>
      </c>
      <c r="B133" s="417">
        <v>60.9</v>
      </c>
      <c r="C133" s="1221">
        <v>20</v>
      </c>
      <c r="D133" s="417" t="e">
        <v>#N/A</v>
      </c>
      <c r="E133" s="417">
        <v>66.590999646702628</v>
      </c>
      <c r="F133" s="417" t="e">
        <v>#N/A</v>
      </c>
      <c r="G133" s="417" t="e">
        <v>#N/A</v>
      </c>
      <c r="H133" s="417" t="e">
        <v>#N/A</v>
      </c>
      <c r="I133" s="417" t="e">
        <v>#N/A</v>
      </c>
      <c r="J133" s="417" t="e">
        <v>#N/A</v>
      </c>
      <c r="K133" s="417" t="e">
        <v>#N/A</v>
      </c>
      <c r="L133" s="422" t="e">
        <v>#N/A</v>
      </c>
      <c r="N133" s="123">
        <v>66.590999646702628</v>
      </c>
      <c r="O133" s="61" t="e">
        <v>#N/A</v>
      </c>
      <c r="P133" s="500" t="e">
        <v>#N/A</v>
      </c>
      <c r="Q133" s="107"/>
      <c r="S133" s="418"/>
      <c r="Z133" s="418"/>
    </row>
    <row r="134" spans="1:26">
      <c r="A134" s="421">
        <v>39016</v>
      </c>
      <c r="B134" s="417">
        <v>79.8</v>
      </c>
      <c r="C134" s="1221">
        <v>25</v>
      </c>
      <c r="D134" s="417" t="e">
        <v>#N/A</v>
      </c>
      <c r="E134" s="417">
        <v>73.719641055377522</v>
      </c>
      <c r="F134" s="417" t="e">
        <v>#N/A</v>
      </c>
      <c r="G134" s="417" t="e">
        <v>#N/A</v>
      </c>
      <c r="H134" s="417" t="e">
        <v>#N/A</v>
      </c>
      <c r="I134" s="417" t="e">
        <v>#N/A</v>
      </c>
      <c r="J134" s="417" t="e">
        <v>#N/A</v>
      </c>
      <c r="K134" s="417" t="e">
        <v>#N/A</v>
      </c>
      <c r="L134" s="422" t="e">
        <v>#N/A</v>
      </c>
      <c r="N134" s="123">
        <v>73.719641055377522</v>
      </c>
      <c r="O134" s="61" t="e">
        <v>#N/A</v>
      </c>
      <c r="P134" s="500" t="e">
        <v>#N/A</v>
      </c>
      <c r="Q134" s="107"/>
      <c r="S134" s="418"/>
      <c r="Z134" s="418"/>
    </row>
    <row r="135" spans="1:26">
      <c r="A135" s="421">
        <v>39043</v>
      </c>
      <c r="B135" s="417">
        <v>29.4</v>
      </c>
      <c r="C135" s="1221">
        <v>20</v>
      </c>
      <c r="D135" s="417" t="e">
        <v>#N/A</v>
      </c>
      <c r="E135" s="417">
        <v>56.262696561704182</v>
      </c>
      <c r="F135" s="417" t="e">
        <v>#N/A</v>
      </c>
      <c r="G135" s="417" t="e">
        <v>#N/A</v>
      </c>
      <c r="H135" s="417" t="e">
        <v>#N/A</v>
      </c>
      <c r="I135" s="417" t="e">
        <v>#N/A</v>
      </c>
      <c r="J135" s="417" t="e">
        <v>#N/A</v>
      </c>
      <c r="K135" s="417" t="e">
        <v>#N/A</v>
      </c>
      <c r="L135" s="422" t="e">
        <v>#N/A</v>
      </c>
      <c r="N135" s="123">
        <v>56.262696561704182</v>
      </c>
      <c r="O135" s="61" t="e">
        <v>#N/A</v>
      </c>
      <c r="P135" s="500" t="e">
        <v>#N/A</v>
      </c>
      <c r="Q135" s="107"/>
      <c r="S135" s="418"/>
      <c r="Z135" s="418"/>
    </row>
    <row r="136" spans="1:26">
      <c r="A136" s="421">
        <v>39784</v>
      </c>
      <c r="B136" s="417">
        <v>100</v>
      </c>
      <c r="C136" s="1221">
        <v>10</v>
      </c>
      <c r="D136" s="417" t="e">
        <v>#N/A</v>
      </c>
      <c r="E136" s="417" t="e">
        <v>#N/A</v>
      </c>
      <c r="F136" s="417">
        <v>67.392326281415066</v>
      </c>
      <c r="G136" s="417" t="e">
        <v>#N/A</v>
      </c>
      <c r="H136" s="417" t="e">
        <v>#N/A</v>
      </c>
      <c r="I136" s="417" t="e">
        <v>#N/A</v>
      </c>
      <c r="J136" s="417" t="e">
        <v>#N/A</v>
      </c>
      <c r="K136" s="417" t="e">
        <v>#N/A</v>
      </c>
      <c r="L136" s="422" t="e">
        <v>#N/A</v>
      </c>
      <c r="N136" s="123" t="e">
        <v>#N/A</v>
      </c>
      <c r="O136" s="61">
        <v>67.392326281415066</v>
      </c>
      <c r="P136" s="500" t="e">
        <v>#N/A</v>
      </c>
      <c r="Q136" s="107"/>
      <c r="S136" s="418"/>
      <c r="Z136" s="418"/>
    </row>
    <row r="137" spans="1:26">
      <c r="A137" s="421">
        <v>39728</v>
      </c>
      <c r="B137" s="417">
        <v>50</v>
      </c>
      <c r="C137" s="1221">
        <v>10</v>
      </c>
      <c r="D137" s="417" t="e">
        <v>#N/A</v>
      </c>
      <c r="E137" s="417" t="e">
        <v>#N/A</v>
      </c>
      <c r="F137" s="417">
        <v>79.710933076682039</v>
      </c>
      <c r="G137" s="417" t="e">
        <v>#N/A</v>
      </c>
      <c r="H137" s="417" t="e">
        <v>#N/A</v>
      </c>
      <c r="I137" s="417" t="e">
        <v>#N/A</v>
      </c>
      <c r="J137" s="417" t="e">
        <v>#N/A</v>
      </c>
      <c r="K137" s="417" t="e">
        <v>#N/A</v>
      </c>
      <c r="L137" s="422" t="e">
        <v>#N/A</v>
      </c>
      <c r="N137" s="123" t="e">
        <v>#N/A</v>
      </c>
      <c r="O137" s="61">
        <v>79.710933076682039</v>
      </c>
      <c r="P137" s="500" t="e">
        <v>#N/A</v>
      </c>
      <c r="Q137" s="107"/>
      <c r="S137" s="418"/>
      <c r="Z137" s="418"/>
    </row>
    <row r="138" spans="1:26">
      <c r="A138" s="421">
        <v>39729</v>
      </c>
      <c r="B138" s="417">
        <v>50</v>
      </c>
      <c r="C138" s="1221">
        <v>10</v>
      </c>
      <c r="D138" s="417" t="e">
        <v>#N/A</v>
      </c>
      <c r="E138" s="417" t="e">
        <v>#N/A</v>
      </c>
      <c r="F138" s="417">
        <v>81.319147635368708</v>
      </c>
      <c r="G138" s="417" t="e">
        <v>#N/A</v>
      </c>
      <c r="H138" s="417" t="e">
        <v>#N/A</v>
      </c>
      <c r="I138" s="417" t="e">
        <v>#N/A</v>
      </c>
      <c r="J138" s="417" t="e">
        <v>#N/A</v>
      </c>
      <c r="K138" s="417" t="e">
        <v>#N/A</v>
      </c>
      <c r="L138" s="422" t="e">
        <v>#N/A</v>
      </c>
      <c r="N138" s="123" t="e">
        <v>#N/A</v>
      </c>
      <c r="O138" s="61">
        <v>81.319147635368708</v>
      </c>
      <c r="P138" s="500" t="e">
        <v>#N/A</v>
      </c>
      <c r="Q138" s="107"/>
      <c r="S138" s="418"/>
      <c r="Z138" s="418"/>
    </row>
    <row r="139" spans="1:26">
      <c r="A139" s="421">
        <v>39773</v>
      </c>
      <c r="B139" s="417">
        <v>150</v>
      </c>
      <c r="C139" s="1221">
        <v>10.5</v>
      </c>
      <c r="D139" s="417" t="e">
        <v>#N/A</v>
      </c>
      <c r="E139" s="417" t="e">
        <v>#N/A</v>
      </c>
      <c r="F139" s="417">
        <v>70.04733715679248</v>
      </c>
      <c r="G139" s="417" t="e">
        <v>#N/A</v>
      </c>
      <c r="H139" s="417" t="e">
        <v>#N/A</v>
      </c>
      <c r="I139" s="417" t="e">
        <v>#N/A</v>
      </c>
      <c r="J139" s="417" t="e">
        <v>#N/A</v>
      </c>
      <c r="K139" s="417" t="e">
        <v>#N/A</v>
      </c>
      <c r="L139" s="422" t="e">
        <v>#N/A</v>
      </c>
      <c r="N139" s="123" t="e">
        <v>#N/A</v>
      </c>
      <c r="O139" s="61">
        <v>70.04733715679248</v>
      </c>
      <c r="P139" s="500" t="e">
        <v>#N/A</v>
      </c>
      <c r="Q139" s="107"/>
      <c r="S139" s="418"/>
      <c r="Z139" s="418"/>
    </row>
    <row r="140" spans="1:26">
      <c r="A140" s="421">
        <v>39611</v>
      </c>
      <c r="B140" s="417">
        <v>4.5</v>
      </c>
      <c r="C140" s="1221">
        <v>15</v>
      </c>
      <c r="D140" s="417" t="e">
        <v>#N/A</v>
      </c>
      <c r="E140" s="417" t="e">
        <v>#N/A</v>
      </c>
      <c r="F140" s="417" t="e">
        <v>#N/A</v>
      </c>
      <c r="G140" s="417" t="e">
        <v>#N/A</v>
      </c>
      <c r="H140" s="417" t="e">
        <v>#N/A</v>
      </c>
      <c r="I140" s="417" t="e">
        <v>#N/A</v>
      </c>
      <c r="J140" s="417" t="e">
        <v>#N/A</v>
      </c>
      <c r="K140" s="417">
        <v>157.90806663586307</v>
      </c>
      <c r="L140" s="422" t="e">
        <v>#N/A</v>
      </c>
      <c r="N140" s="123" t="e">
        <v>#N/A</v>
      </c>
      <c r="O140" s="61" t="e">
        <v>#N/A</v>
      </c>
      <c r="P140" s="500">
        <v>157.90806663586307</v>
      </c>
      <c r="Q140" s="107"/>
      <c r="S140" s="418"/>
      <c r="Z140" s="418"/>
    </row>
    <row r="141" spans="1:26">
      <c r="A141" s="421">
        <v>39419</v>
      </c>
      <c r="B141" s="417">
        <v>99</v>
      </c>
      <c r="C141" s="1221">
        <v>18</v>
      </c>
      <c r="D141" s="417" t="e">
        <v>#N/A</v>
      </c>
      <c r="E141" s="417" t="e">
        <v>#N/A</v>
      </c>
      <c r="F141" s="417">
        <v>60.007983749915006</v>
      </c>
      <c r="G141" s="417" t="e">
        <v>#N/A</v>
      </c>
      <c r="H141" s="417" t="e">
        <v>#N/A</v>
      </c>
      <c r="I141" s="417" t="e">
        <v>#N/A</v>
      </c>
      <c r="J141" s="417" t="e">
        <v>#N/A</v>
      </c>
      <c r="K141" s="417" t="e">
        <v>#N/A</v>
      </c>
      <c r="L141" s="422" t="e">
        <v>#N/A</v>
      </c>
      <c r="N141" s="123" t="e">
        <v>#N/A</v>
      </c>
      <c r="O141" s="61">
        <v>60.007983749915006</v>
      </c>
      <c r="P141" s="500" t="e">
        <v>#N/A</v>
      </c>
      <c r="Q141" s="107"/>
      <c r="S141" s="418"/>
      <c r="Z141" s="418"/>
    </row>
    <row r="142" spans="1:26">
      <c r="A142" s="421">
        <v>39611</v>
      </c>
      <c r="B142" s="417">
        <v>99</v>
      </c>
      <c r="C142" s="1221">
        <v>25</v>
      </c>
      <c r="D142" s="417" t="e">
        <v>#N/A</v>
      </c>
      <c r="E142" s="417" t="e">
        <v>#N/A</v>
      </c>
      <c r="F142" s="417">
        <v>51.365294180148148</v>
      </c>
      <c r="G142" s="417" t="e">
        <v>#N/A</v>
      </c>
      <c r="H142" s="417" t="e">
        <v>#N/A</v>
      </c>
      <c r="I142" s="417" t="e">
        <v>#N/A</v>
      </c>
      <c r="J142" s="417" t="e">
        <v>#N/A</v>
      </c>
      <c r="K142" s="417" t="e">
        <v>#N/A</v>
      </c>
      <c r="L142" s="422" t="e">
        <v>#N/A</v>
      </c>
      <c r="N142" s="123" t="e">
        <v>#N/A</v>
      </c>
      <c r="O142" s="61">
        <v>51.365294180148148</v>
      </c>
      <c r="P142" s="500" t="e">
        <v>#N/A</v>
      </c>
      <c r="Q142" s="107"/>
      <c r="S142" s="418"/>
      <c r="Z142" s="418"/>
    </row>
    <row r="143" spans="1:26">
      <c r="A143" s="421">
        <v>39904</v>
      </c>
      <c r="B143" s="417">
        <v>49.5</v>
      </c>
      <c r="C143" s="1221">
        <v>25</v>
      </c>
      <c r="D143" s="417" t="e">
        <v>#N/A</v>
      </c>
      <c r="E143" s="417" t="e">
        <v>#N/A</v>
      </c>
      <c r="F143" s="417">
        <v>57.003772059550379</v>
      </c>
      <c r="G143" s="417" t="e">
        <v>#N/A</v>
      </c>
      <c r="H143" s="417" t="e">
        <v>#N/A</v>
      </c>
      <c r="I143" s="417" t="e">
        <v>#N/A</v>
      </c>
      <c r="J143" s="417" t="e">
        <v>#N/A</v>
      </c>
      <c r="K143" s="417" t="e">
        <v>#N/A</v>
      </c>
      <c r="L143" s="422" t="e">
        <v>#N/A</v>
      </c>
      <c r="N143" s="123" t="e">
        <v>#N/A</v>
      </c>
      <c r="O143" s="61">
        <v>57.003772059550379</v>
      </c>
      <c r="P143" s="500" t="e">
        <v>#N/A</v>
      </c>
      <c r="Q143" s="107"/>
      <c r="S143" s="418"/>
      <c r="Z143" s="418"/>
    </row>
    <row r="144" spans="1:26">
      <c r="A144" s="421">
        <v>39252</v>
      </c>
      <c r="B144" s="417">
        <v>105</v>
      </c>
      <c r="C144" s="1221">
        <v>20</v>
      </c>
      <c r="D144" s="417" t="e">
        <v>#N/A</v>
      </c>
      <c r="E144" s="417" t="e">
        <v>#N/A</v>
      </c>
      <c r="F144" s="417" t="e">
        <v>#N/A</v>
      </c>
      <c r="G144" s="417">
        <v>46.259905303004651</v>
      </c>
      <c r="H144" s="417" t="e">
        <v>#N/A</v>
      </c>
      <c r="I144" s="417" t="e">
        <v>#N/A</v>
      </c>
      <c r="J144" s="417" t="e">
        <v>#N/A</v>
      </c>
      <c r="K144" s="417" t="e">
        <v>#N/A</v>
      </c>
      <c r="L144" s="422" t="e">
        <v>#N/A</v>
      </c>
      <c r="N144" s="123" t="e">
        <v>#N/A</v>
      </c>
      <c r="O144" s="61">
        <v>46.259905303004651</v>
      </c>
      <c r="P144" s="500" t="e">
        <v>#N/A</v>
      </c>
      <c r="Q144" s="107"/>
      <c r="S144" s="418"/>
      <c r="Z144" s="418"/>
    </row>
    <row r="145" spans="1:26">
      <c r="A145" s="421">
        <v>39350</v>
      </c>
      <c r="B145" s="417">
        <v>96</v>
      </c>
      <c r="C145" s="1221">
        <v>20</v>
      </c>
      <c r="D145" s="417" t="e">
        <v>#N/A</v>
      </c>
      <c r="E145" s="417" t="e">
        <v>#N/A</v>
      </c>
      <c r="F145" s="417" t="e">
        <v>#N/A</v>
      </c>
      <c r="G145" s="417">
        <v>53.969889520172096</v>
      </c>
      <c r="H145" s="417" t="e">
        <v>#N/A</v>
      </c>
      <c r="I145" s="417" t="e">
        <v>#N/A</v>
      </c>
      <c r="J145" s="417" t="e">
        <v>#N/A</v>
      </c>
      <c r="K145" s="417" t="e">
        <v>#N/A</v>
      </c>
      <c r="L145" s="422" t="e">
        <v>#N/A</v>
      </c>
      <c r="N145" s="123" t="e">
        <v>#N/A</v>
      </c>
      <c r="O145" s="61">
        <v>53.969889520172096</v>
      </c>
      <c r="P145" s="500" t="e">
        <v>#N/A</v>
      </c>
      <c r="Q145" s="107"/>
      <c r="S145" s="418"/>
      <c r="Z145" s="418"/>
    </row>
    <row r="146" spans="1:26">
      <c r="A146" s="421">
        <v>39387</v>
      </c>
      <c r="B146" s="417">
        <v>24</v>
      </c>
      <c r="C146" s="1221">
        <v>20</v>
      </c>
      <c r="D146" s="417" t="e">
        <v>#N/A</v>
      </c>
      <c r="E146" s="417" t="e">
        <v>#N/A</v>
      </c>
      <c r="F146" s="417" t="e">
        <v>#N/A</v>
      </c>
      <c r="G146" s="417">
        <v>51.913227240525103</v>
      </c>
      <c r="H146" s="417" t="e">
        <v>#N/A</v>
      </c>
      <c r="I146" s="417" t="e">
        <v>#N/A</v>
      </c>
      <c r="J146" s="417" t="e">
        <v>#N/A</v>
      </c>
      <c r="K146" s="417" t="e">
        <v>#N/A</v>
      </c>
      <c r="L146" s="422" t="e">
        <v>#N/A</v>
      </c>
      <c r="N146" s="123" t="e">
        <v>#N/A</v>
      </c>
      <c r="O146" s="61">
        <v>51.913227240525103</v>
      </c>
      <c r="P146" s="500" t="e">
        <v>#N/A</v>
      </c>
      <c r="Q146" s="107"/>
      <c r="S146" s="418"/>
      <c r="Z146" s="418"/>
    </row>
    <row r="147" spans="1:26">
      <c r="A147" s="421">
        <v>39387</v>
      </c>
      <c r="B147" s="417">
        <v>24</v>
      </c>
      <c r="C147" s="1221">
        <v>20</v>
      </c>
      <c r="D147" s="417" t="e">
        <v>#N/A</v>
      </c>
      <c r="E147" s="417" t="e">
        <v>#N/A</v>
      </c>
      <c r="F147" s="417" t="e">
        <v>#N/A</v>
      </c>
      <c r="G147" s="417">
        <v>51.913227240525103</v>
      </c>
      <c r="H147" s="417" t="e">
        <v>#N/A</v>
      </c>
      <c r="I147" s="417" t="e">
        <v>#N/A</v>
      </c>
      <c r="J147" s="417" t="e">
        <v>#N/A</v>
      </c>
      <c r="K147" s="417" t="e">
        <v>#N/A</v>
      </c>
      <c r="L147" s="422" t="e">
        <v>#N/A</v>
      </c>
      <c r="N147" s="123" t="e">
        <v>#N/A</v>
      </c>
      <c r="O147" s="61">
        <v>51.913227240525103</v>
      </c>
      <c r="P147" s="500" t="e">
        <v>#N/A</v>
      </c>
      <c r="Q147" s="107"/>
      <c r="S147" s="418"/>
      <c r="Z147" s="418"/>
    </row>
    <row r="148" spans="1:26">
      <c r="A148" s="421">
        <v>39674</v>
      </c>
      <c r="B148" s="417">
        <v>15</v>
      </c>
      <c r="C148" s="1221">
        <v>20</v>
      </c>
      <c r="D148" s="417" t="e">
        <v>#N/A</v>
      </c>
      <c r="E148" s="417" t="e">
        <v>#N/A</v>
      </c>
      <c r="F148" s="417" t="e">
        <v>#N/A</v>
      </c>
      <c r="G148" s="417">
        <v>53.373951904459695</v>
      </c>
      <c r="H148" s="417" t="e">
        <v>#N/A</v>
      </c>
      <c r="I148" s="417" t="e">
        <v>#N/A</v>
      </c>
      <c r="J148" s="417" t="e">
        <v>#N/A</v>
      </c>
      <c r="K148" s="417" t="e">
        <v>#N/A</v>
      </c>
      <c r="L148" s="422" t="e">
        <v>#N/A</v>
      </c>
      <c r="N148" s="123" t="e">
        <v>#N/A</v>
      </c>
      <c r="O148" s="61">
        <v>53.373951904459695</v>
      </c>
      <c r="P148" s="500" t="e">
        <v>#N/A</v>
      </c>
      <c r="Q148" s="107"/>
      <c r="S148" s="418"/>
      <c r="Z148" s="418"/>
    </row>
    <row r="149" spans="1:26">
      <c r="A149" s="421">
        <v>39675</v>
      </c>
      <c r="B149" s="417">
        <v>50</v>
      </c>
      <c r="C149" s="1221">
        <v>20</v>
      </c>
      <c r="D149" s="417" t="e">
        <v>#N/A</v>
      </c>
      <c r="E149" s="417" t="e">
        <v>#N/A</v>
      </c>
      <c r="F149" s="417" t="e">
        <v>#N/A</v>
      </c>
      <c r="G149" s="417">
        <v>52.721603603405185</v>
      </c>
      <c r="H149" s="417" t="e">
        <v>#N/A</v>
      </c>
      <c r="I149" s="417" t="e">
        <v>#N/A</v>
      </c>
      <c r="J149" s="417" t="e">
        <v>#N/A</v>
      </c>
      <c r="K149" s="417" t="e">
        <v>#N/A</v>
      </c>
      <c r="L149" s="422" t="e">
        <v>#N/A</v>
      </c>
      <c r="N149" s="123" t="e">
        <v>#N/A</v>
      </c>
      <c r="O149" s="61">
        <v>52.721603603405185</v>
      </c>
      <c r="P149" s="500" t="e">
        <v>#N/A</v>
      </c>
      <c r="Q149" s="107"/>
      <c r="S149" s="418"/>
      <c r="Z149" s="418"/>
    </row>
    <row r="150" spans="1:26">
      <c r="A150" s="421">
        <v>39541</v>
      </c>
      <c r="B150" s="417">
        <v>100.5</v>
      </c>
      <c r="C150" s="1221">
        <v>20</v>
      </c>
      <c r="D150" s="417" t="e">
        <v>#N/A</v>
      </c>
      <c r="E150" s="417" t="e">
        <v>#N/A</v>
      </c>
      <c r="F150" s="417">
        <v>80.182643921371977</v>
      </c>
      <c r="G150" s="417" t="e">
        <v>#N/A</v>
      </c>
      <c r="H150" s="417" t="e">
        <v>#N/A</v>
      </c>
      <c r="I150" s="417" t="e">
        <v>#N/A</v>
      </c>
      <c r="J150" s="417" t="e">
        <v>#N/A</v>
      </c>
      <c r="K150" s="417" t="e">
        <v>#N/A</v>
      </c>
      <c r="L150" s="422" t="e">
        <v>#N/A</v>
      </c>
      <c r="N150" s="123" t="e">
        <v>#N/A</v>
      </c>
      <c r="O150" s="61">
        <v>80.182643921371977</v>
      </c>
      <c r="P150" s="500" t="e">
        <v>#N/A</v>
      </c>
      <c r="Q150" s="107"/>
      <c r="S150" s="418"/>
      <c r="Z150" s="418"/>
    </row>
    <row r="151" spans="1:26">
      <c r="A151" s="421">
        <v>39596</v>
      </c>
      <c r="B151" s="417">
        <v>102.9</v>
      </c>
      <c r="C151" s="1221">
        <v>15</v>
      </c>
      <c r="D151" s="417" t="e">
        <v>#N/A</v>
      </c>
      <c r="E151" s="417">
        <v>95.318769628149937</v>
      </c>
      <c r="F151" s="417" t="e">
        <v>#N/A</v>
      </c>
      <c r="G151" s="417" t="e">
        <v>#N/A</v>
      </c>
      <c r="H151" s="417" t="e">
        <v>#N/A</v>
      </c>
      <c r="I151" s="417" t="e">
        <v>#N/A</v>
      </c>
      <c r="J151" s="417" t="e">
        <v>#N/A</v>
      </c>
      <c r="K151" s="417" t="e">
        <v>#N/A</v>
      </c>
      <c r="L151" s="422" t="e">
        <v>#N/A</v>
      </c>
      <c r="N151" s="123">
        <v>95.318769628149937</v>
      </c>
      <c r="O151" s="61" t="e">
        <v>#N/A</v>
      </c>
      <c r="P151" s="500" t="e">
        <v>#N/A</v>
      </c>
      <c r="Q151" s="107"/>
      <c r="S151" s="418"/>
      <c r="Z151" s="418"/>
    </row>
    <row r="152" spans="1:26">
      <c r="A152" s="421">
        <v>39804</v>
      </c>
      <c r="B152" s="417">
        <v>79.5</v>
      </c>
      <c r="C152" s="1221">
        <v>20</v>
      </c>
      <c r="D152" s="417" t="e">
        <v>#N/A</v>
      </c>
      <c r="E152" s="417" t="e">
        <v>#N/A</v>
      </c>
      <c r="F152" s="417" t="e">
        <v>#N/A</v>
      </c>
      <c r="G152" s="417">
        <v>68.070465281285834</v>
      </c>
      <c r="H152" s="417" t="e">
        <v>#N/A</v>
      </c>
      <c r="I152" s="417" t="e">
        <v>#N/A</v>
      </c>
      <c r="J152" s="417" t="e">
        <v>#N/A</v>
      </c>
      <c r="K152" s="417" t="e">
        <v>#N/A</v>
      </c>
      <c r="L152" s="422" t="e">
        <v>#N/A</v>
      </c>
      <c r="N152" s="123" t="e">
        <v>#N/A</v>
      </c>
      <c r="O152" s="61">
        <v>68.070465281285834</v>
      </c>
      <c r="P152" s="500" t="e">
        <v>#N/A</v>
      </c>
      <c r="Q152" s="107"/>
      <c r="S152" s="418"/>
      <c r="Z152" s="418"/>
    </row>
    <row r="153" spans="1:26">
      <c r="A153" s="421">
        <v>39568</v>
      </c>
      <c r="B153" s="417">
        <v>54</v>
      </c>
      <c r="C153" s="1221">
        <v>20</v>
      </c>
      <c r="D153" s="417" t="e">
        <v>#N/A</v>
      </c>
      <c r="E153" s="417" t="e">
        <v>#N/A</v>
      </c>
      <c r="F153" s="417">
        <v>68.24735130388531</v>
      </c>
      <c r="G153" s="417" t="e">
        <v>#N/A</v>
      </c>
      <c r="H153" s="417" t="e">
        <v>#N/A</v>
      </c>
      <c r="I153" s="417" t="e">
        <v>#N/A</v>
      </c>
      <c r="J153" s="417" t="e">
        <v>#N/A</v>
      </c>
      <c r="K153" s="417" t="e">
        <v>#N/A</v>
      </c>
      <c r="L153" s="422" t="e">
        <v>#N/A</v>
      </c>
      <c r="N153" s="123" t="e">
        <v>#N/A</v>
      </c>
      <c r="O153" s="61">
        <v>68.24735130388531</v>
      </c>
      <c r="P153" s="500" t="e">
        <v>#N/A</v>
      </c>
      <c r="Q153" s="107"/>
      <c r="S153" s="418"/>
      <c r="Z153" s="418"/>
    </row>
    <row r="154" spans="1:26">
      <c r="A154" s="421">
        <v>39463</v>
      </c>
      <c r="B154" s="417">
        <v>200.86666666666667</v>
      </c>
      <c r="C154" s="1221">
        <v>20</v>
      </c>
      <c r="D154" s="417" t="e">
        <v>#N/A</v>
      </c>
      <c r="E154" s="417" t="e">
        <v>#N/A</v>
      </c>
      <c r="F154" s="417" t="e">
        <v>#N/A</v>
      </c>
      <c r="G154" s="417" t="e">
        <v>#N/A</v>
      </c>
      <c r="H154" s="417" t="e">
        <v>#N/A</v>
      </c>
      <c r="I154" s="417">
        <v>85.405911098225516</v>
      </c>
      <c r="J154" s="417" t="e">
        <v>#N/A</v>
      </c>
      <c r="K154" s="417" t="e">
        <v>#N/A</v>
      </c>
      <c r="L154" s="422" t="e">
        <v>#N/A</v>
      </c>
      <c r="N154" s="123" t="e">
        <v>#N/A</v>
      </c>
      <c r="O154" s="61" t="e">
        <v>#N/A</v>
      </c>
      <c r="P154" s="500">
        <v>85.405911098225516</v>
      </c>
      <c r="Q154" s="107"/>
      <c r="S154" s="418"/>
      <c r="Z154" s="418"/>
    </row>
    <row r="155" spans="1:26">
      <c r="A155" s="421">
        <v>39297</v>
      </c>
      <c r="B155" s="417">
        <v>100.43333333333334</v>
      </c>
      <c r="C155" s="1221">
        <v>20</v>
      </c>
      <c r="D155" s="417" t="e">
        <v>#N/A</v>
      </c>
      <c r="E155" s="417" t="e">
        <v>#N/A</v>
      </c>
      <c r="F155" s="417" t="e">
        <v>#N/A</v>
      </c>
      <c r="G155" s="417" t="e">
        <v>#N/A</v>
      </c>
      <c r="H155" s="417" t="e">
        <v>#N/A</v>
      </c>
      <c r="I155" s="417">
        <v>77.818579613593428</v>
      </c>
      <c r="J155" s="417" t="e">
        <v>#N/A</v>
      </c>
      <c r="K155" s="417" t="e">
        <v>#N/A</v>
      </c>
      <c r="L155" s="422" t="e">
        <v>#N/A</v>
      </c>
      <c r="N155" s="123" t="e">
        <v>#N/A</v>
      </c>
      <c r="O155" s="61" t="e">
        <v>#N/A</v>
      </c>
      <c r="P155" s="500">
        <v>77.818579613593428</v>
      </c>
      <c r="Q155" s="107"/>
      <c r="S155" s="418"/>
      <c r="Z155" s="418"/>
    </row>
    <row r="156" spans="1:26">
      <c r="A156" s="421">
        <v>39863</v>
      </c>
      <c r="B156" s="417">
        <v>49.5</v>
      </c>
      <c r="C156" s="1221">
        <v>20</v>
      </c>
      <c r="D156" s="417" t="e">
        <v>#N/A</v>
      </c>
      <c r="E156" s="417" t="e">
        <v>#N/A</v>
      </c>
      <c r="F156" s="417" t="e">
        <v>#N/A</v>
      </c>
      <c r="G156" s="417" t="e">
        <v>#N/A</v>
      </c>
      <c r="H156" s="417" t="e">
        <v>#N/A</v>
      </c>
      <c r="I156" s="417">
        <v>104.76991765216623</v>
      </c>
      <c r="J156" s="417" t="e">
        <v>#N/A</v>
      </c>
      <c r="K156" s="417" t="e">
        <v>#N/A</v>
      </c>
      <c r="L156" s="422" t="e">
        <v>#N/A</v>
      </c>
      <c r="N156" s="123" t="e">
        <v>#N/A</v>
      </c>
      <c r="O156" s="61" t="e">
        <v>#N/A</v>
      </c>
      <c r="P156" s="500">
        <v>104.76991765216623</v>
      </c>
      <c r="Q156" s="107"/>
      <c r="S156" s="418"/>
      <c r="Z156" s="418"/>
    </row>
    <row r="157" spans="1:26">
      <c r="A157" s="421">
        <v>39849</v>
      </c>
      <c r="B157" s="417">
        <v>150</v>
      </c>
      <c r="C157" s="1221">
        <v>20</v>
      </c>
      <c r="D157" s="417" t="e">
        <v>#N/A</v>
      </c>
      <c r="E157" s="417" t="e">
        <v>#N/A</v>
      </c>
      <c r="F157" s="417" t="e">
        <v>#N/A</v>
      </c>
      <c r="G157" s="417" t="e">
        <v>#N/A</v>
      </c>
      <c r="H157" s="417" t="e">
        <v>#N/A</v>
      </c>
      <c r="I157" s="417">
        <v>103.95402601158307</v>
      </c>
      <c r="J157" s="417" t="e">
        <v>#N/A</v>
      </c>
      <c r="K157" s="417" t="e">
        <v>#N/A</v>
      </c>
      <c r="L157" s="422" t="e">
        <v>#N/A</v>
      </c>
      <c r="N157" s="123" t="e">
        <v>#N/A</v>
      </c>
      <c r="O157" s="61" t="e">
        <v>#N/A</v>
      </c>
      <c r="P157" s="500">
        <v>103.95402601158307</v>
      </c>
      <c r="Q157" s="107"/>
      <c r="S157" s="418"/>
      <c r="Z157" s="418"/>
    </row>
    <row r="158" spans="1:26">
      <c r="A158" s="421">
        <v>39738</v>
      </c>
      <c r="B158" s="417">
        <v>99</v>
      </c>
      <c r="C158" s="1221">
        <v>20</v>
      </c>
      <c r="D158" s="417" t="e">
        <v>#N/A</v>
      </c>
      <c r="E158" s="417" t="e">
        <v>#N/A</v>
      </c>
      <c r="F158" s="417" t="e">
        <v>#N/A</v>
      </c>
      <c r="G158" s="417" t="e">
        <v>#N/A</v>
      </c>
      <c r="H158" s="417" t="e">
        <v>#N/A</v>
      </c>
      <c r="I158" s="417">
        <v>77.911005364048691</v>
      </c>
      <c r="J158" s="417" t="e">
        <v>#N/A</v>
      </c>
      <c r="K158" s="417" t="e">
        <v>#N/A</v>
      </c>
      <c r="L158" s="422" t="e">
        <v>#N/A</v>
      </c>
      <c r="N158" s="123" t="e">
        <v>#N/A</v>
      </c>
      <c r="O158" s="61" t="e">
        <v>#N/A</v>
      </c>
      <c r="P158" s="500">
        <v>77.911005364048691</v>
      </c>
      <c r="Q158" s="107"/>
      <c r="S158" s="418"/>
      <c r="Z158" s="418"/>
    </row>
    <row r="159" spans="1:26">
      <c r="A159" s="421">
        <v>39505</v>
      </c>
      <c r="B159" s="417">
        <v>81</v>
      </c>
      <c r="C159" s="1221">
        <v>20</v>
      </c>
      <c r="D159" s="417" t="e">
        <v>#N/A</v>
      </c>
      <c r="E159" s="417" t="e">
        <v>#N/A</v>
      </c>
      <c r="F159" s="417" t="e">
        <v>#N/A</v>
      </c>
      <c r="G159" s="417">
        <v>65.763170720484226</v>
      </c>
      <c r="H159" s="417" t="e">
        <v>#N/A</v>
      </c>
      <c r="I159" s="417" t="e">
        <v>#N/A</v>
      </c>
      <c r="J159" s="417" t="e">
        <v>#N/A</v>
      </c>
      <c r="K159" s="417" t="e">
        <v>#N/A</v>
      </c>
      <c r="L159" s="422" t="e">
        <v>#N/A</v>
      </c>
      <c r="N159" s="123" t="e">
        <v>#N/A</v>
      </c>
      <c r="O159" s="61">
        <v>65.763170720484226</v>
      </c>
      <c r="P159" s="500" t="e">
        <v>#N/A</v>
      </c>
      <c r="Q159" s="107"/>
      <c r="S159" s="418"/>
      <c r="Z159" s="418"/>
    </row>
    <row r="160" spans="1:26">
      <c r="A160" s="421">
        <v>39135</v>
      </c>
      <c r="B160" s="417">
        <v>51</v>
      </c>
      <c r="C160" s="1221">
        <v>20</v>
      </c>
      <c r="D160" s="417" t="e">
        <v>#N/A</v>
      </c>
      <c r="E160" s="417" t="e">
        <v>#N/A</v>
      </c>
      <c r="F160" s="417" t="e">
        <v>#N/A</v>
      </c>
      <c r="G160" s="417">
        <v>57.334759273233693</v>
      </c>
      <c r="H160" s="417" t="e">
        <v>#N/A</v>
      </c>
      <c r="I160" s="417" t="e">
        <v>#N/A</v>
      </c>
      <c r="J160" s="417" t="e">
        <v>#N/A</v>
      </c>
      <c r="K160" s="417" t="e">
        <v>#N/A</v>
      </c>
      <c r="L160" s="422" t="e">
        <v>#N/A</v>
      </c>
      <c r="N160" s="123" t="e">
        <v>#N/A</v>
      </c>
      <c r="O160" s="61">
        <v>57.334759273233693</v>
      </c>
      <c r="P160" s="500" t="e">
        <v>#N/A</v>
      </c>
      <c r="Q160" s="107"/>
      <c r="S160" s="418"/>
      <c r="Z160" s="418"/>
    </row>
    <row r="161" spans="1:26">
      <c r="A161" s="421">
        <v>39311</v>
      </c>
      <c r="B161" s="417">
        <v>150</v>
      </c>
      <c r="C161" s="1221">
        <v>20</v>
      </c>
      <c r="D161" s="417">
        <v>102.21614432025345</v>
      </c>
      <c r="E161" s="417" t="e">
        <v>#N/A</v>
      </c>
      <c r="F161" s="417" t="e">
        <v>#N/A</v>
      </c>
      <c r="G161" s="417" t="e">
        <v>#N/A</v>
      </c>
      <c r="H161" s="417" t="e">
        <v>#N/A</v>
      </c>
      <c r="I161" s="417" t="e">
        <v>#N/A</v>
      </c>
      <c r="J161" s="417" t="e">
        <v>#N/A</v>
      </c>
      <c r="K161" s="417" t="e">
        <v>#N/A</v>
      </c>
      <c r="L161" s="422" t="e">
        <v>#N/A</v>
      </c>
      <c r="N161" s="123">
        <v>102.21614432025345</v>
      </c>
      <c r="O161" s="61" t="e">
        <v>#N/A</v>
      </c>
      <c r="P161" s="500" t="e">
        <v>#N/A</v>
      </c>
      <c r="Q161" s="107"/>
      <c r="S161" s="418"/>
      <c r="Z161" s="418"/>
    </row>
    <row r="162" spans="1:26">
      <c r="A162" s="421">
        <v>39994</v>
      </c>
      <c r="B162" s="417">
        <v>70</v>
      </c>
      <c r="C162" s="1221">
        <v>23.5</v>
      </c>
      <c r="D162" s="417" t="e">
        <v>#N/A</v>
      </c>
      <c r="E162" s="417" t="e">
        <v>#N/A</v>
      </c>
      <c r="F162" s="417" t="e">
        <v>#N/A</v>
      </c>
      <c r="G162" s="417" t="e">
        <v>#N/A</v>
      </c>
      <c r="H162" s="417" t="e">
        <v>#N/A</v>
      </c>
      <c r="I162" s="417">
        <v>83.060186785204479</v>
      </c>
      <c r="J162" s="417" t="e">
        <v>#N/A</v>
      </c>
      <c r="K162" s="417" t="e">
        <v>#N/A</v>
      </c>
      <c r="L162" s="422" t="e">
        <v>#N/A</v>
      </c>
      <c r="N162" s="123" t="e">
        <v>#N/A</v>
      </c>
      <c r="O162" s="61" t="e">
        <v>#N/A</v>
      </c>
      <c r="P162" s="500">
        <v>83.060186785204479</v>
      </c>
      <c r="Q162" s="107"/>
      <c r="S162" s="418"/>
      <c r="Z162" s="418"/>
    </row>
    <row r="163" spans="1:26">
      <c r="A163" s="421">
        <v>40024</v>
      </c>
      <c r="B163" s="417">
        <v>69</v>
      </c>
      <c r="C163" s="1221">
        <v>25</v>
      </c>
      <c r="D163" s="417" t="e">
        <v>#N/A</v>
      </c>
      <c r="E163" s="417" t="e">
        <v>#N/A</v>
      </c>
      <c r="F163" s="417">
        <v>61.743211431350865</v>
      </c>
      <c r="G163" s="417" t="e">
        <v>#N/A</v>
      </c>
      <c r="H163" s="417" t="e">
        <v>#N/A</v>
      </c>
      <c r="I163" s="417" t="e">
        <v>#N/A</v>
      </c>
      <c r="J163" s="417" t="e">
        <v>#N/A</v>
      </c>
      <c r="K163" s="417" t="e">
        <v>#N/A</v>
      </c>
      <c r="L163" s="422" t="e">
        <v>#N/A</v>
      </c>
      <c r="N163" s="123" t="e">
        <v>#N/A</v>
      </c>
      <c r="O163" s="61">
        <v>61.743211431350865</v>
      </c>
      <c r="P163" s="500" t="e">
        <v>#N/A</v>
      </c>
      <c r="Q163" s="107"/>
      <c r="S163" s="418"/>
      <c r="Z163" s="418"/>
    </row>
    <row r="164" spans="1:26">
      <c r="A164" s="421">
        <v>40291</v>
      </c>
      <c r="B164" s="417">
        <v>51</v>
      </c>
      <c r="C164" s="1221">
        <v>30</v>
      </c>
      <c r="D164" s="417" t="e">
        <v>#N/A</v>
      </c>
      <c r="E164" s="417" t="e">
        <v>#N/A</v>
      </c>
      <c r="F164" s="417">
        <v>55.767075686857609</v>
      </c>
      <c r="G164" s="417" t="e">
        <v>#N/A</v>
      </c>
      <c r="H164" s="417" t="e">
        <v>#N/A</v>
      </c>
      <c r="I164" s="417" t="e">
        <v>#N/A</v>
      </c>
      <c r="J164" s="417" t="e">
        <v>#N/A</v>
      </c>
      <c r="K164" s="417" t="e">
        <v>#N/A</v>
      </c>
      <c r="L164" s="422" t="e">
        <v>#N/A</v>
      </c>
      <c r="N164" s="123" t="e">
        <v>#N/A</v>
      </c>
      <c r="O164" s="61">
        <v>55.767075686857609</v>
      </c>
      <c r="P164" s="500" t="e">
        <v>#N/A</v>
      </c>
      <c r="Q164" s="107"/>
      <c r="S164" s="418"/>
      <c r="Z164" s="418"/>
    </row>
    <row r="165" spans="1:26">
      <c r="A165" s="421">
        <v>39846</v>
      </c>
      <c r="B165" s="417">
        <v>99</v>
      </c>
      <c r="C165" s="1221">
        <v>20</v>
      </c>
      <c r="D165" s="417" t="e">
        <v>#N/A</v>
      </c>
      <c r="E165" s="417" t="e">
        <v>#N/A</v>
      </c>
      <c r="F165" s="417" t="e">
        <v>#N/A</v>
      </c>
      <c r="G165" s="417">
        <v>59.09014050883814</v>
      </c>
      <c r="H165" s="417" t="e">
        <v>#N/A</v>
      </c>
      <c r="I165" s="417" t="e">
        <v>#N/A</v>
      </c>
      <c r="J165" s="417" t="e">
        <v>#N/A</v>
      </c>
      <c r="K165" s="417" t="e">
        <v>#N/A</v>
      </c>
      <c r="L165" s="422" t="e">
        <v>#N/A</v>
      </c>
      <c r="N165" s="123" t="e">
        <v>#N/A</v>
      </c>
      <c r="O165" s="61">
        <v>59.09014050883814</v>
      </c>
      <c r="P165" s="500" t="e">
        <v>#N/A</v>
      </c>
      <c r="Q165" s="107"/>
      <c r="S165" s="418"/>
      <c r="Z165" s="418"/>
    </row>
    <row r="166" spans="1:26">
      <c r="A166" s="421">
        <v>39843</v>
      </c>
      <c r="B166" s="417">
        <v>98.9</v>
      </c>
      <c r="C166" s="1221">
        <v>20</v>
      </c>
      <c r="D166" s="417" t="e">
        <v>#N/A</v>
      </c>
      <c r="E166" s="417" t="e">
        <v>#N/A</v>
      </c>
      <c r="F166" s="417" t="e">
        <v>#N/A</v>
      </c>
      <c r="G166" s="417">
        <v>69.409889894771112</v>
      </c>
      <c r="H166" s="417" t="e">
        <v>#N/A</v>
      </c>
      <c r="I166" s="417" t="e">
        <v>#N/A</v>
      </c>
      <c r="J166" s="417" t="e">
        <v>#N/A</v>
      </c>
      <c r="K166" s="417" t="e">
        <v>#N/A</v>
      </c>
      <c r="L166" s="422" t="e">
        <v>#N/A</v>
      </c>
      <c r="N166" s="123" t="e">
        <v>#N/A</v>
      </c>
      <c r="O166" s="61">
        <v>69.409889894771112</v>
      </c>
      <c r="P166" s="500" t="e">
        <v>#N/A</v>
      </c>
      <c r="Q166" s="107"/>
      <c r="S166" s="418"/>
      <c r="Z166" s="418"/>
    </row>
    <row r="167" spans="1:26">
      <c r="A167" s="421">
        <v>39652</v>
      </c>
      <c r="B167" s="417">
        <v>63</v>
      </c>
      <c r="C167" s="1221">
        <v>20</v>
      </c>
      <c r="D167" s="417" t="e">
        <v>#N/A</v>
      </c>
      <c r="E167" s="417">
        <v>107.57844103859514</v>
      </c>
      <c r="F167" s="417" t="e">
        <v>#N/A</v>
      </c>
      <c r="G167" s="417" t="e">
        <v>#N/A</v>
      </c>
      <c r="H167" s="417" t="e">
        <v>#N/A</v>
      </c>
      <c r="I167" s="417" t="e">
        <v>#N/A</v>
      </c>
      <c r="J167" s="417" t="e">
        <v>#N/A</v>
      </c>
      <c r="K167" s="417" t="e">
        <v>#N/A</v>
      </c>
      <c r="L167" s="422" t="e">
        <v>#N/A</v>
      </c>
      <c r="N167" s="123">
        <v>107.57844103859514</v>
      </c>
      <c r="O167" s="61" t="e">
        <v>#N/A</v>
      </c>
      <c r="P167" s="500" t="e">
        <v>#N/A</v>
      </c>
      <c r="Q167" s="107"/>
      <c r="S167" s="418"/>
      <c r="Z167" s="418"/>
    </row>
    <row r="168" spans="1:26">
      <c r="A168" s="421">
        <v>39350</v>
      </c>
      <c r="B168" s="417">
        <v>50</v>
      </c>
      <c r="C168" s="1221">
        <v>20</v>
      </c>
      <c r="D168" s="417" t="e">
        <v>#N/A</v>
      </c>
      <c r="E168" s="417" t="e">
        <v>#N/A</v>
      </c>
      <c r="F168" s="417" t="e">
        <v>#N/A</v>
      </c>
      <c r="G168" s="417">
        <v>47.597497779761191</v>
      </c>
      <c r="H168" s="417" t="e">
        <v>#N/A</v>
      </c>
      <c r="I168" s="417" t="e">
        <v>#N/A</v>
      </c>
      <c r="J168" s="417" t="e">
        <v>#N/A</v>
      </c>
      <c r="K168" s="417" t="e">
        <v>#N/A</v>
      </c>
      <c r="L168" s="422" t="e">
        <v>#N/A</v>
      </c>
      <c r="N168" s="123" t="e">
        <v>#N/A</v>
      </c>
      <c r="O168" s="61">
        <v>47.597497779761191</v>
      </c>
      <c r="P168" s="500" t="e">
        <v>#N/A</v>
      </c>
      <c r="Q168" s="107"/>
      <c r="S168" s="418"/>
      <c r="Z168" s="418"/>
    </row>
    <row r="169" spans="1:26">
      <c r="A169" s="421">
        <v>40064</v>
      </c>
      <c r="B169" s="417">
        <v>36</v>
      </c>
      <c r="C169" s="1221">
        <v>20</v>
      </c>
      <c r="D169" s="417" t="e">
        <v>#N/A</v>
      </c>
      <c r="E169" s="417" t="e">
        <v>#N/A</v>
      </c>
      <c r="F169" s="417">
        <v>63.034409533882879</v>
      </c>
      <c r="G169" s="417" t="e">
        <v>#N/A</v>
      </c>
      <c r="H169" s="417" t="e">
        <v>#N/A</v>
      </c>
      <c r="I169" s="417" t="e">
        <v>#N/A</v>
      </c>
      <c r="J169" s="417" t="e">
        <v>#N/A</v>
      </c>
      <c r="K169" s="417" t="e">
        <v>#N/A</v>
      </c>
      <c r="L169" s="422" t="e">
        <v>#N/A</v>
      </c>
      <c r="N169" s="123" t="e">
        <v>#N/A</v>
      </c>
      <c r="O169" s="61">
        <v>63.034409533882879</v>
      </c>
      <c r="P169" s="500" t="e">
        <v>#N/A</v>
      </c>
      <c r="Q169" s="107"/>
      <c r="S169" s="418"/>
      <c r="Z169" s="418"/>
    </row>
    <row r="170" spans="1:26">
      <c r="A170" s="421">
        <v>40359</v>
      </c>
      <c r="B170" s="417">
        <v>114</v>
      </c>
      <c r="C170" s="1221">
        <v>20</v>
      </c>
      <c r="D170" s="417" t="e">
        <v>#N/A</v>
      </c>
      <c r="E170" s="417" t="e">
        <v>#N/A</v>
      </c>
      <c r="F170" s="417">
        <v>62.508666167448318</v>
      </c>
      <c r="G170" s="417" t="e">
        <v>#N/A</v>
      </c>
      <c r="H170" s="417" t="e">
        <v>#N/A</v>
      </c>
      <c r="I170" s="417" t="e">
        <v>#N/A</v>
      </c>
      <c r="J170" s="417" t="e">
        <v>#N/A</v>
      </c>
      <c r="K170" s="417" t="e">
        <v>#N/A</v>
      </c>
      <c r="L170" s="422" t="e">
        <v>#N/A</v>
      </c>
      <c r="N170" s="123" t="e">
        <v>#N/A</v>
      </c>
      <c r="O170" s="61">
        <v>62.508666167448318</v>
      </c>
      <c r="P170" s="500" t="e">
        <v>#N/A</v>
      </c>
      <c r="Q170" s="107"/>
      <c r="S170" s="418"/>
      <c r="Z170" s="418"/>
    </row>
    <row r="171" spans="1:26">
      <c r="A171" s="421">
        <v>40175</v>
      </c>
      <c r="B171" s="417">
        <v>70</v>
      </c>
      <c r="C171" s="1221">
        <v>20</v>
      </c>
      <c r="D171" s="417" t="e">
        <v>#N/A</v>
      </c>
      <c r="E171" s="417" t="e">
        <v>#N/A</v>
      </c>
      <c r="F171" s="417" t="e">
        <v>#N/A</v>
      </c>
      <c r="G171" s="417" t="e">
        <v>#N/A</v>
      </c>
      <c r="H171" s="417" t="e">
        <v>#N/A</v>
      </c>
      <c r="I171" s="417">
        <v>82.491077429458969</v>
      </c>
      <c r="J171" s="417" t="e">
        <v>#N/A</v>
      </c>
      <c r="K171" s="417" t="e">
        <v>#N/A</v>
      </c>
      <c r="L171" s="422" t="e">
        <v>#N/A</v>
      </c>
      <c r="N171" s="123" t="e">
        <v>#N/A</v>
      </c>
      <c r="O171" s="61" t="e">
        <v>#N/A</v>
      </c>
      <c r="P171" s="500">
        <v>82.491077429458969</v>
      </c>
      <c r="Q171" s="107"/>
      <c r="S171" s="418"/>
      <c r="Z171" s="418"/>
    </row>
    <row r="172" spans="1:26">
      <c r="A172" s="421">
        <v>39532</v>
      </c>
      <c r="B172" s="417">
        <v>106</v>
      </c>
      <c r="C172" s="1221">
        <v>20</v>
      </c>
      <c r="D172" s="417" t="e">
        <v>#N/A</v>
      </c>
      <c r="E172" s="417" t="e">
        <v>#N/A</v>
      </c>
      <c r="F172" s="417">
        <v>91.266515000999121</v>
      </c>
      <c r="G172" s="417" t="e">
        <v>#N/A</v>
      </c>
      <c r="H172" s="417" t="e">
        <v>#N/A</v>
      </c>
      <c r="I172" s="417" t="e">
        <v>#N/A</v>
      </c>
      <c r="J172" s="417" t="e">
        <v>#N/A</v>
      </c>
      <c r="K172" s="417" t="e">
        <v>#N/A</v>
      </c>
      <c r="L172" s="422" t="e">
        <v>#N/A</v>
      </c>
      <c r="N172" s="123" t="e">
        <v>#N/A</v>
      </c>
      <c r="O172" s="61">
        <v>91.266515000999121</v>
      </c>
      <c r="P172" s="500" t="e">
        <v>#N/A</v>
      </c>
      <c r="Q172" s="107"/>
      <c r="S172" s="418"/>
      <c r="Z172" s="418"/>
    </row>
    <row r="173" spans="1:26">
      <c r="A173" s="421">
        <v>39713</v>
      </c>
      <c r="B173" s="417">
        <v>49.5</v>
      </c>
      <c r="C173" s="1221">
        <v>10</v>
      </c>
      <c r="D173" s="417" t="e">
        <v>#N/A</v>
      </c>
      <c r="E173" s="417" t="e">
        <v>#N/A</v>
      </c>
      <c r="F173" s="417">
        <v>73.758644251879119</v>
      </c>
      <c r="G173" s="417" t="e">
        <v>#N/A</v>
      </c>
      <c r="H173" s="417" t="e">
        <v>#N/A</v>
      </c>
      <c r="I173" s="417" t="e">
        <v>#N/A</v>
      </c>
      <c r="J173" s="417" t="e">
        <v>#N/A</v>
      </c>
      <c r="K173" s="417" t="e">
        <v>#N/A</v>
      </c>
      <c r="L173" s="422" t="e">
        <v>#N/A</v>
      </c>
      <c r="N173" s="123" t="e">
        <v>#N/A</v>
      </c>
      <c r="O173" s="61">
        <v>73.758644251879119</v>
      </c>
      <c r="P173" s="500" t="e">
        <v>#N/A</v>
      </c>
      <c r="Q173" s="107"/>
      <c r="S173" s="418"/>
      <c r="Z173" s="418"/>
    </row>
    <row r="174" spans="1:26">
      <c r="A174" s="421">
        <v>39804</v>
      </c>
      <c r="B174" s="417">
        <v>151.80000000000001</v>
      </c>
      <c r="C174" s="1221">
        <v>25</v>
      </c>
      <c r="D174" s="417" t="e">
        <v>#N/A</v>
      </c>
      <c r="E174" s="417">
        <v>66.923323687859465</v>
      </c>
      <c r="F174" s="417" t="e">
        <v>#N/A</v>
      </c>
      <c r="G174" s="417" t="e">
        <v>#N/A</v>
      </c>
      <c r="H174" s="417" t="e">
        <v>#N/A</v>
      </c>
      <c r="I174" s="417" t="e">
        <v>#N/A</v>
      </c>
      <c r="J174" s="417" t="e">
        <v>#N/A</v>
      </c>
      <c r="K174" s="417" t="e">
        <v>#N/A</v>
      </c>
      <c r="L174" s="422" t="e">
        <v>#N/A</v>
      </c>
      <c r="N174" s="123">
        <v>66.923323687859465</v>
      </c>
      <c r="O174" s="61" t="e">
        <v>#N/A</v>
      </c>
      <c r="P174" s="500" t="e">
        <v>#N/A</v>
      </c>
      <c r="Q174" s="107"/>
      <c r="S174" s="418"/>
      <c r="Z174" s="418"/>
    </row>
    <row r="175" spans="1:26">
      <c r="A175" s="421">
        <v>39933</v>
      </c>
      <c r="B175" s="417">
        <v>22.5</v>
      </c>
      <c r="C175" s="1221">
        <v>20</v>
      </c>
      <c r="D175" s="417" t="e">
        <v>#N/A</v>
      </c>
      <c r="E175" s="417">
        <v>71.955576306305659</v>
      </c>
      <c r="F175" s="417" t="e">
        <v>#N/A</v>
      </c>
      <c r="G175" s="417" t="e">
        <v>#N/A</v>
      </c>
      <c r="H175" s="417" t="e">
        <v>#N/A</v>
      </c>
      <c r="I175" s="417" t="e">
        <v>#N/A</v>
      </c>
      <c r="J175" s="417" t="e">
        <v>#N/A</v>
      </c>
      <c r="K175" s="417" t="e">
        <v>#N/A</v>
      </c>
      <c r="L175" s="422" t="e">
        <v>#N/A</v>
      </c>
      <c r="N175" s="123">
        <v>71.955576306305659</v>
      </c>
      <c r="O175" s="61" t="e">
        <v>#N/A</v>
      </c>
      <c r="P175" s="500" t="e">
        <v>#N/A</v>
      </c>
      <c r="Q175" s="107"/>
      <c r="S175" s="418"/>
      <c r="Z175" s="418"/>
    </row>
    <row r="176" spans="1:26">
      <c r="A176" s="421">
        <v>39071</v>
      </c>
      <c r="B176" s="417">
        <v>21</v>
      </c>
      <c r="C176" s="1221">
        <v>20</v>
      </c>
      <c r="D176" s="417" t="e">
        <v>#N/A</v>
      </c>
      <c r="E176" s="417">
        <v>77.937116883234992</v>
      </c>
      <c r="F176" s="417" t="e">
        <v>#N/A</v>
      </c>
      <c r="G176" s="417" t="e">
        <v>#N/A</v>
      </c>
      <c r="H176" s="417" t="e">
        <v>#N/A</v>
      </c>
      <c r="I176" s="417" t="e">
        <v>#N/A</v>
      </c>
      <c r="J176" s="417" t="e">
        <v>#N/A</v>
      </c>
      <c r="K176" s="417" t="e">
        <v>#N/A</v>
      </c>
      <c r="L176" s="422" t="e">
        <v>#N/A</v>
      </c>
      <c r="N176" s="123">
        <v>77.937116883234992</v>
      </c>
      <c r="O176" s="61" t="e">
        <v>#N/A</v>
      </c>
      <c r="P176" s="500" t="e">
        <v>#N/A</v>
      </c>
      <c r="Q176" s="107"/>
      <c r="S176" s="418"/>
      <c r="Z176" s="418"/>
    </row>
    <row r="177" spans="1:26">
      <c r="A177" s="421">
        <v>39071</v>
      </c>
      <c r="B177" s="417">
        <v>21</v>
      </c>
      <c r="C177" s="1221">
        <v>20</v>
      </c>
      <c r="D177" s="417" t="e">
        <v>#N/A</v>
      </c>
      <c r="E177" s="417">
        <v>77.937386261396952</v>
      </c>
      <c r="F177" s="417" t="e">
        <v>#N/A</v>
      </c>
      <c r="G177" s="417" t="e">
        <v>#N/A</v>
      </c>
      <c r="H177" s="417" t="e">
        <v>#N/A</v>
      </c>
      <c r="I177" s="417" t="e">
        <v>#N/A</v>
      </c>
      <c r="J177" s="417" t="e">
        <v>#N/A</v>
      </c>
      <c r="K177" s="417" t="e">
        <v>#N/A</v>
      </c>
      <c r="L177" s="422" t="e">
        <v>#N/A</v>
      </c>
      <c r="N177" s="123">
        <v>77.937386261396952</v>
      </c>
      <c r="O177" s="61" t="e">
        <v>#N/A</v>
      </c>
      <c r="P177" s="500" t="e">
        <v>#N/A</v>
      </c>
      <c r="Q177" s="107"/>
      <c r="S177" s="418"/>
      <c r="Z177" s="418"/>
    </row>
    <row r="178" spans="1:26">
      <c r="A178" s="421">
        <v>39794</v>
      </c>
      <c r="B178" s="417">
        <v>49.5</v>
      </c>
      <c r="C178" s="1221">
        <v>25</v>
      </c>
      <c r="D178" s="417" t="e">
        <v>#N/A</v>
      </c>
      <c r="E178" s="417" t="e">
        <v>#N/A</v>
      </c>
      <c r="F178" s="417">
        <v>61.016629084019868</v>
      </c>
      <c r="G178" s="417" t="e">
        <v>#N/A</v>
      </c>
      <c r="H178" s="417" t="e">
        <v>#N/A</v>
      </c>
      <c r="I178" s="417" t="e">
        <v>#N/A</v>
      </c>
      <c r="J178" s="417" t="e">
        <v>#N/A</v>
      </c>
      <c r="K178" s="417" t="e">
        <v>#N/A</v>
      </c>
      <c r="L178" s="422" t="e">
        <v>#N/A</v>
      </c>
      <c r="N178" s="123" t="e">
        <v>#N/A</v>
      </c>
      <c r="O178" s="61">
        <v>61.016629084019868</v>
      </c>
      <c r="P178" s="500" t="e">
        <v>#N/A</v>
      </c>
      <c r="Q178" s="107"/>
      <c r="S178" s="418"/>
      <c r="Z178" s="418"/>
    </row>
    <row r="179" spans="1:26">
      <c r="A179" s="421">
        <v>39896</v>
      </c>
      <c r="B179" s="417">
        <v>63</v>
      </c>
      <c r="C179" s="1221">
        <v>20</v>
      </c>
      <c r="D179" s="417" t="e">
        <v>#N/A</v>
      </c>
      <c r="E179" s="417">
        <v>99.678823730131725</v>
      </c>
      <c r="F179" s="417" t="e">
        <v>#N/A</v>
      </c>
      <c r="G179" s="417" t="e">
        <v>#N/A</v>
      </c>
      <c r="H179" s="417" t="e">
        <v>#N/A</v>
      </c>
      <c r="I179" s="417" t="e">
        <v>#N/A</v>
      </c>
      <c r="J179" s="417" t="e">
        <v>#N/A</v>
      </c>
      <c r="K179" s="417" t="e">
        <v>#N/A</v>
      </c>
      <c r="L179" s="422" t="e">
        <v>#N/A</v>
      </c>
      <c r="N179" s="123">
        <v>99.678823730131725</v>
      </c>
      <c r="O179" s="61" t="e">
        <v>#N/A</v>
      </c>
      <c r="P179" s="500" t="e">
        <v>#N/A</v>
      </c>
      <c r="Q179" s="107"/>
      <c r="S179" s="418"/>
      <c r="Z179" s="418"/>
    </row>
    <row r="180" spans="1:26">
      <c r="A180" s="421">
        <v>39696</v>
      </c>
      <c r="B180" s="417">
        <v>99</v>
      </c>
      <c r="C180" s="1221">
        <v>20</v>
      </c>
      <c r="D180" s="417" t="e">
        <v>#N/A</v>
      </c>
      <c r="E180" s="417">
        <v>75.047059383364271</v>
      </c>
      <c r="F180" s="417" t="e">
        <v>#N/A</v>
      </c>
      <c r="G180" s="417" t="e">
        <v>#N/A</v>
      </c>
      <c r="H180" s="417" t="e">
        <v>#N/A</v>
      </c>
      <c r="I180" s="417" t="e">
        <v>#N/A</v>
      </c>
      <c r="J180" s="417" t="e">
        <v>#N/A</v>
      </c>
      <c r="K180" s="417" t="e">
        <v>#N/A</v>
      </c>
      <c r="L180" s="422" t="e">
        <v>#N/A</v>
      </c>
      <c r="N180" s="123">
        <v>75.047059383364271</v>
      </c>
      <c r="O180" s="61" t="e">
        <v>#N/A</v>
      </c>
      <c r="P180" s="500" t="e">
        <v>#N/A</v>
      </c>
      <c r="Q180" s="107"/>
      <c r="S180" s="418"/>
      <c r="Z180" s="418"/>
    </row>
    <row r="181" spans="1:26">
      <c r="A181" s="421">
        <v>38827</v>
      </c>
      <c r="B181" s="417">
        <v>10.5</v>
      </c>
      <c r="C181" s="1221">
        <v>20</v>
      </c>
      <c r="D181" s="417" t="e">
        <v>#N/A</v>
      </c>
      <c r="E181" s="417">
        <v>77.912824327590073</v>
      </c>
      <c r="F181" s="417" t="e">
        <v>#N/A</v>
      </c>
      <c r="G181" s="417" t="e">
        <v>#N/A</v>
      </c>
      <c r="H181" s="417" t="e">
        <v>#N/A</v>
      </c>
      <c r="I181" s="417" t="e">
        <v>#N/A</v>
      </c>
      <c r="J181" s="417" t="e">
        <v>#N/A</v>
      </c>
      <c r="K181" s="417" t="e">
        <v>#N/A</v>
      </c>
      <c r="L181" s="422" t="e">
        <v>#N/A</v>
      </c>
      <c r="N181" s="123">
        <v>77.912824327590073</v>
      </c>
      <c r="O181" s="61" t="e">
        <v>#N/A</v>
      </c>
      <c r="P181" s="500" t="e">
        <v>#N/A</v>
      </c>
      <c r="Q181" s="107"/>
      <c r="S181" s="418"/>
      <c r="Z181" s="418"/>
    </row>
    <row r="182" spans="1:26">
      <c r="A182" s="421">
        <v>40030</v>
      </c>
      <c r="B182" s="417">
        <v>18.899999999999999</v>
      </c>
      <c r="C182" s="1221">
        <v>20</v>
      </c>
      <c r="D182" s="417" t="e">
        <v>#N/A</v>
      </c>
      <c r="E182" s="417">
        <v>82.95714148677385</v>
      </c>
      <c r="F182" s="417" t="e">
        <v>#N/A</v>
      </c>
      <c r="G182" s="417" t="e">
        <v>#N/A</v>
      </c>
      <c r="H182" s="417" t="e">
        <v>#N/A</v>
      </c>
      <c r="I182" s="417" t="e">
        <v>#N/A</v>
      </c>
      <c r="J182" s="417" t="e">
        <v>#N/A</v>
      </c>
      <c r="K182" s="417" t="e">
        <v>#N/A</v>
      </c>
      <c r="L182" s="422" t="e">
        <v>#N/A</v>
      </c>
      <c r="N182" s="123">
        <v>82.95714148677385</v>
      </c>
      <c r="O182" s="61" t="e">
        <v>#N/A</v>
      </c>
      <c r="P182" s="500" t="e">
        <v>#N/A</v>
      </c>
      <c r="Q182" s="107"/>
      <c r="S182" s="418"/>
      <c r="Z182" s="418"/>
    </row>
    <row r="183" spans="1:26">
      <c r="A183" s="421">
        <v>39506</v>
      </c>
      <c r="B183" s="417">
        <v>100</v>
      </c>
      <c r="C183" s="1221">
        <v>30</v>
      </c>
      <c r="D183" s="417" t="e">
        <v>#N/A</v>
      </c>
      <c r="E183" s="417">
        <v>67.67864227059556</v>
      </c>
      <c r="F183" s="417" t="e">
        <v>#N/A</v>
      </c>
      <c r="G183" s="417" t="e">
        <v>#N/A</v>
      </c>
      <c r="H183" s="417" t="e">
        <v>#N/A</v>
      </c>
      <c r="I183" s="417" t="e">
        <v>#N/A</v>
      </c>
      <c r="J183" s="417" t="e">
        <v>#N/A</v>
      </c>
      <c r="K183" s="417" t="e">
        <v>#N/A</v>
      </c>
      <c r="L183" s="422" t="e">
        <v>#N/A</v>
      </c>
      <c r="N183" s="123">
        <v>67.67864227059556</v>
      </c>
      <c r="O183" s="61" t="e">
        <v>#N/A</v>
      </c>
      <c r="P183" s="500" t="e">
        <v>#N/A</v>
      </c>
      <c r="Q183" s="107"/>
      <c r="S183" s="418"/>
      <c r="Z183" s="418"/>
    </row>
    <row r="184" spans="1:26">
      <c r="A184" s="421">
        <v>39791</v>
      </c>
      <c r="B184" s="417">
        <v>25</v>
      </c>
      <c r="C184" s="1221">
        <v>20</v>
      </c>
      <c r="D184" s="417" t="e">
        <v>#N/A</v>
      </c>
      <c r="E184" s="417" t="e">
        <v>#N/A</v>
      </c>
      <c r="F184" s="417" t="e">
        <v>#N/A</v>
      </c>
      <c r="G184" s="417">
        <v>74.760139386119832</v>
      </c>
      <c r="H184" s="417" t="e">
        <v>#N/A</v>
      </c>
      <c r="I184" s="417" t="e">
        <v>#N/A</v>
      </c>
      <c r="J184" s="417" t="e">
        <v>#N/A</v>
      </c>
      <c r="K184" s="417" t="e">
        <v>#N/A</v>
      </c>
      <c r="L184" s="422" t="e">
        <v>#N/A</v>
      </c>
      <c r="N184" s="123" t="e">
        <v>#N/A</v>
      </c>
      <c r="O184" s="61">
        <v>74.760139386119832</v>
      </c>
      <c r="P184" s="500" t="e">
        <v>#N/A</v>
      </c>
      <c r="Q184" s="107"/>
      <c r="S184" s="418"/>
      <c r="Z184" s="418"/>
    </row>
    <row r="185" spans="1:26">
      <c r="A185" s="421">
        <v>39614</v>
      </c>
      <c r="B185" s="417">
        <v>50.25</v>
      </c>
      <c r="C185" s="1221">
        <v>15</v>
      </c>
      <c r="D185" s="417" t="e">
        <v>#N/A</v>
      </c>
      <c r="E185" s="417" t="e">
        <v>#N/A</v>
      </c>
      <c r="F185" s="417" t="e">
        <v>#N/A</v>
      </c>
      <c r="G185" s="417" t="e">
        <v>#N/A</v>
      </c>
      <c r="H185" s="417" t="e">
        <v>#N/A</v>
      </c>
      <c r="I185" s="417">
        <v>111.8508775641439</v>
      </c>
      <c r="J185" s="417" t="e">
        <v>#N/A</v>
      </c>
      <c r="K185" s="417" t="e">
        <v>#N/A</v>
      </c>
      <c r="L185" s="422" t="e">
        <v>#N/A</v>
      </c>
      <c r="N185" s="123" t="e">
        <v>#N/A</v>
      </c>
      <c r="O185" s="61" t="e">
        <v>#N/A</v>
      </c>
      <c r="P185" s="500">
        <v>111.8508775641439</v>
      </c>
      <c r="Q185" s="107"/>
      <c r="S185" s="418"/>
      <c r="Z185" s="418"/>
    </row>
    <row r="186" spans="1:26">
      <c r="A186" s="421">
        <v>39629</v>
      </c>
      <c r="B186" s="417">
        <v>50.25</v>
      </c>
      <c r="C186" s="1221">
        <v>15</v>
      </c>
      <c r="D186" s="417" t="e">
        <v>#N/A</v>
      </c>
      <c r="E186" s="417" t="e">
        <v>#N/A</v>
      </c>
      <c r="F186" s="417" t="e">
        <v>#N/A</v>
      </c>
      <c r="G186" s="417" t="e">
        <v>#N/A</v>
      </c>
      <c r="H186" s="417" t="e">
        <v>#N/A</v>
      </c>
      <c r="I186" s="417">
        <v>111.8508775641439</v>
      </c>
      <c r="J186" s="417" t="e">
        <v>#N/A</v>
      </c>
      <c r="K186" s="417" t="e">
        <v>#N/A</v>
      </c>
      <c r="L186" s="422" t="e">
        <v>#N/A</v>
      </c>
      <c r="N186" s="123" t="e">
        <v>#N/A</v>
      </c>
      <c r="O186" s="61" t="e">
        <v>#N/A</v>
      </c>
      <c r="P186" s="500">
        <v>111.8508775641439</v>
      </c>
      <c r="Q186" s="107"/>
      <c r="S186" s="418"/>
      <c r="Z186" s="418"/>
    </row>
    <row r="187" spans="1:26">
      <c r="A187" s="421">
        <v>40091</v>
      </c>
      <c r="B187" s="417">
        <v>99</v>
      </c>
      <c r="C187" s="1221">
        <v>30</v>
      </c>
      <c r="D187" s="417" t="e">
        <v>#N/A</v>
      </c>
      <c r="E187" s="417" t="e">
        <v>#N/A</v>
      </c>
      <c r="F187" s="417" t="e">
        <v>#N/A</v>
      </c>
      <c r="G187" s="417">
        <v>55.367237819644664</v>
      </c>
      <c r="H187" s="417" t="e">
        <v>#N/A</v>
      </c>
      <c r="I187" s="417" t="e">
        <v>#N/A</v>
      </c>
      <c r="J187" s="417" t="e">
        <v>#N/A</v>
      </c>
      <c r="K187" s="417" t="e">
        <v>#N/A</v>
      </c>
      <c r="L187" s="422" t="e">
        <v>#N/A</v>
      </c>
      <c r="N187" s="123" t="e">
        <v>#N/A</v>
      </c>
      <c r="O187" s="61">
        <v>55.367237819644664</v>
      </c>
      <c r="P187" s="500" t="e">
        <v>#N/A</v>
      </c>
      <c r="Q187" s="107"/>
      <c r="S187" s="418"/>
      <c r="Z187" s="418"/>
    </row>
    <row r="188" spans="1:26">
      <c r="A188" s="421">
        <v>40030</v>
      </c>
      <c r="B188" s="417">
        <v>16.8</v>
      </c>
      <c r="C188" s="1221">
        <v>20</v>
      </c>
      <c r="D188" s="417" t="e">
        <v>#N/A</v>
      </c>
      <c r="E188" s="417">
        <v>82.878870519768924</v>
      </c>
      <c r="F188" s="417" t="e">
        <v>#N/A</v>
      </c>
      <c r="G188" s="417" t="e">
        <v>#N/A</v>
      </c>
      <c r="H188" s="417" t="e">
        <v>#N/A</v>
      </c>
      <c r="I188" s="417" t="e">
        <v>#N/A</v>
      </c>
      <c r="J188" s="417" t="e">
        <v>#N/A</v>
      </c>
      <c r="K188" s="417" t="e">
        <v>#N/A</v>
      </c>
      <c r="L188" s="422" t="e">
        <v>#N/A</v>
      </c>
      <c r="N188" s="123">
        <v>82.878870519768924</v>
      </c>
      <c r="O188" s="61" t="e">
        <v>#N/A</v>
      </c>
      <c r="P188" s="500" t="e">
        <v>#N/A</v>
      </c>
      <c r="Q188" s="107"/>
      <c r="S188" s="418"/>
      <c r="Z188" s="418"/>
    </row>
    <row r="189" spans="1:26">
      <c r="A189" s="421">
        <v>39798</v>
      </c>
      <c r="B189" s="417">
        <v>150.1</v>
      </c>
      <c r="C189" s="1221">
        <v>20</v>
      </c>
      <c r="D189" s="417" t="e">
        <v>#N/A</v>
      </c>
      <c r="E189" s="417" t="e">
        <v>#N/A</v>
      </c>
      <c r="F189" s="417" t="e">
        <v>#N/A</v>
      </c>
      <c r="G189" s="417" t="e">
        <v>#N/A</v>
      </c>
      <c r="H189" s="417" t="e">
        <v>#N/A</v>
      </c>
      <c r="I189" s="417" t="e">
        <v>#N/A</v>
      </c>
      <c r="J189" s="417" t="e">
        <v>#N/A</v>
      </c>
      <c r="K189" s="417" t="e">
        <v>#N/A</v>
      </c>
      <c r="L189" s="422">
        <v>81.672781272827137</v>
      </c>
      <c r="N189" s="123" t="e">
        <v>#N/A</v>
      </c>
      <c r="O189" s="61" t="e">
        <v>#N/A</v>
      </c>
      <c r="P189" s="500">
        <v>81.672781272827137</v>
      </c>
      <c r="Q189" s="107"/>
      <c r="S189" s="418"/>
      <c r="Z189" s="418"/>
    </row>
    <row r="190" spans="1:26">
      <c r="A190" s="421">
        <v>40051</v>
      </c>
      <c r="B190" s="417">
        <v>200.2</v>
      </c>
      <c r="C190" s="1221">
        <v>20</v>
      </c>
      <c r="D190" s="417" t="e">
        <v>#N/A</v>
      </c>
      <c r="E190" s="417">
        <v>76.011422781813664</v>
      </c>
      <c r="F190" s="417" t="e">
        <v>#N/A</v>
      </c>
      <c r="G190" s="417" t="e">
        <v>#N/A</v>
      </c>
      <c r="H190" s="417" t="e">
        <v>#N/A</v>
      </c>
      <c r="I190" s="417" t="e">
        <v>#N/A</v>
      </c>
      <c r="J190" s="417" t="e">
        <v>#N/A</v>
      </c>
      <c r="K190" s="417" t="e">
        <v>#N/A</v>
      </c>
      <c r="L190" s="422" t="e">
        <v>#N/A</v>
      </c>
      <c r="N190" s="123">
        <v>76.011422781813664</v>
      </c>
      <c r="O190" s="61" t="e">
        <v>#N/A</v>
      </c>
      <c r="P190" s="500" t="e">
        <v>#N/A</v>
      </c>
      <c r="Q190" s="107"/>
      <c r="S190" s="418"/>
      <c r="Z190" s="418"/>
    </row>
    <row r="191" spans="1:26">
      <c r="A191" s="421">
        <v>39772</v>
      </c>
      <c r="B191" s="417">
        <v>101.2</v>
      </c>
      <c r="C191" s="1221">
        <v>15</v>
      </c>
      <c r="D191" s="417">
        <v>124.26399123484636</v>
      </c>
      <c r="E191" s="417" t="e">
        <v>#N/A</v>
      </c>
      <c r="F191" s="417" t="e">
        <v>#N/A</v>
      </c>
      <c r="G191" s="417" t="e">
        <v>#N/A</v>
      </c>
      <c r="H191" s="417" t="e">
        <v>#N/A</v>
      </c>
      <c r="I191" s="417" t="e">
        <v>#N/A</v>
      </c>
      <c r="J191" s="417" t="e">
        <v>#N/A</v>
      </c>
      <c r="K191" s="417" t="e">
        <v>#N/A</v>
      </c>
      <c r="L191" s="422" t="e">
        <v>#N/A</v>
      </c>
      <c r="N191" s="123">
        <v>124.26399123484636</v>
      </c>
      <c r="O191" s="61" t="e">
        <v>#N/A</v>
      </c>
      <c r="P191" s="500" t="e">
        <v>#N/A</v>
      </c>
      <c r="Q191" s="107"/>
      <c r="S191" s="418"/>
      <c r="Z191" s="418"/>
    </row>
    <row r="192" spans="1:26">
      <c r="A192" s="421">
        <v>40332</v>
      </c>
      <c r="B192" s="417">
        <v>36.799999999999997</v>
      </c>
      <c r="C192" s="1221">
        <v>25</v>
      </c>
      <c r="D192" s="417">
        <v>109.57312580480993</v>
      </c>
      <c r="E192" s="417" t="e">
        <v>#N/A</v>
      </c>
      <c r="F192" s="417" t="e">
        <v>#N/A</v>
      </c>
      <c r="G192" s="417" t="e">
        <v>#N/A</v>
      </c>
      <c r="H192" s="417" t="e">
        <v>#N/A</v>
      </c>
      <c r="I192" s="417" t="e">
        <v>#N/A</v>
      </c>
      <c r="J192" s="417" t="e">
        <v>#N/A</v>
      </c>
      <c r="K192" s="417" t="e">
        <v>#N/A</v>
      </c>
      <c r="L192" s="422" t="e">
        <v>#N/A</v>
      </c>
      <c r="N192" s="123">
        <v>109.57312580480993</v>
      </c>
      <c r="O192" s="61" t="e">
        <v>#N/A</v>
      </c>
      <c r="P192" s="500" t="e">
        <v>#N/A</v>
      </c>
      <c r="Q192" s="107"/>
      <c r="S192" s="418"/>
      <c r="Z192" s="418"/>
    </row>
    <row r="193" spans="1:26">
      <c r="A193" s="421">
        <v>39932</v>
      </c>
      <c r="B193" s="417">
        <v>70</v>
      </c>
      <c r="C193" s="1221">
        <v>20</v>
      </c>
      <c r="D193" s="417" t="e">
        <v>#N/A</v>
      </c>
      <c r="E193" s="417" t="e">
        <v>#N/A</v>
      </c>
      <c r="F193" s="417" t="e">
        <v>#N/A</v>
      </c>
      <c r="G193" s="417" t="e">
        <v>#N/A</v>
      </c>
      <c r="H193" s="417" t="e">
        <v>#N/A</v>
      </c>
      <c r="I193" s="417">
        <v>77.548207829474933</v>
      </c>
      <c r="J193" s="417" t="e">
        <v>#N/A</v>
      </c>
      <c r="K193" s="417" t="e">
        <v>#N/A</v>
      </c>
      <c r="L193" s="422" t="e">
        <v>#N/A</v>
      </c>
      <c r="N193" s="123" t="e">
        <v>#N/A</v>
      </c>
      <c r="O193" s="61" t="e">
        <v>#N/A</v>
      </c>
      <c r="P193" s="500">
        <v>77.548207829474933</v>
      </c>
      <c r="Q193" s="107"/>
      <c r="S193" s="418"/>
      <c r="Z193" s="418"/>
    </row>
    <row r="194" spans="1:26">
      <c r="A194" s="421">
        <v>40284</v>
      </c>
      <c r="B194" s="417">
        <v>102.4</v>
      </c>
      <c r="C194" s="1221">
        <v>30</v>
      </c>
      <c r="D194" s="417" t="e">
        <v>#N/A</v>
      </c>
      <c r="E194" s="417" t="e">
        <v>#N/A</v>
      </c>
      <c r="F194" s="417">
        <v>47.339258442795028</v>
      </c>
      <c r="G194" s="417" t="e">
        <v>#N/A</v>
      </c>
      <c r="H194" s="417" t="e">
        <v>#N/A</v>
      </c>
      <c r="I194" s="417" t="e">
        <v>#N/A</v>
      </c>
      <c r="J194" s="417" t="e">
        <v>#N/A</v>
      </c>
      <c r="K194" s="417" t="e">
        <v>#N/A</v>
      </c>
      <c r="L194" s="422" t="e">
        <v>#N/A</v>
      </c>
      <c r="N194" s="123" t="e">
        <v>#N/A</v>
      </c>
      <c r="O194" s="61">
        <v>47.339258442795028</v>
      </c>
      <c r="P194" s="500" t="e">
        <v>#N/A</v>
      </c>
      <c r="Q194" s="107"/>
      <c r="S194" s="418"/>
      <c r="Z194" s="418"/>
    </row>
    <row r="195" spans="1:26">
      <c r="A195" s="421">
        <v>40003</v>
      </c>
      <c r="B195" s="417">
        <v>21</v>
      </c>
      <c r="C195" s="1221">
        <v>20</v>
      </c>
      <c r="D195" s="417" t="e">
        <v>#N/A</v>
      </c>
      <c r="E195" s="417">
        <v>96.527512485472329</v>
      </c>
      <c r="F195" s="417" t="e">
        <v>#N/A</v>
      </c>
      <c r="G195" s="417" t="e">
        <v>#N/A</v>
      </c>
      <c r="H195" s="417" t="e">
        <v>#N/A</v>
      </c>
      <c r="I195" s="417" t="e">
        <v>#N/A</v>
      </c>
      <c r="J195" s="417" t="e">
        <v>#N/A</v>
      </c>
      <c r="K195" s="417" t="e">
        <v>#N/A</v>
      </c>
      <c r="L195" s="422" t="e">
        <v>#N/A</v>
      </c>
      <c r="N195" s="123">
        <v>96.527512485472329</v>
      </c>
      <c r="O195" s="61" t="e">
        <v>#N/A</v>
      </c>
      <c r="P195" s="500" t="e">
        <v>#N/A</v>
      </c>
      <c r="Q195" s="107"/>
      <c r="S195" s="418"/>
      <c r="Z195" s="418"/>
    </row>
    <row r="196" spans="1:26">
      <c r="A196" s="421">
        <v>40003</v>
      </c>
      <c r="B196" s="417">
        <v>21</v>
      </c>
      <c r="C196" s="1221">
        <v>20</v>
      </c>
      <c r="D196" s="417" t="e">
        <v>#N/A</v>
      </c>
      <c r="E196" s="417">
        <v>96.527512281399908</v>
      </c>
      <c r="F196" s="417" t="e">
        <v>#N/A</v>
      </c>
      <c r="G196" s="417" t="e">
        <v>#N/A</v>
      </c>
      <c r="H196" s="417" t="e">
        <v>#N/A</v>
      </c>
      <c r="I196" s="417" t="e">
        <v>#N/A</v>
      </c>
      <c r="J196" s="417" t="e">
        <v>#N/A</v>
      </c>
      <c r="K196" s="417" t="e">
        <v>#N/A</v>
      </c>
      <c r="L196" s="422" t="e">
        <v>#N/A</v>
      </c>
      <c r="N196" s="123">
        <v>96.527512281399908</v>
      </c>
      <c r="O196" s="61" t="e">
        <v>#N/A</v>
      </c>
      <c r="P196" s="500" t="e">
        <v>#N/A</v>
      </c>
      <c r="Q196" s="107"/>
      <c r="S196" s="418"/>
      <c r="Z196" s="418"/>
    </row>
    <row r="197" spans="1:26">
      <c r="A197" s="421">
        <v>40003</v>
      </c>
      <c r="B197" s="417">
        <v>22.5</v>
      </c>
      <c r="C197" s="1221">
        <v>20</v>
      </c>
      <c r="D197" s="417" t="e">
        <v>#N/A</v>
      </c>
      <c r="E197" s="417">
        <v>96.527511999385766</v>
      </c>
      <c r="F197" s="417" t="e">
        <v>#N/A</v>
      </c>
      <c r="G197" s="417" t="e">
        <v>#N/A</v>
      </c>
      <c r="H197" s="417" t="e">
        <v>#N/A</v>
      </c>
      <c r="I197" s="417" t="e">
        <v>#N/A</v>
      </c>
      <c r="J197" s="417" t="e">
        <v>#N/A</v>
      </c>
      <c r="K197" s="417" t="e">
        <v>#N/A</v>
      </c>
      <c r="L197" s="422" t="e">
        <v>#N/A</v>
      </c>
      <c r="N197" s="123">
        <v>96.527511999385766</v>
      </c>
      <c r="O197" s="61" t="e">
        <v>#N/A</v>
      </c>
      <c r="P197" s="500" t="e">
        <v>#N/A</v>
      </c>
      <c r="Q197" s="107"/>
      <c r="S197" s="418"/>
      <c r="Z197" s="418"/>
    </row>
    <row r="198" spans="1:26">
      <c r="A198" s="421">
        <v>40081</v>
      </c>
      <c r="B198" s="417">
        <v>151.80000000000001</v>
      </c>
      <c r="C198" s="1221">
        <v>20</v>
      </c>
      <c r="D198" s="417" t="e">
        <v>#N/A</v>
      </c>
      <c r="E198" s="417" t="e">
        <v>#N/A</v>
      </c>
      <c r="F198" s="417" t="e">
        <v>#N/A</v>
      </c>
      <c r="G198" s="417">
        <v>53.528041915378921</v>
      </c>
      <c r="H198" s="417" t="e">
        <v>#N/A</v>
      </c>
      <c r="I198" s="417" t="e">
        <v>#N/A</v>
      </c>
      <c r="J198" s="417" t="e">
        <v>#N/A</v>
      </c>
      <c r="K198" s="417" t="e">
        <v>#N/A</v>
      </c>
      <c r="L198" s="422" t="e">
        <v>#N/A</v>
      </c>
      <c r="N198" s="123" t="e">
        <v>#N/A</v>
      </c>
      <c r="O198" s="61">
        <v>53.528041915378921</v>
      </c>
      <c r="P198" s="500" t="e">
        <v>#N/A</v>
      </c>
      <c r="Q198" s="107"/>
      <c r="S198" s="418"/>
      <c r="Z198" s="418"/>
    </row>
    <row r="199" spans="1:26">
      <c r="A199" s="421">
        <v>40374</v>
      </c>
      <c r="B199" s="417">
        <v>99.2</v>
      </c>
      <c r="C199" s="1221">
        <v>20</v>
      </c>
      <c r="D199" s="417" t="e">
        <v>#N/A</v>
      </c>
      <c r="E199" s="417" t="e">
        <v>#N/A</v>
      </c>
      <c r="F199" s="417">
        <v>50.292800712395888</v>
      </c>
      <c r="G199" s="417" t="e">
        <v>#N/A</v>
      </c>
      <c r="H199" s="417" t="e">
        <v>#N/A</v>
      </c>
      <c r="I199" s="417" t="e">
        <v>#N/A</v>
      </c>
      <c r="J199" s="417" t="e">
        <v>#N/A</v>
      </c>
      <c r="K199" s="417" t="e">
        <v>#N/A</v>
      </c>
      <c r="L199" s="422" t="e">
        <v>#N/A</v>
      </c>
      <c r="N199" s="123" t="e">
        <v>#N/A</v>
      </c>
      <c r="O199" s="61">
        <v>50.292800712395888</v>
      </c>
      <c r="P199" s="500" t="e">
        <v>#N/A</v>
      </c>
      <c r="Q199" s="107"/>
      <c r="S199" s="418"/>
      <c r="Z199" s="418"/>
    </row>
    <row r="200" spans="1:26">
      <c r="A200" s="421">
        <v>40242</v>
      </c>
      <c r="B200" s="417">
        <v>65.099999999999994</v>
      </c>
      <c r="C200" s="1221">
        <v>20</v>
      </c>
      <c r="D200" s="417" t="e">
        <v>#N/A</v>
      </c>
      <c r="E200" s="417">
        <v>123.33620428537581</v>
      </c>
      <c r="F200" s="417" t="e">
        <v>#N/A</v>
      </c>
      <c r="G200" s="417" t="e">
        <v>#N/A</v>
      </c>
      <c r="H200" s="417" t="e">
        <v>#N/A</v>
      </c>
      <c r="I200" s="417" t="e">
        <v>#N/A</v>
      </c>
      <c r="J200" s="417" t="e">
        <v>#N/A</v>
      </c>
      <c r="K200" s="417" t="e">
        <v>#N/A</v>
      </c>
      <c r="L200" s="422" t="e">
        <v>#N/A</v>
      </c>
      <c r="N200" s="123">
        <v>123.33620428537581</v>
      </c>
      <c r="O200" s="61" t="e">
        <v>#N/A</v>
      </c>
      <c r="P200" s="500" t="e">
        <v>#N/A</v>
      </c>
      <c r="Q200" s="107"/>
      <c r="S200" s="418"/>
      <c r="Z200" s="418"/>
    </row>
    <row r="201" spans="1:26">
      <c r="A201" s="421">
        <v>40214</v>
      </c>
      <c r="B201" s="417">
        <v>81</v>
      </c>
      <c r="C201" s="1221">
        <v>20</v>
      </c>
      <c r="D201" s="417" t="e">
        <v>#N/A</v>
      </c>
      <c r="E201" s="417" t="e">
        <v>#N/A</v>
      </c>
      <c r="F201" s="417" t="e">
        <v>#N/A</v>
      </c>
      <c r="G201" s="417">
        <v>59.961200147313249</v>
      </c>
      <c r="H201" s="417" t="e">
        <v>#N/A</v>
      </c>
      <c r="I201" s="417" t="e">
        <v>#N/A</v>
      </c>
      <c r="J201" s="417" t="e">
        <v>#N/A</v>
      </c>
      <c r="K201" s="417" t="e">
        <v>#N/A</v>
      </c>
      <c r="L201" s="422" t="e">
        <v>#N/A</v>
      </c>
      <c r="N201" s="123" t="e">
        <v>#N/A</v>
      </c>
      <c r="O201" s="61">
        <v>59.961200147313249</v>
      </c>
      <c r="P201" s="500" t="e">
        <v>#N/A</v>
      </c>
      <c r="Q201" s="107"/>
      <c r="S201" s="418"/>
      <c r="Z201" s="418"/>
    </row>
    <row r="202" spans="1:26">
      <c r="A202" s="421">
        <v>40081</v>
      </c>
      <c r="B202" s="417">
        <v>129.6</v>
      </c>
      <c r="C202" s="1221">
        <v>25</v>
      </c>
      <c r="D202" s="417" t="e">
        <v>#N/A</v>
      </c>
      <c r="E202" s="417" t="e">
        <v>#N/A</v>
      </c>
      <c r="F202" s="417" t="e">
        <v>#N/A</v>
      </c>
      <c r="G202" s="417">
        <v>54.54438335687324</v>
      </c>
      <c r="H202" s="417" t="e">
        <v>#N/A</v>
      </c>
      <c r="I202" s="417" t="e">
        <v>#N/A</v>
      </c>
      <c r="J202" s="417" t="e">
        <v>#N/A</v>
      </c>
      <c r="K202" s="417" t="e">
        <v>#N/A</v>
      </c>
      <c r="L202" s="422" t="e">
        <v>#N/A</v>
      </c>
      <c r="N202" s="123" t="e">
        <v>#N/A</v>
      </c>
      <c r="O202" s="61">
        <v>54.54438335687324</v>
      </c>
      <c r="P202" s="500" t="e">
        <v>#N/A</v>
      </c>
      <c r="Q202" s="107"/>
      <c r="S202" s="418"/>
      <c r="Z202" s="418"/>
    </row>
    <row r="203" spans="1:26">
      <c r="A203" s="421">
        <v>39986</v>
      </c>
      <c r="B203" s="417">
        <v>205.5</v>
      </c>
      <c r="C203" s="1221">
        <v>21</v>
      </c>
      <c r="D203" s="417" t="e">
        <v>#N/A</v>
      </c>
      <c r="E203" s="417" t="e">
        <v>#N/A</v>
      </c>
      <c r="F203" s="417">
        <v>81.202435346346462</v>
      </c>
      <c r="G203" s="417" t="e">
        <v>#N/A</v>
      </c>
      <c r="H203" s="417" t="e">
        <v>#N/A</v>
      </c>
      <c r="I203" s="417" t="e">
        <v>#N/A</v>
      </c>
      <c r="J203" s="417" t="e">
        <v>#N/A</v>
      </c>
      <c r="K203" s="417" t="e">
        <v>#N/A</v>
      </c>
      <c r="L203" s="422" t="e">
        <v>#N/A</v>
      </c>
      <c r="N203" s="123" t="e">
        <v>#N/A</v>
      </c>
      <c r="O203" s="61">
        <v>81.202435346346462</v>
      </c>
      <c r="P203" s="500" t="e">
        <v>#N/A</v>
      </c>
      <c r="Q203" s="107"/>
      <c r="S203" s="418"/>
      <c r="Z203" s="418"/>
    </row>
    <row r="204" spans="1:26">
      <c r="A204" s="421">
        <v>39598</v>
      </c>
      <c r="B204" s="417">
        <v>40</v>
      </c>
      <c r="C204" s="1221">
        <v>20</v>
      </c>
      <c r="D204" s="417" t="e">
        <v>#N/A</v>
      </c>
      <c r="E204" s="417" t="e">
        <v>#N/A</v>
      </c>
      <c r="F204" s="417" t="e">
        <v>#N/A</v>
      </c>
      <c r="G204" s="417" t="e">
        <v>#N/A</v>
      </c>
      <c r="H204" s="417" t="e">
        <v>#N/A</v>
      </c>
      <c r="I204" s="417">
        <v>98.078484947819504</v>
      </c>
      <c r="J204" s="417" t="e">
        <v>#N/A</v>
      </c>
      <c r="K204" s="417" t="e">
        <v>#N/A</v>
      </c>
      <c r="L204" s="422" t="e">
        <v>#N/A</v>
      </c>
      <c r="N204" s="123" t="e">
        <v>#N/A</v>
      </c>
      <c r="O204" s="61" t="e">
        <v>#N/A</v>
      </c>
      <c r="P204" s="500">
        <v>98.078484947819504</v>
      </c>
      <c r="Q204" s="107"/>
      <c r="S204" s="418"/>
      <c r="Z204" s="418"/>
    </row>
    <row r="205" spans="1:26">
      <c r="A205" s="421">
        <v>39598</v>
      </c>
      <c r="B205" s="417">
        <v>10</v>
      </c>
      <c r="C205" s="1221">
        <v>20</v>
      </c>
      <c r="D205" s="417" t="e">
        <v>#N/A</v>
      </c>
      <c r="E205" s="417" t="e">
        <v>#N/A</v>
      </c>
      <c r="F205" s="417" t="e">
        <v>#N/A</v>
      </c>
      <c r="G205" s="417" t="e">
        <v>#N/A</v>
      </c>
      <c r="H205" s="417" t="e">
        <v>#N/A</v>
      </c>
      <c r="I205" s="417">
        <v>107.76524889328319</v>
      </c>
      <c r="J205" s="417" t="e">
        <v>#N/A</v>
      </c>
      <c r="K205" s="417" t="e">
        <v>#N/A</v>
      </c>
      <c r="L205" s="422" t="e">
        <v>#N/A</v>
      </c>
      <c r="N205" s="123" t="e">
        <v>#N/A</v>
      </c>
      <c r="O205" s="61" t="e">
        <v>#N/A</v>
      </c>
      <c r="P205" s="500">
        <v>107.76524889328319</v>
      </c>
      <c r="Q205" s="107"/>
      <c r="S205" s="418"/>
      <c r="Z205" s="418"/>
    </row>
    <row r="206" spans="1:26">
      <c r="A206" s="421">
        <v>40333</v>
      </c>
      <c r="B206" s="417">
        <v>30</v>
      </c>
      <c r="C206" s="1221">
        <v>20</v>
      </c>
      <c r="D206" s="417" t="e">
        <v>#N/A</v>
      </c>
      <c r="E206" s="417" t="e">
        <v>#N/A</v>
      </c>
      <c r="F206" s="417">
        <v>74.365674312720387</v>
      </c>
      <c r="G206" s="417" t="e">
        <v>#N/A</v>
      </c>
      <c r="H206" s="417" t="e">
        <v>#N/A</v>
      </c>
      <c r="I206" s="417" t="e">
        <v>#N/A</v>
      </c>
      <c r="J206" s="417" t="e">
        <v>#N/A</v>
      </c>
      <c r="K206" s="417" t="e">
        <v>#N/A</v>
      </c>
      <c r="L206" s="422" t="e">
        <v>#N/A</v>
      </c>
      <c r="N206" s="123" t="e">
        <v>#N/A</v>
      </c>
      <c r="O206" s="61">
        <v>74.365674312720387</v>
      </c>
      <c r="P206" s="500" t="e">
        <v>#N/A</v>
      </c>
      <c r="Q206" s="107"/>
      <c r="S206" s="418"/>
      <c r="Z206" s="418"/>
    </row>
    <row r="207" spans="1:26">
      <c r="A207" s="421">
        <v>40147</v>
      </c>
      <c r="B207" s="417">
        <v>150</v>
      </c>
      <c r="C207" s="1221">
        <v>25</v>
      </c>
      <c r="D207" s="417">
        <v>128.25791804056288</v>
      </c>
      <c r="E207" s="417" t="e">
        <v>#N/A</v>
      </c>
      <c r="F207" s="417" t="e">
        <v>#N/A</v>
      </c>
      <c r="G207" s="417" t="e">
        <v>#N/A</v>
      </c>
      <c r="H207" s="417" t="e">
        <v>#N/A</v>
      </c>
      <c r="I207" s="417" t="e">
        <v>#N/A</v>
      </c>
      <c r="J207" s="417" t="e">
        <v>#N/A</v>
      </c>
      <c r="K207" s="417" t="e">
        <v>#N/A</v>
      </c>
      <c r="L207" s="422" t="e">
        <v>#N/A</v>
      </c>
      <c r="N207" s="123">
        <v>128.25791804056288</v>
      </c>
      <c r="O207" s="61" t="e">
        <v>#N/A</v>
      </c>
      <c r="P207" s="500" t="e">
        <v>#N/A</v>
      </c>
      <c r="Q207" s="107"/>
      <c r="S207" s="418"/>
      <c r="Z207" s="418"/>
    </row>
    <row r="208" spans="1:26">
      <c r="A208" s="421">
        <v>40147</v>
      </c>
      <c r="B208" s="417">
        <v>150</v>
      </c>
      <c r="C208" s="1221">
        <v>25</v>
      </c>
      <c r="D208" s="417">
        <v>128.24136830024094</v>
      </c>
      <c r="E208" s="417" t="e">
        <v>#N/A</v>
      </c>
      <c r="F208" s="417" t="e">
        <v>#N/A</v>
      </c>
      <c r="G208" s="417" t="e">
        <v>#N/A</v>
      </c>
      <c r="H208" s="417" t="e">
        <v>#N/A</v>
      </c>
      <c r="I208" s="417" t="e">
        <v>#N/A</v>
      </c>
      <c r="J208" s="417" t="e">
        <v>#N/A</v>
      </c>
      <c r="K208" s="417" t="e">
        <v>#N/A</v>
      </c>
      <c r="L208" s="422" t="e">
        <v>#N/A</v>
      </c>
      <c r="N208" s="123">
        <v>128.24136830024094</v>
      </c>
      <c r="O208" s="61" t="e">
        <v>#N/A</v>
      </c>
      <c r="P208" s="500" t="e">
        <v>#N/A</v>
      </c>
      <c r="Q208" s="107"/>
      <c r="S208" s="418"/>
      <c r="Z208" s="418"/>
    </row>
    <row r="209" spans="1:26">
      <c r="A209" s="421">
        <v>40147</v>
      </c>
      <c r="B209" s="417">
        <v>150</v>
      </c>
      <c r="C209" s="1221">
        <v>25</v>
      </c>
      <c r="D209" s="417">
        <v>128.2330622429991</v>
      </c>
      <c r="E209" s="417" t="e">
        <v>#N/A</v>
      </c>
      <c r="F209" s="417" t="e">
        <v>#N/A</v>
      </c>
      <c r="G209" s="417" t="e">
        <v>#N/A</v>
      </c>
      <c r="H209" s="417" t="e">
        <v>#N/A</v>
      </c>
      <c r="I209" s="417" t="e">
        <v>#N/A</v>
      </c>
      <c r="J209" s="417" t="e">
        <v>#N/A</v>
      </c>
      <c r="K209" s="417" t="e">
        <v>#N/A</v>
      </c>
      <c r="L209" s="422" t="e">
        <v>#N/A</v>
      </c>
      <c r="N209" s="123">
        <v>128.2330622429991</v>
      </c>
      <c r="O209" s="61" t="e">
        <v>#N/A</v>
      </c>
      <c r="P209" s="500" t="e">
        <v>#N/A</v>
      </c>
      <c r="Q209" s="107"/>
      <c r="S209" s="418"/>
      <c r="Z209" s="418"/>
    </row>
    <row r="210" spans="1:26">
      <c r="A210" s="421">
        <v>40147</v>
      </c>
      <c r="B210" s="417">
        <v>102</v>
      </c>
      <c r="C210" s="1221">
        <v>25</v>
      </c>
      <c r="D210" s="417">
        <v>128.23488680306681</v>
      </c>
      <c r="E210" s="417" t="e">
        <v>#N/A</v>
      </c>
      <c r="F210" s="417" t="e">
        <v>#N/A</v>
      </c>
      <c r="G210" s="417" t="e">
        <v>#N/A</v>
      </c>
      <c r="H210" s="417" t="e">
        <v>#N/A</v>
      </c>
      <c r="I210" s="417" t="e">
        <v>#N/A</v>
      </c>
      <c r="J210" s="417" t="e">
        <v>#N/A</v>
      </c>
      <c r="K210" s="417" t="e">
        <v>#N/A</v>
      </c>
      <c r="L210" s="422" t="e">
        <v>#N/A</v>
      </c>
      <c r="N210" s="123">
        <v>128.23488680306681</v>
      </c>
      <c r="O210" s="61" t="e">
        <v>#N/A</v>
      </c>
      <c r="P210" s="500" t="e">
        <v>#N/A</v>
      </c>
      <c r="Q210" s="107"/>
      <c r="S210" s="418"/>
      <c r="Z210" s="418"/>
    </row>
    <row r="211" spans="1:26">
      <c r="A211" s="421">
        <v>40147</v>
      </c>
      <c r="B211" s="417">
        <v>168</v>
      </c>
      <c r="C211" s="1221">
        <v>25</v>
      </c>
      <c r="D211" s="417">
        <v>128.24062758242999</v>
      </c>
      <c r="E211" s="417" t="e">
        <v>#N/A</v>
      </c>
      <c r="F211" s="417" t="e">
        <v>#N/A</v>
      </c>
      <c r="G211" s="417" t="e">
        <v>#N/A</v>
      </c>
      <c r="H211" s="417" t="e">
        <v>#N/A</v>
      </c>
      <c r="I211" s="417" t="e">
        <v>#N/A</v>
      </c>
      <c r="J211" s="417" t="e">
        <v>#N/A</v>
      </c>
      <c r="K211" s="417" t="e">
        <v>#N/A</v>
      </c>
      <c r="L211" s="422" t="e">
        <v>#N/A</v>
      </c>
      <c r="N211" s="123">
        <v>128.24062758242999</v>
      </c>
      <c r="O211" s="61" t="e">
        <v>#N/A</v>
      </c>
      <c r="P211" s="500" t="e">
        <v>#N/A</v>
      </c>
      <c r="Q211" s="107"/>
      <c r="S211" s="418"/>
      <c r="Z211" s="418"/>
    </row>
    <row r="212" spans="1:26">
      <c r="A212" s="421">
        <v>40338</v>
      </c>
      <c r="B212" s="417">
        <v>150</v>
      </c>
      <c r="C212" s="1221">
        <v>25</v>
      </c>
      <c r="D212" s="417">
        <v>130.64996609278367</v>
      </c>
      <c r="E212" s="417" t="e">
        <v>#N/A</v>
      </c>
      <c r="F212" s="417" t="e">
        <v>#N/A</v>
      </c>
      <c r="G212" s="417" t="e">
        <v>#N/A</v>
      </c>
      <c r="H212" s="417" t="e">
        <v>#N/A</v>
      </c>
      <c r="I212" s="417" t="e">
        <v>#N/A</v>
      </c>
      <c r="J212" s="417" t="e">
        <v>#N/A</v>
      </c>
      <c r="K212" s="417" t="e">
        <v>#N/A</v>
      </c>
      <c r="L212" s="422" t="e">
        <v>#N/A</v>
      </c>
      <c r="N212" s="123">
        <v>130.64996609278367</v>
      </c>
      <c r="O212" s="61" t="e">
        <v>#N/A</v>
      </c>
      <c r="P212" s="500" t="e">
        <v>#N/A</v>
      </c>
      <c r="Q212" s="107"/>
      <c r="S212" s="418"/>
      <c r="Z212" s="418"/>
    </row>
    <row r="213" spans="1:26">
      <c r="A213" s="421">
        <v>40338</v>
      </c>
      <c r="B213" s="417">
        <v>168</v>
      </c>
      <c r="C213" s="1221">
        <v>25</v>
      </c>
      <c r="D213" s="417">
        <v>132.98257270468235</v>
      </c>
      <c r="E213" s="417" t="e">
        <v>#N/A</v>
      </c>
      <c r="F213" s="417" t="e">
        <v>#N/A</v>
      </c>
      <c r="G213" s="417" t="e">
        <v>#N/A</v>
      </c>
      <c r="H213" s="417" t="e">
        <v>#N/A</v>
      </c>
      <c r="I213" s="417" t="e">
        <v>#N/A</v>
      </c>
      <c r="J213" s="417" t="e">
        <v>#N/A</v>
      </c>
      <c r="K213" s="417" t="e">
        <v>#N/A</v>
      </c>
      <c r="L213" s="422" t="e">
        <v>#N/A</v>
      </c>
      <c r="N213" s="123">
        <v>132.98257270468235</v>
      </c>
      <c r="O213" s="61" t="e">
        <v>#N/A</v>
      </c>
      <c r="P213" s="500" t="e">
        <v>#N/A</v>
      </c>
      <c r="Q213" s="107"/>
      <c r="S213" s="418"/>
      <c r="Z213" s="418"/>
    </row>
    <row r="214" spans="1:26">
      <c r="A214" s="421">
        <v>40338</v>
      </c>
      <c r="B214" s="417">
        <v>150</v>
      </c>
      <c r="C214" s="1221">
        <v>25</v>
      </c>
      <c r="D214" s="417">
        <v>130.64996609278367</v>
      </c>
      <c r="E214" s="417" t="e">
        <v>#N/A</v>
      </c>
      <c r="F214" s="417" t="e">
        <v>#N/A</v>
      </c>
      <c r="G214" s="417" t="e">
        <v>#N/A</v>
      </c>
      <c r="H214" s="417" t="e">
        <v>#N/A</v>
      </c>
      <c r="I214" s="417" t="e">
        <v>#N/A</v>
      </c>
      <c r="J214" s="417" t="e">
        <v>#N/A</v>
      </c>
      <c r="K214" s="417" t="e">
        <v>#N/A</v>
      </c>
      <c r="L214" s="422" t="e">
        <v>#N/A</v>
      </c>
      <c r="N214" s="123">
        <v>130.64996609278367</v>
      </c>
      <c r="O214" s="61" t="e">
        <v>#N/A</v>
      </c>
      <c r="P214" s="500" t="e">
        <v>#N/A</v>
      </c>
      <c r="Q214" s="107"/>
      <c r="S214" s="418"/>
      <c r="Z214" s="418"/>
    </row>
    <row r="215" spans="1:26">
      <c r="A215" s="421">
        <v>40338</v>
      </c>
      <c r="B215" s="417">
        <v>132</v>
      </c>
      <c r="C215" s="1221">
        <v>25</v>
      </c>
      <c r="D215" s="417">
        <v>132.98257270468233</v>
      </c>
      <c r="E215" s="417" t="e">
        <v>#N/A</v>
      </c>
      <c r="F215" s="417" t="e">
        <v>#N/A</v>
      </c>
      <c r="G215" s="417" t="e">
        <v>#N/A</v>
      </c>
      <c r="H215" s="417" t="e">
        <v>#N/A</v>
      </c>
      <c r="I215" s="417" t="e">
        <v>#N/A</v>
      </c>
      <c r="J215" s="417" t="e">
        <v>#N/A</v>
      </c>
      <c r="K215" s="417" t="e">
        <v>#N/A</v>
      </c>
      <c r="L215" s="422" t="e">
        <v>#N/A</v>
      </c>
      <c r="N215" s="123">
        <v>132.98257270468233</v>
      </c>
      <c r="O215" s="61" t="e">
        <v>#N/A</v>
      </c>
      <c r="P215" s="500" t="e">
        <v>#N/A</v>
      </c>
      <c r="Q215" s="107"/>
      <c r="S215" s="418"/>
      <c r="Z215" s="418"/>
    </row>
    <row r="216" spans="1:26">
      <c r="A216" s="421">
        <v>40422</v>
      </c>
      <c r="B216" s="417">
        <v>79.2</v>
      </c>
      <c r="C216" s="1221">
        <v>25</v>
      </c>
      <c r="D216" s="417" t="e">
        <v>#N/A</v>
      </c>
      <c r="E216" s="417">
        <v>77.337415125163304</v>
      </c>
      <c r="F216" s="417" t="e">
        <v>#N/A</v>
      </c>
      <c r="G216" s="417" t="e">
        <v>#N/A</v>
      </c>
      <c r="H216" s="417" t="e">
        <v>#N/A</v>
      </c>
      <c r="I216" s="417" t="e">
        <v>#N/A</v>
      </c>
      <c r="J216" s="417" t="e">
        <v>#N/A</v>
      </c>
      <c r="K216" s="417" t="e">
        <v>#N/A</v>
      </c>
      <c r="L216" s="422" t="e">
        <v>#N/A</v>
      </c>
      <c r="N216" s="123">
        <v>77.337415125163304</v>
      </c>
      <c r="O216" s="61" t="e">
        <v>#N/A</v>
      </c>
      <c r="P216" s="500" t="e">
        <v>#N/A</v>
      </c>
      <c r="Q216" s="107"/>
      <c r="S216" s="418"/>
      <c r="Z216" s="418"/>
    </row>
    <row r="217" spans="1:26">
      <c r="A217" s="421">
        <v>40798</v>
      </c>
      <c r="B217" s="417">
        <v>92.34</v>
      </c>
      <c r="C217" s="1221">
        <v>25</v>
      </c>
      <c r="D217" s="417" t="e">
        <v>#N/A</v>
      </c>
      <c r="E217" s="417" t="e">
        <v>#N/A</v>
      </c>
      <c r="F217" s="417" t="e">
        <v>#N/A</v>
      </c>
      <c r="G217" s="417" t="e">
        <v>#N/A</v>
      </c>
      <c r="H217" s="417">
        <v>39.980031421767379</v>
      </c>
      <c r="I217" s="417" t="e">
        <v>#N/A</v>
      </c>
      <c r="J217" s="417" t="e">
        <v>#N/A</v>
      </c>
      <c r="K217" s="417" t="e">
        <v>#N/A</v>
      </c>
      <c r="L217" s="422" t="e">
        <v>#N/A</v>
      </c>
      <c r="N217" s="123" t="e">
        <v>#N/A</v>
      </c>
      <c r="O217" s="61">
        <v>39.980031421767379</v>
      </c>
      <c r="P217" s="500" t="e">
        <v>#N/A</v>
      </c>
      <c r="Q217" s="107"/>
      <c r="S217" s="418"/>
      <c r="Z217" s="418"/>
    </row>
    <row r="218" spans="1:26">
      <c r="A218" s="421">
        <v>40798</v>
      </c>
      <c r="B218" s="417">
        <v>201.6</v>
      </c>
      <c r="C218" s="1221">
        <v>25</v>
      </c>
      <c r="D218" s="417" t="e">
        <v>#N/A</v>
      </c>
      <c r="E218" s="417" t="e">
        <v>#N/A</v>
      </c>
      <c r="F218" s="417" t="e">
        <v>#N/A</v>
      </c>
      <c r="G218" s="417" t="e">
        <v>#N/A</v>
      </c>
      <c r="H218" s="417">
        <v>44.944871925124112</v>
      </c>
      <c r="I218" s="417" t="e">
        <v>#N/A</v>
      </c>
      <c r="J218" s="417" t="e">
        <v>#N/A</v>
      </c>
      <c r="K218" s="417" t="e">
        <v>#N/A</v>
      </c>
      <c r="L218" s="422" t="e">
        <v>#N/A</v>
      </c>
      <c r="N218" s="123" t="e">
        <v>#N/A</v>
      </c>
      <c r="O218" s="61">
        <v>44.944871925124112</v>
      </c>
      <c r="P218" s="500" t="e">
        <v>#N/A</v>
      </c>
      <c r="Q218" s="107"/>
      <c r="S218" s="418"/>
      <c r="Z218" s="418"/>
    </row>
    <row r="219" spans="1:26">
      <c r="A219" s="421">
        <v>40758</v>
      </c>
      <c r="B219" s="417">
        <v>120</v>
      </c>
      <c r="C219" s="1221">
        <v>20</v>
      </c>
      <c r="D219" s="417" t="e">
        <v>#N/A</v>
      </c>
      <c r="E219" s="417" t="e">
        <v>#N/A</v>
      </c>
      <c r="F219" s="417">
        <v>65.105641210020934</v>
      </c>
      <c r="G219" s="417" t="e">
        <v>#N/A</v>
      </c>
      <c r="H219" s="417" t="e">
        <v>#N/A</v>
      </c>
      <c r="I219" s="417" t="e">
        <v>#N/A</v>
      </c>
      <c r="J219" s="417" t="e">
        <v>#N/A</v>
      </c>
      <c r="K219" s="417" t="e">
        <v>#N/A</v>
      </c>
      <c r="L219" s="422" t="e">
        <v>#N/A</v>
      </c>
      <c r="N219" s="123" t="e">
        <v>#N/A</v>
      </c>
      <c r="O219" s="61">
        <v>65.105641210020934</v>
      </c>
      <c r="P219" s="500" t="e">
        <v>#N/A</v>
      </c>
      <c r="Q219" s="107"/>
      <c r="S219" s="418"/>
      <c r="Z219" s="418"/>
    </row>
    <row r="220" spans="1:26">
      <c r="A220" s="421">
        <v>40721</v>
      </c>
      <c r="B220" s="417">
        <v>200</v>
      </c>
      <c r="C220" s="1221">
        <v>25</v>
      </c>
      <c r="D220" s="417" t="e">
        <v>#N/A</v>
      </c>
      <c r="E220" s="417">
        <v>36.852003725469281</v>
      </c>
      <c r="F220" s="417" t="e">
        <v>#N/A</v>
      </c>
      <c r="G220" s="417" t="e">
        <v>#N/A</v>
      </c>
      <c r="H220" s="417" t="e">
        <v>#N/A</v>
      </c>
      <c r="I220" s="417" t="e">
        <v>#N/A</v>
      </c>
      <c r="J220" s="417" t="e">
        <v>#N/A</v>
      </c>
      <c r="K220" s="417" t="e">
        <v>#N/A</v>
      </c>
      <c r="L220" s="422" t="e">
        <v>#N/A</v>
      </c>
      <c r="N220" s="123">
        <v>36.852003725469281</v>
      </c>
      <c r="O220" s="61" t="e">
        <v>#N/A</v>
      </c>
      <c r="P220" s="500" t="e">
        <v>#N/A</v>
      </c>
      <c r="Q220" s="107"/>
      <c r="S220" s="418"/>
      <c r="Z220" s="418"/>
    </row>
    <row r="221" spans="1:26">
      <c r="A221" s="421">
        <v>40770</v>
      </c>
      <c r="B221" s="417">
        <v>200</v>
      </c>
      <c r="C221" s="1221">
        <v>25</v>
      </c>
      <c r="D221" s="417" t="e">
        <v>#N/A</v>
      </c>
      <c r="E221" s="417">
        <v>37.185168493046135</v>
      </c>
      <c r="F221" s="417" t="e">
        <v>#N/A</v>
      </c>
      <c r="G221" s="417" t="e">
        <v>#N/A</v>
      </c>
      <c r="H221" s="417" t="e">
        <v>#N/A</v>
      </c>
      <c r="I221" s="417" t="e">
        <v>#N/A</v>
      </c>
      <c r="J221" s="417" t="e">
        <v>#N/A</v>
      </c>
      <c r="K221" s="417" t="e">
        <v>#N/A</v>
      </c>
      <c r="L221" s="422" t="e">
        <v>#N/A</v>
      </c>
      <c r="N221" s="123">
        <v>37.185168493046135</v>
      </c>
      <c r="O221" s="61" t="e">
        <v>#N/A</v>
      </c>
      <c r="P221" s="500" t="e">
        <v>#N/A</v>
      </c>
      <c r="Q221" s="107"/>
      <c r="S221" s="418"/>
      <c r="Z221" s="418"/>
    </row>
    <row r="222" spans="1:26">
      <c r="A222" s="421">
        <v>40855</v>
      </c>
      <c r="B222" s="417">
        <v>59.8</v>
      </c>
      <c r="C222" s="1221">
        <v>20</v>
      </c>
      <c r="D222" s="417" t="e">
        <v>#N/A</v>
      </c>
      <c r="E222" s="417" t="e">
        <v>#N/A</v>
      </c>
      <c r="F222" s="417" t="e">
        <v>#N/A</v>
      </c>
      <c r="G222" s="417">
        <v>33.346261641459805</v>
      </c>
      <c r="H222" s="417" t="e">
        <v>#N/A</v>
      </c>
      <c r="I222" s="417" t="e">
        <v>#N/A</v>
      </c>
      <c r="J222" s="417" t="e">
        <v>#N/A</v>
      </c>
      <c r="K222" s="417" t="e">
        <v>#N/A</v>
      </c>
      <c r="L222" s="422" t="e">
        <v>#N/A</v>
      </c>
      <c r="N222" s="123" t="e">
        <v>#N/A</v>
      </c>
      <c r="O222" s="61">
        <v>33.346261641459805</v>
      </c>
      <c r="P222" s="500" t="e">
        <v>#N/A</v>
      </c>
      <c r="Q222" s="107"/>
      <c r="S222" s="418"/>
      <c r="Z222" s="418"/>
    </row>
    <row r="223" spans="1:26">
      <c r="A223" s="421">
        <v>40529</v>
      </c>
      <c r="B223" s="417">
        <v>78.2</v>
      </c>
      <c r="C223" s="1221">
        <v>25</v>
      </c>
      <c r="D223" s="417">
        <v>115.40025660232061</v>
      </c>
      <c r="E223" s="417" t="e">
        <v>#N/A</v>
      </c>
      <c r="F223" s="417" t="e">
        <v>#N/A</v>
      </c>
      <c r="G223" s="417" t="e">
        <v>#N/A</v>
      </c>
      <c r="H223" s="417" t="e">
        <v>#N/A</v>
      </c>
      <c r="I223" s="417" t="e">
        <v>#N/A</v>
      </c>
      <c r="J223" s="417" t="e">
        <v>#N/A</v>
      </c>
      <c r="K223" s="417" t="e">
        <v>#N/A</v>
      </c>
      <c r="L223" s="422" t="e">
        <v>#N/A</v>
      </c>
      <c r="N223" s="123">
        <v>115.40025660232061</v>
      </c>
      <c r="O223" s="61" t="e">
        <v>#N/A</v>
      </c>
      <c r="P223" s="500" t="e">
        <v>#N/A</v>
      </c>
      <c r="Q223" s="107"/>
      <c r="S223" s="418"/>
      <c r="Z223" s="418"/>
    </row>
    <row r="224" spans="1:26">
      <c r="A224" s="421">
        <v>39598</v>
      </c>
      <c r="B224" s="417">
        <v>38</v>
      </c>
      <c r="C224" s="1221">
        <v>20</v>
      </c>
      <c r="D224" s="417" t="e">
        <v>#N/A</v>
      </c>
      <c r="E224" s="417" t="e">
        <v>#N/A</v>
      </c>
      <c r="F224" s="417" t="e">
        <v>#N/A</v>
      </c>
      <c r="G224" s="417" t="e">
        <v>#N/A</v>
      </c>
      <c r="H224" s="417" t="e">
        <v>#N/A</v>
      </c>
      <c r="I224" s="417">
        <v>97.126670191508836</v>
      </c>
      <c r="J224" s="417" t="e">
        <v>#N/A</v>
      </c>
      <c r="K224" s="417" t="e">
        <v>#N/A</v>
      </c>
      <c r="L224" s="422" t="e">
        <v>#N/A</v>
      </c>
      <c r="N224" s="123" t="e">
        <v>#N/A</v>
      </c>
      <c r="O224" s="61" t="e">
        <v>#N/A</v>
      </c>
      <c r="P224" s="500">
        <v>97.126670191508836</v>
      </c>
      <c r="Q224" s="107"/>
      <c r="S224" s="418"/>
      <c r="Z224" s="418"/>
    </row>
    <row r="225" spans="1:26">
      <c r="A225" s="421">
        <v>40287</v>
      </c>
      <c r="B225" s="417">
        <v>50.4</v>
      </c>
      <c r="C225" s="1221">
        <v>20</v>
      </c>
      <c r="D225" s="417" t="e">
        <v>#N/A</v>
      </c>
      <c r="E225" s="417">
        <v>97.653363211510012</v>
      </c>
      <c r="F225" s="417" t="e">
        <v>#N/A</v>
      </c>
      <c r="G225" s="417" t="e">
        <v>#N/A</v>
      </c>
      <c r="H225" s="417" t="e">
        <v>#N/A</v>
      </c>
      <c r="I225" s="417" t="e">
        <v>#N/A</v>
      </c>
      <c r="J225" s="417" t="e">
        <v>#N/A</v>
      </c>
      <c r="K225" s="417" t="e">
        <v>#N/A</v>
      </c>
      <c r="L225" s="422" t="e">
        <v>#N/A</v>
      </c>
      <c r="N225" s="123">
        <v>97.653363211510012</v>
      </c>
      <c r="O225" s="61" t="e">
        <v>#N/A</v>
      </c>
      <c r="P225" s="500" t="e">
        <v>#N/A</v>
      </c>
      <c r="Q225" s="107"/>
      <c r="S225" s="418"/>
      <c r="Z225" s="418"/>
    </row>
    <row r="226" spans="1:26">
      <c r="A226" s="421">
        <v>40653</v>
      </c>
      <c r="B226" s="417">
        <v>100.8</v>
      </c>
      <c r="C226" s="1221">
        <v>20</v>
      </c>
      <c r="D226" s="417" t="e">
        <v>#N/A</v>
      </c>
      <c r="E226" s="417" t="e">
        <v>#N/A</v>
      </c>
      <c r="F226" s="417" t="e">
        <v>#N/A</v>
      </c>
      <c r="G226" s="417">
        <v>37.170570594614169</v>
      </c>
      <c r="H226" s="417" t="e">
        <v>#N/A</v>
      </c>
      <c r="I226" s="417" t="e">
        <v>#N/A</v>
      </c>
      <c r="J226" s="417" t="e">
        <v>#N/A</v>
      </c>
      <c r="K226" s="417" t="e">
        <v>#N/A</v>
      </c>
      <c r="L226" s="422" t="e">
        <v>#N/A</v>
      </c>
      <c r="N226" s="123" t="e">
        <v>#N/A</v>
      </c>
      <c r="O226" s="61">
        <v>37.170570594614169</v>
      </c>
      <c r="P226" s="500" t="e">
        <v>#N/A</v>
      </c>
      <c r="Q226" s="107"/>
      <c r="S226" s="418"/>
      <c r="Z226" s="418"/>
    </row>
    <row r="227" spans="1:26">
      <c r="A227" s="421">
        <v>40429</v>
      </c>
      <c r="B227" s="417">
        <v>55.2</v>
      </c>
      <c r="C227" s="1221">
        <v>20</v>
      </c>
      <c r="D227" s="417" t="e">
        <v>#N/A</v>
      </c>
      <c r="E227" s="417" t="e">
        <v>#N/A</v>
      </c>
      <c r="F227" s="417" t="e">
        <v>#N/A</v>
      </c>
      <c r="G227" s="417" t="e">
        <v>#N/A</v>
      </c>
      <c r="H227" s="417" t="e">
        <v>#N/A</v>
      </c>
      <c r="I227" s="417">
        <v>91.16191110605142</v>
      </c>
      <c r="J227" s="417" t="e">
        <v>#N/A</v>
      </c>
      <c r="K227" s="417" t="e">
        <v>#N/A</v>
      </c>
      <c r="L227" s="422" t="e">
        <v>#N/A</v>
      </c>
      <c r="N227" s="123" t="e">
        <v>#N/A</v>
      </c>
      <c r="O227" s="61" t="e">
        <v>#N/A</v>
      </c>
      <c r="P227" s="500">
        <v>91.16191110605142</v>
      </c>
      <c r="Q227" s="107"/>
      <c r="S227" s="418"/>
      <c r="Z227" s="418"/>
    </row>
    <row r="228" spans="1:26">
      <c r="A228" s="421">
        <v>40529</v>
      </c>
      <c r="B228" s="417">
        <v>50</v>
      </c>
      <c r="C228" s="1221">
        <v>20</v>
      </c>
      <c r="D228" s="417" t="e">
        <v>#N/A</v>
      </c>
      <c r="E228" s="417" t="e">
        <v>#N/A</v>
      </c>
      <c r="F228" s="417">
        <v>62.271176966530696</v>
      </c>
      <c r="G228" s="417" t="e">
        <v>#N/A</v>
      </c>
      <c r="H228" s="417" t="e">
        <v>#N/A</v>
      </c>
      <c r="I228" s="417" t="e">
        <v>#N/A</v>
      </c>
      <c r="J228" s="417" t="e">
        <v>#N/A</v>
      </c>
      <c r="K228" s="417" t="e">
        <v>#N/A</v>
      </c>
      <c r="L228" s="422" t="e">
        <v>#N/A</v>
      </c>
      <c r="N228" s="123" t="e">
        <v>#N/A</v>
      </c>
      <c r="O228" s="61">
        <v>62.271176966530696</v>
      </c>
      <c r="P228" s="500" t="e">
        <v>#N/A</v>
      </c>
      <c r="Q228" s="107"/>
      <c r="S228" s="418"/>
      <c r="Z228" s="418"/>
    </row>
    <row r="229" spans="1:26">
      <c r="A229" s="421">
        <v>40332</v>
      </c>
      <c r="B229" s="417">
        <v>90</v>
      </c>
      <c r="C229" s="1221">
        <v>24</v>
      </c>
      <c r="D229" s="417" t="e">
        <v>#N/A</v>
      </c>
      <c r="E229" s="417" t="e">
        <v>#N/A</v>
      </c>
      <c r="F229" s="417">
        <v>101.91316103294061</v>
      </c>
      <c r="G229" s="417" t="e">
        <v>#N/A</v>
      </c>
      <c r="H229" s="417" t="e">
        <v>#N/A</v>
      </c>
      <c r="I229" s="417" t="e">
        <v>#N/A</v>
      </c>
      <c r="J229" s="417" t="e">
        <v>#N/A</v>
      </c>
      <c r="K229" s="417" t="e">
        <v>#N/A</v>
      </c>
      <c r="L229" s="422" t="e">
        <v>#N/A</v>
      </c>
      <c r="N229" s="123" t="e">
        <v>#N/A</v>
      </c>
      <c r="O229" s="61">
        <v>101.91316103294061</v>
      </c>
      <c r="P229" s="500" t="e">
        <v>#N/A</v>
      </c>
      <c r="Q229" s="107"/>
      <c r="S229" s="418"/>
      <c r="Z229" s="418"/>
    </row>
    <row r="230" spans="1:26">
      <c r="A230" s="421">
        <v>40863</v>
      </c>
      <c r="B230" s="417">
        <v>39.9</v>
      </c>
      <c r="C230" s="1221">
        <v>20</v>
      </c>
      <c r="D230" s="417" t="e">
        <v>#N/A</v>
      </c>
      <c r="E230" s="417">
        <v>59.746606041147736</v>
      </c>
      <c r="F230" s="417" t="e">
        <v>#N/A</v>
      </c>
      <c r="G230" s="417" t="e">
        <v>#N/A</v>
      </c>
      <c r="H230" s="417" t="e">
        <v>#N/A</v>
      </c>
      <c r="I230" s="417" t="e">
        <v>#N/A</v>
      </c>
      <c r="J230" s="417" t="e">
        <v>#N/A</v>
      </c>
      <c r="K230" s="417" t="e">
        <v>#N/A</v>
      </c>
      <c r="L230" s="422" t="e">
        <v>#N/A</v>
      </c>
      <c r="N230" s="123">
        <v>59.746606041147736</v>
      </c>
      <c r="O230" s="61" t="e">
        <v>#N/A</v>
      </c>
      <c r="P230" s="500" t="e">
        <v>#N/A</v>
      </c>
      <c r="Q230" s="107"/>
      <c r="S230" s="418"/>
      <c r="Z230" s="418"/>
    </row>
    <row r="231" spans="1:26">
      <c r="A231" s="421">
        <v>40206</v>
      </c>
      <c r="B231" s="417">
        <v>151.80000000000001</v>
      </c>
      <c r="C231" s="1221">
        <v>21.5</v>
      </c>
      <c r="D231" s="417" t="e">
        <v>#N/A</v>
      </c>
      <c r="E231" s="417">
        <v>116.20725672674696</v>
      </c>
      <c r="F231" s="417" t="e">
        <v>#N/A</v>
      </c>
      <c r="G231" s="417" t="e">
        <v>#N/A</v>
      </c>
      <c r="H231" s="417" t="e">
        <v>#N/A</v>
      </c>
      <c r="I231" s="417" t="e">
        <v>#N/A</v>
      </c>
      <c r="J231" s="417" t="e">
        <v>#N/A</v>
      </c>
      <c r="K231" s="417" t="e">
        <v>#N/A</v>
      </c>
      <c r="L231" s="422" t="e">
        <v>#N/A</v>
      </c>
      <c r="N231" s="123">
        <v>116.20725672674696</v>
      </c>
      <c r="O231" s="61" t="e">
        <v>#N/A</v>
      </c>
      <c r="P231" s="500" t="e">
        <v>#N/A</v>
      </c>
      <c r="Q231" s="107"/>
      <c r="S231" s="418"/>
      <c r="Z231" s="418"/>
    </row>
    <row r="232" spans="1:26">
      <c r="A232" s="421">
        <v>40529</v>
      </c>
      <c r="B232" s="417">
        <v>78.2</v>
      </c>
      <c r="C232" s="1221">
        <v>25</v>
      </c>
      <c r="D232" s="417">
        <v>108.23165016211344</v>
      </c>
      <c r="E232" s="417" t="e">
        <v>#N/A</v>
      </c>
      <c r="F232" s="417" t="e">
        <v>#N/A</v>
      </c>
      <c r="G232" s="417" t="e">
        <v>#N/A</v>
      </c>
      <c r="H232" s="417" t="e">
        <v>#N/A</v>
      </c>
      <c r="I232" s="417" t="e">
        <v>#N/A</v>
      </c>
      <c r="J232" s="417" t="e">
        <v>#N/A</v>
      </c>
      <c r="K232" s="417" t="e">
        <v>#N/A</v>
      </c>
      <c r="L232" s="422" t="e">
        <v>#N/A</v>
      </c>
      <c r="N232" s="123">
        <v>108.23165016211344</v>
      </c>
      <c r="O232" s="61" t="e">
        <v>#N/A</v>
      </c>
      <c r="P232" s="500" t="e">
        <v>#N/A</v>
      </c>
      <c r="Q232" s="107"/>
      <c r="S232" s="418"/>
      <c r="Z232" s="418"/>
    </row>
    <row r="233" spans="1:26">
      <c r="A233" s="421">
        <v>40443</v>
      </c>
      <c r="B233" s="417">
        <v>80</v>
      </c>
      <c r="C233" s="1221">
        <v>20</v>
      </c>
      <c r="D233" s="417" t="e">
        <v>#N/A</v>
      </c>
      <c r="E233" s="417" t="e">
        <v>#N/A</v>
      </c>
      <c r="F233" s="417" t="e">
        <v>#N/A</v>
      </c>
      <c r="G233" s="417">
        <v>48.664655193061989</v>
      </c>
      <c r="H233" s="417" t="e">
        <v>#N/A</v>
      </c>
      <c r="I233" s="417" t="e">
        <v>#N/A</v>
      </c>
      <c r="J233" s="417" t="e">
        <v>#N/A</v>
      </c>
      <c r="K233" s="417" t="e">
        <v>#N/A</v>
      </c>
      <c r="L233" s="422" t="e">
        <v>#N/A</v>
      </c>
      <c r="N233" s="123" t="e">
        <v>#N/A</v>
      </c>
      <c r="O233" s="61">
        <v>48.664655193061989</v>
      </c>
      <c r="P233" s="500" t="e">
        <v>#N/A</v>
      </c>
      <c r="Q233" s="107"/>
      <c r="S233" s="418"/>
      <c r="Z233" s="418"/>
    </row>
    <row r="234" spans="1:26">
      <c r="A234" s="421">
        <v>40763</v>
      </c>
      <c r="B234" s="417">
        <v>42</v>
      </c>
      <c r="C234" s="1221">
        <v>20</v>
      </c>
      <c r="D234" s="417" t="e">
        <v>#N/A</v>
      </c>
      <c r="E234" s="417" t="e">
        <v>#N/A</v>
      </c>
      <c r="F234" s="417" t="e">
        <v>#N/A</v>
      </c>
      <c r="G234" s="417">
        <v>51.108011398802127</v>
      </c>
      <c r="H234" s="417" t="e">
        <v>#N/A</v>
      </c>
      <c r="I234" s="417" t="e">
        <v>#N/A</v>
      </c>
      <c r="J234" s="417" t="e">
        <v>#N/A</v>
      </c>
      <c r="K234" s="417" t="e">
        <v>#N/A</v>
      </c>
      <c r="L234" s="422" t="e">
        <v>#N/A</v>
      </c>
      <c r="N234" s="123" t="e">
        <v>#N/A</v>
      </c>
      <c r="O234" s="61">
        <v>51.108011398802127</v>
      </c>
      <c r="P234" s="500" t="e">
        <v>#N/A</v>
      </c>
      <c r="Q234" s="107"/>
      <c r="S234" s="418"/>
      <c r="Z234" s="418"/>
    </row>
    <row r="235" spans="1:26">
      <c r="A235" s="421">
        <v>40518</v>
      </c>
      <c r="B235" s="417">
        <v>201</v>
      </c>
      <c r="C235" s="1221">
        <v>20</v>
      </c>
      <c r="D235" s="417" t="e">
        <v>#N/A</v>
      </c>
      <c r="E235" s="417" t="e">
        <v>#N/A</v>
      </c>
      <c r="F235" s="417" t="e">
        <v>#N/A</v>
      </c>
      <c r="G235" s="417">
        <v>38.007522157154916</v>
      </c>
      <c r="H235" s="417" t="e">
        <v>#N/A</v>
      </c>
      <c r="I235" s="417" t="e">
        <v>#N/A</v>
      </c>
      <c r="J235" s="417" t="e">
        <v>#N/A</v>
      </c>
      <c r="K235" s="417" t="e">
        <v>#N/A</v>
      </c>
      <c r="L235" s="422" t="e">
        <v>#N/A</v>
      </c>
      <c r="N235" s="123" t="e">
        <v>#N/A</v>
      </c>
      <c r="O235" s="61">
        <v>38.007522157154916</v>
      </c>
      <c r="P235" s="500" t="e">
        <v>#N/A</v>
      </c>
      <c r="Q235" s="107"/>
      <c r="S235" s="418"/>
      <c r="Z235" s="418"/>
    </row>
    <row r="236" spans="1:26">
      <c r="A236" s="421">
        <v>40366</v>
      </c>
      <c r="B236" s="417">
        <v>78.2</v>
      </c>
      <c r="C236" s="1221">
        <v>20</v>
      </c>
      <c r="D236" s="417" t="e">
        <v>#N/A</v>
      </c>
      <c r="E236" s="417" t="e">
        <v>#N/A</v>
      </c>
      <c r="F236" s="417" t="e">
        <v>#N/A</v>
      </c>
      <c r="G236" s="417">
        <v>42.247428096663526</v>
      </c>
      <c r="H236" s="417" t="e">
        <v>#N/A</v>
      </c>
      <c r="I236" s="417" t="e">
        <v>#N/A</v>
      </c>
      <c r="J236" s="417" t="e">
        <v>#N/A</v>
      </c>
      <c r="K236" s="417" t="e">
        <v>#N/A</v>
      </c>
      <c r="L236" s="422" t="e">
        <v>#N/A</v>
      </c>
      <c r="N236" s="123" t="e">
        <v>#N/A</v>
      </c>
      <c r="O236" s="61">
        <v>42.247428096663526</v>
      </c>
      <c r="P236" s="500" t="e">
        <v>#N/A</v>
      </c>
      <c r="Q236" s="107"/>
      <c r="S236" s="418"/>
      <c r="Z236" s="418"/>
    </row>
    <row r="237" spans="1:26">
      <c r="A237" s="421">
        <v>40380</v>
      </c>
      <c r="B237" s="417">
        <v>99.2</v>
      </c>
      <c r="C237" s="1221">
        <v>25</v>
      </c>
      <c r="D237" s="417" t="e">
        <v>#N/A</v>
      </c>
      <c r="E237" s="417">
        <v>89.494593726412504</v>
      </c>
      <c r="F237" s="417" t="e">
        <v>#N/A</v>
      </c>
      <c r="G237" s="417" t="e">
        <v>#N/A</v>
      </c>
      <c r="H237" s="417" t="e">
        <v>#N/A</v>
      </c>
      <c r="I237" s="417" t="e">
        <v>#N/A</v>
      </c>
      <c r="J237" s="417" t="e">
        <v>#N/A</v>
      </c>
      <c r="K237" s="417" t="e">
        <v>#N/A</v>
      </c>
      <c r="L237" s="422" t="e">
        <v>#N/A</v>
      </c>
      <c r="N237" s="123">
        <v>89.494593726412504</v>
      </c>
      <c r="O237" s="61" t="e">
        <v>#N/A</v>
      </c>
      <c r="P237" s="500" t="e">
        <v>#N/A</v>
      </c>
      <c r="Q237" s="107"/>
      <c r="S237" s="418"/>
      <c r="Z237" s="418"/>
    </row>
    <row r="238" spans="1:26">
      <c r="A238" s="421">
        <v>40266</v>
      </c>
      <c r="B238" s="417">
        <v>250.2</v>
      </c>
      <c r="C238" s="1221">
        <v>20</v>
      </c>
      <c r="D238" s="417" t="e">
        <v>#N/A</v>
      </c>
      <c r="E238" s="417">
        <v>65.611584684515776</v>
      </c>
      <c r="F238" s="417" t="e">
        <v>#N/A</v>
      </c>
      <c r="G238" s="417" t="e">
        <v>#N/A</v>
      </c>
      <c r="H238" s="417" t="e">
        <v>#N/A</v>
      </c>
      <c r="I238" s="417" t="e">
        <v>#N/A</v>
      </c>
      <c r="J238" s="417" t="e">
        <v>#N/A</v>
      </c>
      <c r="K238" s="417" t="e">
        <v>#N/A</v>
      </c>
      <c r="L238" s="422" t="e">
        <v>#N/A</v>
      </c>
      <c r="N238" s="123">
        <v>65.611584684515776</v>
      </c>
      <c r="O238" s="61" t="e">
        <v>#N/A</v>
      </c>
      <c r="P238" s="500" t="e">
        <v>#N/A</v>
      </c>
      <c r="Q238" s="107"/>
      <c r="S238" s="418"/>
      <c r="Z238" s="418"/>
    </row>
    <row r="239" spans="1:26">
      <c r="A239" s="421">
        <v>39388</v>
      </c>
      <c r="B239" s="417">
        <v>50</v>
      </c>
      <c r="C239" s="1221">
        <v>20</v>
      </c>
      <c r="D239" s="417" t="e">
        <v>#N/A</v>
      </c>
      <c r="E239" s="417" t="e">
        <v>#N/A</v>
      </c>
      <c r="F239" s="417">
        <v>63.967770007666452</v>
      </c>
      <c r="G239" s="417" t="e">
        <v>#N/A</v>
      </c>
      <c r="H239" s="417" t="e">
        <v>#N/A</v>
      </c>
      <c r="I239" s="417" t="e">
        <v>#N/A</v>
      </c>
      <c r="J239" s="417" t="e">
        <v>#N/A</v>
      </c>
      <c r="K239" s="417" t="e">
        <v>#N/A</v>
      </c>
      <c r="L239" s="422" t="e">
        <v>#N/A</v>
      </c>
      <c r="N239" s="123" t="e">
        <v>#N/A</v>
      </c>
      <c r="O239" s="61">
        <v>63.967770007666452</v>
      </c>
      <c r="P239" s="500" t="e">
        <v>#N/A</v>
      </c>
      <c r="Q239" s="107"/>
      <c r="S239" s="418"/>
      <c r="Z239" s="418"/>
    </row>
    <row r="240" spans="1:26">
      <c r="A240" s="421">
        <v>40133</v>
      </c>
      <c r="B240" s="417">
        <v>50</v>
      </c>
      <c r="C240" s="1221">
        <v>5</v>
      </c>
      <c r="D240" s="417" t="e">
        <v>#N/A</v>
      </c>
      <c r="E240" s="417" t="e">
        <v>#N/A</v>
      </c>
      <c r="F240" s="417">
        <v>75.649351153033351</v>
      </c>
      <c r="G240" s="417" t="e">
        <v>#N/A</v>
      </c>
      <c r="H240" s="417" t="e">
        <v>#N/A</v>
      </c>
      <c r="I240" s="417" t="e">
        <v>#N/A</v>
      </c>
      <c r="J240" s="417" t="e">
        <v>#N/A</v>
      </c>
      <c r="K240" s="417" t="e">
        <v>#N/A</v>
      </c>
      <c r="L240" s="422" t="e">
        <v>#N/A</v>
      </c>
      <c r="N240" s="123" t="e">
        <v>#N/A</v>
      </c>
      <c r="O240" s="61">
        <v>75.649351153033351</v>
      </c>
      <c r="P240" s="500" t="e">
        <v>#N/A</v>
      </c>
      <c r="Q240" s="107"/>
      <c r="S240" s="418"/>
      <c r="Z240" s="418"/>
    </row>
    <row r="241" spans="1:26">
      <c r="A241" s="421">
        <v>39652</v>
      </c>
      <c r="B241" s="417">
        <v>30</v>
      </c>
      <c r="C241" s="1221">
        <v>20</v>
      </c>
      <c r="D241" s="417" t="e">
        <v>#N/A</v>
      </c>
      <c r="E241" s="417" t="e">
        <v>#N/A</v>
      </c>
      <c r="F241" s="417">
        <v>72.635921752562112</v>
      </c>
      <c r="G241" s="417" t="e">
        <v>#N/A</v>
      </c>
      <c r="H241" s="417" t="e">
        <v>#N/A</v>
      </c>
      <c r="I241" s="417" t="e">
        <v>#N/A</v>
      </c>
      <c r="J241" s="417" t="e">
        <v>#N/A</v>
      </c>
      <c r="K241" s="417" t="e">
        <v>#N/A</v>
      </c>
      <c r="L241" s="422" t="e">
        <v>#N/A</v>
      </c>
      <c r="N241" s="123" t="e">
        <v>#N/A</v>
      </c>
      <c r="O241" s="61">
        <v>72.635921752562112</v>
      </c>
      <c r="P241" s="500" t="e">
        <v>#N/A</v>
      </c>
      <c r="Q241" s="107"/>
      <c r="S241" s="418"/>
      <c r="Z241" s="418"/>
    </row>
    <row r="242" spans="1:26">
      <c r="A242" s="421">
        <v>39974</v>
      </c>
      <c r="B242" s="417">
        <v>102.3</v>
      </c>
      <c r="C242" s="1221">
        <v>12</v>
      </c>
      <c r="D242" s="417" t="e">
        <v>#N/A</v>
      </c>
      <c r="E242" s="417" t="e">
        <v>#N/A</v>
      </c>
      <c r="F242" s="417">
        <v>87.469586579149109</v>
      </c>
      <c r="G242" s="417" t="e">
        <v>#N/A</v>
      </c>
      <c r="H242" s="417" t="e">
        <v>#N/A</v>
      </c>
      <c r="I242" s="417" t="e">
        <v>#N/A</v>
      </c>
      <c r="J242" s="417" t="e">
        <v>#N/A</v>
      </c>
      <c r="K242" s="417" t="e">
        <v>#N/A</v>
      </c>
      <c r="L242" s="422" t="e">
        <v>#N/A</v>
      </c>
      <c r="N242" s="123" t="e">
        <v>#N/A</v>
      </c>
      <c r="O242" s="61">
        <v>87.469586579149109</v>
      </c>
      <c r="P242" s="500" t="e">
        <v>#N/A</v>
      </c>
      <c r="Q242" s="107"/>
      <c r="S242" s="418"/>
      <c r="Z242" s="418"/>
    </row>
    <row r="243" spans="1:26">
      <c r="A243" s="421">
        <v>40221</v>
      </c>
      <c r="B243" s="417">
        <v>198</v>
      </c>
      <c r="C243" s="1221">
        <v>20</v>
      </c>
      <c r="D243" s="417" t="e">
        <v>#N/A</v>
      </c>
      <c r="E243" s="417" t="e">
        <v>#N/A</v>
      </c>
      <c r="F243" s="417">
        <v>82.258272196939672</v>
      </c>
      <c r="G243" s="417" t="e">
        <v>#N/A</v>
      </c>
      <c r="H243" s="417" t="e">
        <v>#N/A</v>
      </c>
      <c r="I243" s="417" t="e">
        <v>#N/A</v>
      </c>
      <c r="J243" s="417" t="e">
        <v>#N/A</v>
      </c>
      <c r="K243" s="417" t="e">
        <v>#N/A</v>
      </c>
      <c r="L243" s="422" t="e">
        <v>#N/A</v>
      </c>
      <c r="N243" s="123" t="e">
        <v>#N/A</v>
      </c>
      <c r="O243" s="61">
        <v>82.258272196939672</v>
      </c>
      <c r="P243" s="500" t="e">
        <v>#N/A</v>
      </c>
      <c r="Q243" s="107"/>
      <c r="S243" s="418"/>
      <c r="Z243" s="418"/>
    </row>
    <row r="244" spans="1:26">
      <c r="A244" s="421">
        <v>39994</v>
      </c>
      <c r="B244" s="417">
        <v>51</v>
      </c>
      <c r="C244" s="1221">
        <v>20</v>
      </c>
      <c r="D244" s="417" t="e">
        <v>#N/A</v>
      </c>
      <c r="E244" s="417">
        <v>74.726670741618278</v>
      </c>
      <c r="F244" s="417" t="e">
        <v>#N/A</v>
      </c>
      <c r="G244" s="417" t="e">
        <v>#N/A</v>
      </c>
      <c r="H244" s="417" t="e">
        <v>#N/A</v>
      </c>
      <c r="I244" s="417" t="e">
        <v>#N/A</v>
      </c>
      <c r="J244" s="417" t="e">
        <v>#N/A</v>
      </c>
      <c r="K244" s="417" t="e">
        <v>#N/A</v>
      </c>
      <c r="L244" s="422" t="e">
        <v>#N/A</v>
      </c>
      <c r="N244" s="123">
        <v>74.726670741618278</v>
      </c>
      <c r="O244" s="61" t="e">
        <v>#N/A</v>
      </c>
      <c r="P244" s="500" t="e">
        <v>#N/A</v>
      </c>
      <c r="Q244" s="107"/>
      <c r="S244" s="418"/>
      <c r="Z244" s="418"/>
    </row>
    <row r="245" spans="1:26">
      <c r="A245" s="421">
        <v>39903</v>
      </c>
      <c r="B245" s="417">
        <v>30</v>
      </c>
      <c r="C245" s="1221">
        <v>20</v>
      </c>
      <c r="D245" s="417" t="e">
        <v>#N/A</v>
      </c>
      <c r="E245" s="417">
        <v>68.149569996041507</v>
      </c>
      <c r="F245" s="417" t="e">
        <v>#N/A</v>
      </c>
      <c r="G245" s="417" t="e">
        <v>#N/A</v>
      </c>
      <c r="H245" s="417" t="e">
        <v>#N/A</v>
      </c>
      <c r="I245" s="417" t="e">
        <v>#N/A</v>
      </c>
      <c r="J245" s="417" t="e">
        <v>#N/A</v>
      </c>
      <c r="K245" s="417" t="e">
        <v>#N/A</v>
      </c>
      <c r="L245" s="422" t="e">
        <v>#N/A</v>
      </c>
      <c r="N245" s="123">
        <v>68.149569996041507</v>
      </c>
      <c r="O245" s="61" t="e">
        <v>#N/A</v>
      </c>
      <c r="P245" s="500" t="e">
        <v>#N/A</v>
      </c>
      <c r="Q245" s="107"/>
      <c r="S245" s="418"/>
      <c r="Z245" s="418"/>
    </row>
    <row r="246" spans="1:26">
      <c r="A246" s="421">
        <v>39903</v>
      </c>
      <c r="B246" s="417">
        <v>12</v>
      </c>
      <c r="C246" s="1221">
        <v>20</v>
      </c>
      <c r="D246" s="417" t="e">
        <v>#N/A</v>
      </c>
      <c r="E246" s="417">
        <v>68.148824635615881</v>
      </c>
      <c r="F246" s="417" t="e">
        <v>#N/A</v>
      </c>
      <c r="G246" s="417" t="e">
        <v>#N/A</v>
      </c>
      <c r="H246" s="417" t="e">
        <v>#N/A</v>
      </c>
      <c r="I246" s="417" t="e">
        <v>#N/A</v>
      </c>
      <c r="J246" s="417" t="e">
        <v>#N/A</v>
      </c>
      <c r="K246" s="417" t="e">
        <v>#N/A</v>
      </c>
      <c r="L246" s="422" t="e">
        <v>#N/A</v>
      </c>
      <c r="N246" s="123">
        <v>68.148824635615881</v>
      </c>
      <c r="O246" s="61" t="e">
        <v>#N/A</v>
      </c>
      <c r="P246" s="500" t="e">
        <v>#N/A</v>
      </c>
      <c r="Q246" s="107"/>
      <c r="S246" s="418"/>
      <c r="Z246" s="418"/>
    </row>
    <row r="247" spans="1:26">
      <c r="A247" s="421">
        <v>40863</v>
      </c>
      <c r="B247" s="417">
        <v>49.5</v>
      </c>
      <c r="C247" s="1221">
        <v>13</v>
      </c>
      <c r="D247" s="417">
        <v>88.430477399201877</v>
      </c>
      <c r="E247" s="417" t="e">
        <v>#N/A</v>
      </c>
      <c r="F247" s="417" t="e">
        <v>#N/A</v>
      </c>
      <c r="G247" s="417" t="e">
        <v>#N/A</v>
      </c>
      <c r="H247" s="417" t="e">
        <v>#N/A</v>
      </c>
      <c r="I247" s="417" t="e">
        <v>#N/A</v>
      </c>
      <c r="J247" s="417" t="e">
        <v>#N/A</v>
      </c>
      <c r="K247" s="417" t="e">
        <v>#N/A</v>
      </c>
      <c r="L247" s="422" t="e">
        <v>#N/A</v>
      </c>
      <c r="N247" s="123">
        <v>88.430477399201877</v>
      </c>
      <c r="O247" s="61" t="e">
        <v>#N/A</v>
      </c>
      <c r="P247" s="500" t="e">
        <v>#N/A</v>
      </c>
      <c r="Q247" s="107"/>
      <c r="S247" s="418"/>
      <c r="Z247" s="418"/>
    </row>
    <row r="248" spans="1:26">
      <c r="A248" s="421">
        <v>37712</v>
      </c>
      <c r="B248" s="417">
        <v>162</v>
      </c>
      <c r="C248" s="1221">
        <v>15</v>
      </c>
      <c r="D248" s="417" t="e">
        <v>#N/A</v>
      </c>
      <c r="E248" s="417">
        <v>50.896000090812329</v>
      </c>
      <c r="F248" s="417" t="e">
        <v>#N/A</v>
      </c>
      <c r="G248" s="417" t="e">
        <v>#N/A</v>
      </c>
      <c r="H248" s="417" t="e">
        <v>#N/A</v>
      </c>
      <c r="I248" s="417" t="e">
        <v>#N/A</v>
      </c>
      <c r="J248" s="417" t="e">
        <v>#N/A</v>
      </c>
      <c r="K248" s="417" t="e">
        <v>#N/A</v>
      </c>
      <c r="L248" s="422" t="e">
        <v>#N/A</v>
      </c>
      <c r="N248" s="123">
        <v>50.896000090812329</v>
      </c>
      <c r="O248" s="61" t="e">
        <v>#N/A</v>
      </c>
      <c r="P248" s="500" t="e">
        <v>#N/A</v>
      </c>
      <c r="Q248" s="107"/>
      <c r="S248" s="418"/>
      <c r="Z248" s="418"/>
    </row>
    <row r="249" spans="1:26">
      <c r="A249" s="421">
        <v>38708</v>
      </c>
      <c r="B249" s="417">
        <v>90</v>
      </c>
      <c r="C249" s="1221">
        <v>20</v>
      </c>
      <c r="D249" s="417" t="e">
        <v>#N/A</v>
      </c>
      <c r="E249" s="417">
        <v>74.237899502016916</v>
      </c>
      <c r="F249" s="417" t="e">
        <v>#N/A</v>
      </c>
      <c r="G249" s="417" t="e">
        <v>#N/A</v>
      </c>
      <c r="H249" s="417" t="e">
        <v>#N/A</v>
      </c>
      <c r="I249" s="417" t="e">
        <v>#N/A</v>
      </c>
      <c r="J249" s="417" t="e">
        <v>#N/A</v>
      </c>
      <c r="K249" s="417" t="e">
        <v>#N/A</v>
      </c>
      <c r="L249" s="422" t="e">
        <v>#N/A</v>
      </c>
      <c r="N249" s="123">
        <v>74.237899502016916</v>
      </c>
      <c r="O249" s="61" t="e">
        <v>#N/A</v>
      </c>
      <c r="P249" s="500" t="e">
        <v>#N/A</v>
      </c>
      <c r="Q249" s="107"/>
      <c r="S249" s="418"/>
      <c r="Z249" s="418"/>
    </row>
    <row r="250" spans="1:26">
      <c r="A250" s="421">
        <v>44085</v>
      </c>
      <c r="B250" s="417">
        <v>234.56</v>
      </c>
      <c r="C250" s="1221">
        <v>20</v>
      </c>
      <c r="D250" s="417" t="e">
        <v>#N/A</v>
      </c>
      <c r="E250" s="417">
        <v>27.227663613034437</v>
      </c>
      <c r="F250" s="417" t="e">
        <v>#N/A</v>
      </c>
      <c r="G250" s="417" t="e">
        <v>#N/A</v>
      </c>
      <c r="H250" s="417" t="e">
        <v>#N/A</v>
      </c>
      <c r="I250" s="417" t="e">
        <v>#N/A</v>
      </c>
      <c r="J250" s="417" t="e">
        <v>#N/A</v>
      </c>
      <c r="K250" s="417" t="e">
        <v>#N/A</v>
      </c>
      <c r="L250" s="422" t="e">
        <v>#N/A</v>
      </c>
      <c r="N250" s="123">
        <v>27.227663613034437</v>
      </c>
      <c r="O250" s="61" t="e">
        <v>#N/A</v>
      </c>
      <c r="P250" s="500" t="e">
        <v>#N/A</v>
      </c>
      <c r="Q250" s="107"/>
      <c r="S250" s="418"/>
      <c r="Z250" s="418"/>
    </row>
    <row r="251" spans="1:26">
      <c r="A251" s="421">
        <v>40817</v>
      </c>
      <c r="B251" s="417">
        <v>48</v>
      </c>
      <c r="C251" s="1221">
        <v>20</v>
      </c>
      <c r="D251" s="417" t="e">
        <v>#N/A</v>
      </c>
      <c r="E251" s="417" t="e">
        <v>#N/A</v>
      </c>
      <c r="F251" s="417">
        <v>41.302410116540834</v>
      </c>
      <c r="G251" s="417" t="e">
        <v>#N/A</v>
      </c>
      <c r="H251" s="417" t="e">
        <v>#N/A</v>
      </c>
      <c r="I251" s="417" t="e">
        <v>#N/A</v>
      </c>
      <c r="J251" s="417" t="e">
        <v>#N/A</v>
      </c>
      <c r="K251" s="417" t="e">
        <v>#N/A</v>
      </c>
      <c r="L251" s="422" t="e">
        <v>#N/A</v>
      </c>
      <c r="N251" s="123" t="e">
        <v>#N/A</v>
      </c>
      <c r="O251" s="61">
        <v>41.302410116540834</v>
      </c>
      <c r="P251" s="500" t="e">
        <v>#N/A</v>
      </c>
      <c r="Q251" s="107"/>
      <c r="S251" s="418"/>
      <c r="Z251" s="418"/>
    </row>
    <row r="252" spans="1:26">
      <c r="A252" s="421">
        <v>40890</v>
      </c>
      <c r="B252" s="417">
        <v>79.599999999999994</v>
      </c>
      <c r="C252" s="1221">
        <v>20</v>
      </c>
      <c r="D252" s="417" t="e">
        <v>#N/A</v>
      </c>
      <c r="E252" s="417" t="e">
        <v>#N/A</v>
      </c>
      <c r="F252" s="417" t="e">
        <v>#N/A</v>
      </c>
      <c r="G252" s="417">
        <v>34.237524175553581</v>
      </c>
      <c r="H252" s="417" t="e">
        <v>#N/A</v>
      </c>
      <c r="I252" s="417" t="e">
        <v>#N/A</v>
      </c>
      <c r="J252" s="417" t="e">
        <v>#N/A</v>
      </c>
      <c r="K252" s="417" t="e">
        <v>#N/A</v>
      </c>
      <c r="L252" s="422" t="e">
        <v>#N/A</v>
      </c>
      <c r="N252" s="123" t="e">
        <v>#N/A</v>
      </c>
      <c r="O252" s="61">
        <v>34.237524175553581</v>
      </c>
      <c r="P252" s="500" t="e">
        <v>#N/A</v>
      </c>
      <c r="Q252" s="107"/>
      <c r="S252" s="418"/>
      <c r="Z252" s="418"/>
    </row>
    <row r="253" spans="1:26">
      <c r="A253" s="421">
        <v>40679</v>
      </c>
      <c r="B253" s="417">
        <v>150.36000000000001</v>
      </c>
      <c r="C253" s="1221">
        <v>20</v>
      </c>
      <c r="D253" s="417" t="e">
        <v>#N/A</v>
      </c>
      <c r="E253" s="417" t="e">
        <v>#N/A</v>
      </c>
      <c r="F253" s="417" t="e">
        <v>#N/A</v>
      </c>
      <c r="G253" s="417" t="e">
        <v>#N/A</v>
      </c>
      <c r="H253" s="417" t="e">
        <v>#N/A</v>
      </c>
      <c r="I253" s="417" t="e">
        <v>#N/A</v>
      </c>
      <c r="J253" s="417" t="e">
        <v>#N/A</v>
      </c>
      <c r="K253" s="417" t="e">
        <v>#N/A</v>
      </c>
      <c r="L253" s="422">
        <v>33.212617491979564</v>
      </c>
      <c r="N253" s="123" t="e">
        <v>#N/A</v>
      </c>
      <c r="O253" s="61" t="e">
        <v>#N/A</v>
      </c>
      <c r="P253" s="500">
        <v>33.212617491979564</v>
      </c>
      <c r="Q253" s="107"/>
      <c r="S253" s="418"/>
      <c r="Z253" s="418"/>
    </row>
    <row r="254" spans="1:26">
      <c r="A254" s="421">
        <v>40850</v>
      </c>
      <c r="B254" s="417">
        <v>98.9</v>
      </c>
      <c r="C254" s="1221">
        <v>20</v>
      </c>
      <c r="D254" s="417" t="e">
        <v>#N/A</v>
      </c>
      <c r="E254" s="417" t="e">
        <v>#N/A</v>
      </c>
      <c r="F254" s="417" t="e">
        <v>#N/A</v>
      </c>
      <c r="G254" s="417">
        <v>30.712635955185256</v>
      </c>
      <c r="H254" s="417" t="e">
        <v>#N/A</v>
      </c>
      <c r="I254" s="417" t="e">
        <v>#N/A</v>
      </c>
      <c r="J254" s="417" t="e">
        <v>#N/A</v>
      </c>
      <c r="K254" s="417" t="e">
        <v>#N/A</v>
      </c>
      <c r="L254" s="422" t="e">
        <v>#N/A</v>
      </c>
      <c r="N254" s="123" t="e">
        <v>#N/A</v>
      </c>
      <c r="O254" s="61">
        <v>30.712635955185256</v>
      </c>
      <c r="P254" s="500" t="e">
        <v>#N/A</v>
      </c>
      <c r="Q254" s="107"/>
      <c r="S254" s="418"/>
      <c r="Z254" s="418"/>
    </row>
    <row r="255" spans="1:26">
      <c r="A255" s="421">
        <v>40850</v>
      </c>
      <c r="B255" s="417">
        <v>100.8</v>
      </c>
      <c r="C255" s="1221">
        <v>20</v>
      </c>
      <c r="D255" s="417" t="e">
        <v>#N/A</v>
      </c>
      <c r="E255" s="417" t="e">
        <v>#N/A</v>
      </c>
      <c r="F255" s="417" t="e">
        <v>#N/A</v>
      </c>
      <c r="G255" s="417">
        <v>32.466135593372627</v>
      </c>
      <c r="H255" s="417" t="e">
        <v>#N/A</v>
      </c>
      <c r="I255" s="417" t="e">
        <v>#N/A</v>
      </c>
      <c r="J255" s="417" t="e">
        <v>#N/A</v>
      </c>
      <c r="K255" s="417" t="e">
        <v>#N/A</v>
      </c>
      <c r="L255" s="422" t="e">
        <v>#N/A</v>
      </c>
      <c r="N255" s="123" t="e">
        <v>#N/A</v>
      </c>
      <c r="O255" s="61">
        <v>32.466135593372627</v>
      </c>
      <c r="P255" s="500" t="e">
        <v>#N/A</v>
      </c>
      <c r="Q255" s="107"/>
      <c r="S255" s="418"/>
      <c r="Z255" s="418"/>
    </row>
    <row r="256" spans="1:26">
      <c r="A256" s="421">
        <v>40534</v>
      </c>
      <c r="B256" s="417">
        <v>27.3</v>
      </c>
      <c r="C256" s="1221">
        <v>20</v>
      </c>
      <c r="D256" s="417" t="e">
        <v>#N/A</v>
      </c>
      <c r="E256" s="417" t="e">
        <v>#N/A</v>
      </c>
      <c r="F256" s="417" t="e">
        <v>#N/A</v>
      </c>
      <c r="G256" s="417">
        <v>49.564264828267518</v>
      </c>
      <c r="H256" s="417" t="e">
        <v>#N/A</v>
      </c>
      <c r="I256" s="417" t="e">
        <v>#N/A</v>
      </c>
      <c r="J256" s="417" t="e">
        <v>#N/A</v>
      </c>
      <c r="K256" s="417" t="e">
        <v>#N/A</v>
      </c>
      <c r="L256" s="422" t="e">
        <v>#N/A</v>
      </c>
      <c r="N256" s="123" t="e">
        <v>#N/A</v>
      </c>
      <c r="O256" s="61">
        <v>49.564264828267518</v>
      </c>
      <c r="P256" s="500" t="e">
        <v>#N/A</v>
      </c>
      <c r="Q256" s="107"/>
      <c r="S256" s="418"/>
      <c r="Z256" s="418"/>
    </row>
    <row r="257" spans="1:26">
      <c r="A257" s="421">
        <v>39904</v>
      </c>
      <c r="B257" s="417">
        <v>96.6</v>
      </c>
      <c r="C257" s="1221">
        <v>20</v>
      </c>
      <c r="D257" s="417" t="e">
        <v>#N/A</v>
      </c>
      <c r="E257" s="417">
        <v>91.204590630145262</v>
      </c>
      <c r="F257" s="417" t="e">
        <v>#N/A</v>
      </c>
      <c r="G257" s="417" t="e">
        <v>#N/A</v>
      </c>
      <c r="H257" s="417" t="e">
        <v>#N/A</v>
      </c>
      <c r="I257" s="417" t="e">
        <v>#N/A</v>
      </c>
      <c r="J257" s="417" t="e">
        <v>#N/A</v>
      </c>
      <c r="K257" s="417" t="e">
        <v>#N/A</v>
      </c>
      <c r="L257" s="422" t="e">
        <v>#N/A</v>
      </c>
      <c r="N257" s="123">
        <v>91.204590630145262</v>
      </c>
      <c r="O257" s="61" t="e">
        <v>#N/A</v>
      </c>
      <c r="P257" s="500" t="e">
        <v>#N/A</v>
      </c>
      <c r="Q257" s="107"/>
      <c r="S257" s="418"/>
      <c r="Z257" s="418"/>
    </row>
    <row r="258" spans="1:26">
      <c r="A258" s="421">
        <v>40042</v>
      </c>
      <c r="B258" s="417">
        <v>90</v>
      </c>
      <c r="C258" s="1221">
        <v>15</v>
      </c>
      <c r="D258" s="417" t="e">
        <v>#N/A</v>
      </c>
      <c r="E258" s="417">
        <v>118.57701968759595</v>
      </c>
      <c r="F258" s="417" t="e">
        <v>#N/A</v>
      </c>
      <c r="G258" s="417" t="e">
        <v>#N/A</v>
      </c>
      <c r="H258" s="417" t="e">
        <v>#N/A</v>
      </c>
      <c r="I258" s="417" t="e">
        <v>#N/A</v>
      </c>
      <c r="J258" s="417" t="e">
        <v>#N/A</v>
      </c>
      <c r="K258" s="417" t="e">
        <v>#N/A</v>
      </c>
      <c r="L258" s="422" t="e">
        <v>#N/A</v>
      </c>
      <c r="N258" s="123">
        <v>118.57701968759595</v>
      </c>
      <c r="O258" s="61" t="e">
        <v>#N/A</v>
      </c>
      <c r="P258" s="500" t="e">
        <v>#N/A</v>
      </c>
      <c r="Q258" s="107"/>
      <c r="S258" s="418"/>
      <c r="Z258" s="418"/>
    </row>
    <row r="259" spans="1:26">
      <c r="A259" s="421">
        <v>40793</v>
      </c>
      <c r="B259" s="417">
        <v>104</v>
      </c>
      <c r="C259" s="1221">
        <v>20</v>
      </c>
      <c r="D259" s="417" t="e">
        <v>#N/A</v>
      </c>
      <c r="E259" s="417" t="e">
        <v>#N/A</v>
      </c>
      <c r="F259" s="417" t="e">
        <v>#N/A</v>
      </c>
      <c r="G259" s="417">
        <v>31.067214969586932</v>
      </c>
      <c r="H259" s="417" t="e">
        <v>#N/A</v>
      </c>
      <c r="I259" s="417" t="e">
        <v>#N/A</v>
      </c>
      <c r="J259" s="417" t="e">
        <v>#N/A</v>
      </c>
      <c r="K259" s="417" t="e">
        <v>#N/A</v>
      </c>
      <c r="L259" s="422" t="e">
        <v>#N/A</v>
      </c>
      <c r="N259" s="123" t="e">
        <v>#N/A</v>
      </c>
      <c r="O259" s="61">
        <v>31.067214969586932</v>
      </c>
      <c r="P259" s="500" t="e">
        <v>#N/A</v>
      </c>
      <c r="Q259" s="107"/>
      <c r="S259" s="418"/>
      <c r="Z259" s="418"/>
    </row>
    <row r="260" spans="1:26">
      <c r="A260" s="421">
        <v>39657</v>
      </c>
      <c r="B260" s="417">
        <v>72</v>
      </c>
      <c r="C260" s="1221">
        <v>15</v>
      </c>
      <c r="D260" s="417" t="e">
        <v>#N/A</v>
      </c>
      <c r="E260" s="417">
        <v>118.92629485776555</v>
      </c>
      <c r="F260" s="417" t="e">
        <v>#N/A</v>
      </c>
      <c r="G260" s="417" t="e">
        <v>#N/A</v>
      </c>
      <c r="H260" s="417" t="e">
        <v>#N/A</v>
      </c>
      <c r="I260" s="417" t="e">
        <v>#N/A</v>
      </c>
      <c r="J260" s="417" t="e">
        <v>#N/A</v>
      </c>
      <c r="K260" s="417" t="e">
        <v>#N/A</v>
      </c>
      <c r="L260" s="422" t="e">
        <v>#N/A</v>
      </c>
      <c r="N260" s="123">
        <v>118.92629485776555</v>
      </c>
      <c r="O260" s="61" t="e">
        <v>#N/A</v>
      </c>
      <c r="P260" s="500" t="e">
        <v>#N/A</v>
      </c>
      <c r="Q260" s="107"/>
      <c r="S260" s="418"/>
      <c r="Z260" s="418"/>
    </row>
    <row r="261" spans="1:26">
      <c r="A261" s="421">
        <v>40521</v>
      </c>
      <c r="B261" s="417">
        <v>167.89999999999998</v>
      </c>
      <c r="C261" s="1221">
        <v>20</v>
      </c>
      <c r="D261" s="417" t="e">
        <v>#N/A</v>
      </c>
      <c r="E261" s="417" t="e">
        <v>#N/A</v>
      </c>
      <c r="F261" s="417" t="e">
        <v>#N/A</v>
      </c>
      <c r="G261" s="417">
        <v>31.951593852698867</v>
      </c>
      <c r="H261" s="417" t="e">
        <v>#N/A</v>
      </c>
      <c r="I261" s="417" t="e">
        <v>#N/A</v>
      </c>
      <c r="J261" s="417" t="e">
        <v>#N/A</v>
      </c>
      <c r="K261" s="417" t="e">
        <v>#N/A</v>
      </c>
      <c r="L261" s="422" t="e">
        <v>#N/A</v>
      </c>
      <c r="N261" s="123" t="e">
        <v>#N/A</v>
      </c>
      <c r="O261" s="61">
        <v>31.951593852698867</v>
      </c>
      <c r="P261" s="500" t="e">
        <v>#N/A</v>
      </c>
      <c r="Q261" s="107"/>
      <c r="S261" s="418"/>
      <c r="Z261" s="418"/>
    </row>
    <row r="262" spans="1:26">
      <c r="A262" s="421">
        <v>40669</v>
      </c>
      <c r="B262" s="417">
        <v>131.1</v>
      </c>
      <c r="C262" s="1221">
        <v>20</v>
      </c>
      <c r="D262" s="417" t="e">
        <v>#N/A</v>
      </c>
      <c r="E262" s="417" t="e">
        <v>#N/A</v>
      </c>
      <c r="F262" s="417" t="e">
        <v>#N/A</v>
      </c>
      <c r="G262" s="417">
        <v>34.709562966796554</v>
      </c>
      <c r="H262" s="417" t="e">
        <v>#N/A</v>
      </c>
      <c r="I262" s="417" t="e">
        <v>#N/A</v>
      </c>
      <c r="J262" s="417" t="e">
        <v>#N/A</v>
      </c>
      <c r="K262" s="417" t="e">
        <v>#N/A</v>
      </c>
      <c r="L262" s="422" t="e">
        <v>#N/A</v>
      </c>
      <c r="N262" s="123" t="e">
        <v>#N/A</v>
      </c>
      <c r="O262" s="61">
        <v>34.709562966796554</v>
      </c>
      <c r="P262" s="500" t="e">
        <v>#N/A</v>
      </c>
      <c r="Q262" s="107"/>
      <c r="S262" s="418"/>
      <c r="Z262" s="418"/>
    </row>
    <row r="263" spans="1:26">
      <c r="A263" s="421">
        <v>39370</v>
      </c>
      <c r="B263" s="417">
        <v>98.7</v>
      </c>
      <c r="C263" s="1221">
        <v>18</v>
      </c>
      <c r="D263" s="417" t="e">
        <v>#N/A</v>
      </c>
      <c r="E263" s="417">
        <v>81.970767636992989</v>
      </c>
      <c r="F263" s="417" t="e">
        <v>#N/A</v>
      </c>
      <c r="G263" s="417" t="e">
        <v>#N/A</v>
      </c>
      <c r="H263" s="417" t="e">
        <v>#N/A</v>
      </c>
      <c r="I263" s="417" t="e">
        <v>#N/A</v>
      </c>
      <c r="J263" s="417" t="e">
        <v>#N/A</v>
      </c>
      <c r="K263" s="417" t="e">
        <v>#N/A</v>
      </c>
      <c r="L263" s="422" t="e">
        <v>#N/A</v>
      </c>
      <c r="N263" s="123">
        <v>81.970767636992989</v>
      </c>
      <c r="O263" s="61" t="e">
        <v>#N/A</v>
      </c>
      <c r="P263" s="500" t="e">
        <v>#N/A</v>
      </c>
      <c r="Q263" s="107"/>
      <c r="S263" s="418"/>
      <c r="Z263" s="418"/>
    </row>
    <row r="264" spans="1:26">
      <c r="A264" s="421">
        <v>40462</v>
      </c>
      <c r="B264" s="417">
        <v>49.8</v>
      </c>
      <c r="C264" s="1221">
        <v>20</v>
      </c>
      <c r="D264" s="417" t="e">
        <v>#N/A</v>
      </c>
      <c r="E264" s="417" t="e">
        <v>#N/A</v>
      </c>
      <c r="F264" s="417" t="e">
        <v>#N/A</v>
      </c>
      <c r="G264" s="417" t="e">
        <v>#N/A</v>
      </c>
      <c r="H264" s="417" t="e">
        <v>#N/A</v>
      </c>
      <c r="I264" s="417" t="e">
        <v>#N/A</v>
      </c>
      <c r="J264" s="417" t="e">
        <v>#N/A</v>
      </c>
      <c r="K264" s="417">
        <v>123.83593225272847</v>
      </c>
      <c r="L264" s="422" t="e">
        <v>#N/A</v>
      </c>
      <c r="N264" s="123" t="e">
        <v>#N/A</v>
      </c>
      <c r="O264" s="61" t="e">
        <v>#N/A</v>
      </c>
      <c r="P264" s="500">
        <v>123.83593225272847</v>
      </c>
      <c r="Q264" s="107"/>
      <c r="S264" s="418"/>
      <c r="Z264" s="418"/>
    </row>
    <row r="265" spans="1:26">
      <c r="A265" s="421">
        <v>40469</v>
      </c>
      <c r="B265" s="417">
        <v>31.68</v>
      </c>
      <c r="C265" s="1221">
        <v>20</v>
      </c>
      <c r="D265" s="417" t="e">
        <v>#N/A</v>
      </c>
      <c r="E265" s="417" t="e">
        <v>#N/A</v>
      </c>
      <c r="F265" s="417" t="e">
        <v>#N/A</v>
      </c>
      <c r="G265" s="417" t="e">
        <v>#N/A</v>
      </c>
      <c r="H265" s="417" t="e">
        <v>#N/A</v>
      </c>
      <c r="I265" s="417" t="e">
        <v>#N/A</v>
      </c>
      <c r="J265" s="417" t="e">
        <v>#N/A</v>
      </c>
      <c r="K265" s="417">
        <v>122.94578313651877</v>
      </c>
      <c r="L265" s="422" t="e">
        <v>#N/A</v>
      </c>
      <c r="N265" s="123" t="e">
        <v>#N/A</v>
      </c>
      <c r="O265" s="61" t="e">
        <v>#N/A</v>
      </c>
      <c r="P265" s="500">
        <v>122.94578313651877</v>
      </c>
      <c r="Q265" s="107"/>
      <c r="S265" s="418"/>
      <c r="Z265" s="418"/>
    </row>
    <row r="266" spans="1:26">
      <c r="A266" s="421">
        <v>40723</v>
      </c>
      <c r="B266" s="417">
        <v>20</v>
      </c>
      <c r="C266" s="1221">
        <v>20</v>
      </c>
      <c r="D266" s="417" t="e">
        <v>#N/A</v>
      </c>
      <c r="E266" s="417" t="e">
        <v>#N/A</v>
      </c>
      <c r="F266" s="417">
        <v>86.052661815462926</v>
      </c>
      <c r="G266" s="417" t="e">
        <v>#N/A</v>
      </c>
      <c r="H266" s="417" t="e">
        <v>#N/A</v>
      </c>
      <c r="I266" s="417" t="e">
        <v>#N/A</v>
      </c>
      <c r="J266" s="417" t="e">
        <v>#N/A</v>
      </c>
      <c r="K266" s="417" t="e">
        <v>#N/A</v>
      </c>
      <c r="L266" s="422" t="e">
        <v>#N/A</v>
      </c>
      <c r="N266" s="123" t="e">
        <v>#N/A</v>
      </c>
      <c r="O266" s="61">
        <v>86.052661815462926</v>
      </c>
      <c r="P266" s="500" t="e">
        <v>#N/A</v>
      </c>
      <c r="Q266" s="107"/>
      <c r="S266" s="418"/>
      <c r="Z266" s="418"/>
    </row>
    <row r="267" spans="1:26">
      <c r="A267" s="421">
        <v>39889</v>
      </c>
      <c r="B267" s="417">
        <v>8</v>
      </c>
      <c r="C267" s="1221">
        <v>20</v>
      </c>
      <c r="D267" s="417" t="e">
        <v>#N/A</v>
      </c>
      <c r="E267" s="417" t="e">
        <v>#N/A</v>
      </c>
      <c r="F267" s="417">
        <v>130.04191753417649</v>
      </c>
      <c r="G267" s="417" t="e">
        <v>#N/A</v>
      </c>
      <c r="H267" s="417" t="e">
        <v>#N/A</v>
      </c>
      <c r="I267" s="417" t="e">
        <v>#N/A</v>
      </c>
      <c r="J267" s="417" t="e">
        <v>#N/A</v>
      </c>
      <c r="K267" s="417" t="e">
        <v>#N/A</v>
      </c>
      <c r="L267" s="422" t="e">
        <v>#N/A</v>
      </c>
      <c r="N267" s="123" t="e">
        <v>#N/A</v>
      </c>
      <c r="O267" s="61">
        <v>130.04191753417649</v>
      </c>
      <c r="P267" s="500" t="e">
        <v>#N/A</v>
      </c>
      <c r="Q267" s="107"/>
      <c r="S267" s="418"/>
      <c r="Z267" s="418"/>
    </row>
    <row r="268" spans="1:26">
      <c r="A268" s="421">
        <v>40946</v>
      </c>
      <c r="B268" s="417">
        <v>21</v>
      </c>
      <c r="C268" s="1221">
        <v>20</v>
      </c>
      <c r="D268" s="417" t="e">
        <v>#N/A</v>
      </c>
      <c r="E268" s="417" t="e">
        <v>#N/A</v>
      </c>
      <c r="F268" s="417">
        <v>49.235954366133832</v>
      </c>
      <c r="G268" s="417" t="e">
        <v>#N/A</v>
      </c>
      <c r="H268" s="417" t="e">
        <v>#N/A</v>
      </c>
      <c r="I268" s="417" t="e">
        <v>#N/A</v>
      </c>
      <c r="J268" s="417" t="e">
        <v>#N/A</v>
      </c>
      <c r="K268" s="417" t="e">
        <v>#N/A</v>
      </c>
      <c r="L268" s="422" t="e">
        <v>#N/A</v>
      </c>
      <c r="N268" s="123" t="e">
        <v>#N/A</v>
      </c>
      <c r="O268" s="61">
        <v>49.235954366133832</v>
      </c>
      <c r="P268" s="500" t="e">
        <v>#N/A</v>
      </c>
      <c r="Q268" s="107"/>
      <c r="S268" s="418"/>
      <c r="Z268" s="418"/>
    </row>
    <row r="269" spans="1:26">
      <c r="A269" s="421">
        <v>40141</v>
      </c>
      <c r="B269" s="417">
        <v>209.4</v>
      </c>
      <c r="C269" s="1221">
        <v>20</v>
      </c>
      <c r="D269" s="417" t="e">
        <v>#N/A</v>
      </c>
      <c r="E269" s="417" t="e">
        <v>#N/A</v>
      </c>
      <c r="F269" s="417">
        <v>87.641721627898676</v>
      </c>
      <c r="G269" s="417" t="e">
        <v>#N/A</v>
      </c>
      <c r="H269" s="417" t="e">
        <v>#N/A</v>
      </c>
      <c r="I269" s="417" t="e">
        <v>#N/A</v>
      </c>
      <c r="J269" s="417" t="e">
        <v>#N/A</v>
      </c>
      <c r="K269" s="417" t="e">
        <v>#N/A</v>
      </c>
      <c r="L269" s="422" t="e">
        <v>#N/A</v>
      </c>
      <c r="N269" s="123" t="e">
        <v>#N/A</v>
      </c>
      <c r="O269" s="61">
        <v>87.641721627898676</v>
      </c>
      <c r="P269" s="500" t="e">
        <v>#N/A</v>
      </c>
      <c r="Q269" s="107"/>
      <c r="S269" s="418"/>
      <c r="Z269" s="418"/>
    </row>
    <row r="270" spans="1:26">
      <c r="A270" s="421">
        <v>39083</v>
      </c>
      <c r="B270" s="417">
        <v>59.8</v>
      </c>
      <c r="C270" s="1221">
        <v>20</v>
      </c>
      <c r="D270" s="417" t="e">
        <v>#N/A</v>
      </c>
      <c r="E270" s="417" t="e">
        <v>#N/A</v>
      </c>
      <c r="F270" s="417" t="e">
        <v>#N/A</v>
      </c>
      <c r="G270" s="417" t="e">
        <v>#N/A</v>
      </c>
      <c r="H270" s="417">
        <v>49.869539727330604</v>
      </c>
      <c r="I270" s="417" t="e">
        <v>#N/A</v>
      </c>
      <c r="J270" s="417" t="e">
        <v>#N/A</v>
      </c>
      <c r="K270" s="417" t="e">
        <v>#N/A</v>
      </c>
      <c r="L270" s="422" t="e">
        <v>#N/A</v>
      </c>
      <c r="N270" s="123" t="e">
        <v>#N/A</v>
      </c>
      <c r="O270" s="61">
        <v>49.869539727330604</v>
      </c>
      <c r="P270" s="500" t="e">
        <v>#N/A</v>
      </c>
      <c r="Q270" s="107"/>
      <c r="S270" s="418"/>
      <c r="Z270" s="418"/>
    </row>
    <row r="271" spans="1:26">
      <c r="A271" s="421">
        <v>39438</v>
      </c>
      <c r="B271" s="417">
        <v>165.6</v>
      </c>
      <c r="C271" s="1221">
        <v>15</v>
      </c>
      <c r="D271" s="417" t="e">
        <v>#N/A</v>
      </c>
      <c r="E271" s="417" t="e">
        <v>#N/A</v>
      </c>
      <c r="F271" s="417" t="e">
        <v>#N/A</v>
      </c>
      <c r="G271" s="417" t="e">
        <v>#N/A</v>
      </c>
      <c r="H271" s="417">
        <v>67.358474623730842</v>
      </c>
      <c r="I271" s="417" t="e">
        <v>#N/A</v>
      </c>
      <c r="J271" s="417" t="e">
        <v>#N/A</v>
      </c>
      <c r="K271" s="417" t="e">
        <v>#N/A</v>
      </c>
      <c r="L271" s="422" t="e">
        <v>#N/A</v>
      </c>
      <c r="N271" s="123" t="e">
        <v>#N/A</v>
      </c>
      <c r="O271" s="61">
        <v>67.358474623730842</v>
      </c>
      <c r="P271" s="500" t="e">
        <v>#N/A</v>
      </c>
      <c r="Q271" s="107"/>
      <c r="S271" s="418"/>
      <c r="Z271" s="418"/>
    </row>
    <row r="272" spans="1:26">
      <c r="A272" s="421">
        <v>36830</v>
      </c>
      <c r="B272" s="417">
        <v>150</v>
      </c>
      <c r="C272" s="1221">
        <v>10</v>
      </c>
      <c r="D272" s="417" t="e">
        <v>#N/A</v>
      </c>
      <c r="E272" s="417" t="e">
        <v>#N/A</v>
      </c>
      <c r="F272" s="417" t="e">
        <v>#N/A</v>
      </c>
      <c r="G272" s="417" t="e">
        <v>#N/A</v>
      </c>
      <c r="H272" s="417">
        <v>39.991030196605955</v>
      </c>
      <c r="I272" s="417" t="e">
        <v>#N/A</v>
      </c>
      <c r="J272" s="417" t="e">
        <v>#N/A</v>
      </c>
      <c r="K272" s="417" t="e">
        <v>#N/A</v>
      </c>
      <c r="L272" s="422" t="e">
        <v>#N/A</v>
      </c>
      <c r="N272" s="123" t="e">
        <v>#N/A</v>
      </c>
      <c r="O272" s="61">
        <v>39.991030196605955</v>
      </c>
      <c r="P272" s="500" t="e">
        <v>#N/A</v>
      </c>
      <c r="Q272" s="107"/>
      <c r="S272" s="418"/>
      <c r="Z272" s="418"/>
    </row>
    <row r="273" spans="1:26">
      <c r="A273" s="421">
        <v>38134</v>
      </c>
      <c r="B273" s="417">
        <v>91.5</v>
      </c>
      <c r="C273" s="1221">
        <v>12</v>
      </c>
      <c r="D273" s="417" t="e">
        <v>#N/A</v>
      </c>
      <c r="E273" s="417" t="e">
        <v>#N/A</v>
      </c>
      <c r="F273" s="417" t="e">
        <v>#N/A</v>
      </c>
      <c r="G273" s="417" t="e">
        <v>#N/A</v>
      </c>
      <c r="H273" s="417">
        <v>37.160726794655382</v>
      </c>
      <c r="I273" s="417" t="e">
        <v>#N/A</v>
      </c>
      <c r="J273" s="417" t="e">
        <v>#N/A</v>
      </c>
      <c r="K273" s="417" t="e">
        <v>#N/A</v>
      </c>
      <c r="L273" s="422" t="e">
        <v>#N/A</v>
      </c>
      <c r="N273" s="123" t="e">
        <v>#N/A</v>
      </c>
      <c r="O273" s="61">
        <v>37.160726794655382</v>
      </c>
      <c r="P273" s="500" t="e">
        <v>#N/A</v>
      </c>
      <c r="Q273" s="107"/>
      <c r="S273" s="418"/>
      <c r="Z273" s="418"/>
    </row>
    <row r="274" spans="1:26">
      <c r="A274" s="421">
        <v>38337</v>
      </c>
      <c r="B274" s="417">
        <v>35</v>
      </c>
      <c r="C274" s="1221">
        <v>12</v>
      </c>
      <c r="D274" s="417" t="e">
        <v>#N/A</v>
      </c>
      <c r="E274" s="417" t="e">
        <v>#N/A</v>
      </c>
      <c r="F274" s="417" t="e">
        <v>#N/A</v>
      </c>
      <c r="G274" s="417" t="e">
        <v>#N/A</v>
      </c>
      <c r="H274" s="417">
        <v>40.508864727153679</v>
      </c>
      <c r="I274" s="417" t="e">
        <v>#N/A</v>
      </c>
      <c r="J274" s="417" t="e">
        <v>#N/A</v>
      </c>
      <c r="K274" s="417" t="e">
        <v>#N/A</v>
      </c>
      <c r="L274" s="422" t="e">
        <v>#N/A</v>
      </c>
      <c r="N274" s="123" t="e">
        <v>#N/A</v>
      </c>
      <c r="O274" s="61">
        <v>40.508864727153679</v>
      </c>
      <c r="P274" s="500" t="e">
        <v>#N/A</v>
      </c>
      <c r="Q274" s="107"/>
      <c r="S274" s="418"/>
      <c r="Z274" s="418"/>
    </row>
    <row r="275" spans="1:26">
      <c r="A275" s="421">
        <v>38439</v>
      </c>
      <c r="B275" s="417">
        <v>100</v>
      </c>
      <c r="C275" s="1221">
        <v>12</v>
      </c>
      <c r="D275" s="417" t="e">
        <v>#N/A</v>
      </c>
      <c r="E275" s="417" t="e">
        <v>#N/A</v>
      </c>
      <c r="F275" s="417" t="e">
        <v>#N/A</v>
      </c>
      <c r="G275" s="417" t="e">
        <v>#N/A</v>
      </c>
      <c r="H275" s="417">
        <v>40.508864727153679</v>
      </c>
      <c r="I275" s="417" t="e">
        <v>#N/A</v>
      </c>
      <c r="J275" s="417" t="e">
        <v>#N/A</v>
      </c>
      <c r="K275" s="417" t="e">
        <v>#N/A</v>
      </c>
      <c r="L275" s="422" t="e">
        <v>#N/A</v>
      </c>
      <c r="N275" s="123" t="e">
        <v>#N/A</v>
      </c>
      <c r="O275" s="61">
        <v>40.508864727153679</v>
      </c>
      <c r="P275" s="500" t="e">
        <v>#N/A</v>
      </c>
      <c r="Q275" s="107"/>
      <c r="S275" s="418"/>
      <c r="Z275" s="418"/>
    </row>
    <row r="276" spans="1:26">
      <c r="A276" s="421">
        <v>38777</v>
      </c>
      <c r="B276" s="417">
        <v>240.8</v>
      </c>
      <c r="C276" s="1221">
        <v>20</v>
      </c>
      <c r="D276" s="417" t="e">
        <v>#N/A</v>
      </c>
      <c r="E276" s="417" t="e">
        <v>#N/A</v>
      </c>
      <c r="F276" s="417" t="e">
        <v>#N/A</v>
      </c>
      <c r="G276" s="417" t="e">
        <v>#N/A</v>
      </c>
      <c r="H276" s="417">
        <v>60.285269068727715</v>
      </c>
      <c r="I276" s="417" t="e">
        <v>#N/A</v>
      </c>
      <c r="J276" s="417" t="e">
        <v>#N/A</v>
      </c>
      <c r="K276" s="417" t="e">
        <v>#N/A</v>
      </c>
      <c r="L276" s="422" t="e">
        <v>#N/A</v>
      </c>
      <c r="N276" s="123" t="e">
        <v>#N/A</v>
      </c>
      <c r="O276" s="61">
        <v>60.285269068727715</v>
      </c>
      <c r="P276" s="500" t="e">
        <v>#N/A</v>
      </c>
      <c r="Q276" s="107"/>
      <c r="S276" s="418"/>
      <c r="Z276" s="418"/>
    </row>
    <row r="277" spans="1:26">
      <c r="A277" s="421">
        <v>37196</v>
      </c>
      <c r="B277" s="417">
        <v>160.5</v>
      </c>
      <c r="C277" s="1221">
        <v>20</v>
      </c>
      <c r="D277" s="417" t="e">
        <v>#N/A</v>
      </c>
      <c r="E277" s="417" t="e">
        <v>#N/A</v>
      </c>
      <c r="F277" s="417" t="e">
        <v>#N/A</v>
      </c>
      <c r="G277" s="417" t="e">
        <v>#N/A</v>
      </c>
      <c r="H277" s="417">
        <v>34.898790641373971</v>
      </c>
      <c r="I277" s="417" t="e">
        <v>#N/A</v>
      </c>
      <c r="J277" s="417" t="e">
        <v>#N/A</v>
      </c>
      <c r="K277" s="417" t="e">
        <v>#N/A</v>
      </c>
      <c r="L277" s="422" t="e">
        <v>#N/A</v>
      </c>
      <c r="N277" s="123" t="e">
        <v>#N/A</v>
      </c>
      <c r="O277" s="61">
        <v>34.898790641373971</v>
      </c>
      <c r="P277" s="500" t="e">
        <v>#N/A</v>
      </c>
      <c r="Q277" s="107"/>
      <c r="S277" s="418"/>
      <c r="Z277" s="418"/>
    </row>
    <row r="278" spans="1:26">
      <c r="A278" s="421">
        <v>39805</v>
      </c>
      <c r="B278" s="417">
        <v>18.899999999999999</v>
      </c>
      <c r="C278" s="1221">
        <v>20</v>
      </c>
      <c r="D278" s="417" t="e">
        <v>#N/A</v>
      </c>
      <c r="E278" s="417" t="e">
        <v>#N/A</v>
      </c>
      <c r="F278" s="417" t="e">
        <v>#N/A</v>
      </c>
      <c r="G278" s="417">
        <v>44.317981686683481</v>
      </c>
      <c r="H278" s="417" t="e">
        <v>#N/A</v>
      </c>
      <c r="I278" s="417" t="e">
        <v>#N/A</v>
      </c>
      <c r="J278" s="417" t="e">
        <v>#N/A</v>
      </c>
      <c r="K278" s="417" t="e">
        <v>#N/A</v>
      </c>
      <c r="L278" s="422" t="e">
        <v>#N/A</v>
      </c>
      <c r="N278" s="123" t="e">
        <v>#N/A</v>
      </c>
      <c r="O278" s="61">
        <v>44.317981686683481</v>
      </c>
      <c r="P278" s="500" t="e">
        <v>#N/A</v>
      </c>
      <c r="Q278" s="107"/>
      <c r="S278" s="418"/>
      <c r="Z278" s="418"/>
    </row>
    <row r="279" spans="1:26">
      <c r="A279" s="421">
        <v>40087</v>
      </c>
      <c r="B279" s="417">
        <v>150</v>
      </c>
      <c r="C279" s="1221">
        <v>20</v>
      </c>
      <c r="D279" s="417" t="e">
        <v>#N/A</v>
      </c>
      <c r="E279" s="417" t="e">
        <v>#N/A</v>
      </c>
      <c r="F279" s="417" t="e">
        <v>#N/A</v>
      </c>
      <c r="G279" s="417" t="e">
        <v>#N/A</v>
      </c>
      <c r="H279" s="417">
        <v>75.983964409933577</v>
      </c>
      <c r="I279" s="417" t="e">
        <v>#N/A</v>
      </c>
      <c r="J279" s="417" t="e">
        <v>#N/A</v>
      </c>
      <c r="K279" s="417" t="e">
        <v>#N/A</v>
      </c>
      <c r="L279" s="422" t="e">
        <v>#N/A</v>
      </c>
      <c r="N279" s="123" t="e">
        <v>#N/A</v>
      </c>
      <c r="O279" s="61">
        <v>75.983964409933577</v>
      </c>
      <c r="P279" s="500" t="e">
        <v>#N/A</v>
      </c>
      <c r="Q279" s="107"/>
      <c r="S279" s="418"/>
      <c r="Z279" s="418"/>
    </row>
    <row r="280" spans="1:26">
      <c r="A280" s="421">
        <v>38991</v>
      </c>
      <c r="B280" s="417">
        <v>14.7</v>
      </c>
      <c r="C280" s="1221">
        <v>20</v>
      </c>
      <c r="D280" s="417" t="e">
        <v>#N/A</v>
      </c>
      <c r="E280" s="417" t="e">
        <v>#N/A</v>
      </c>
      <c r="F280" s="417">
        <v>40.70531649444078</v>
      </c>
      <c r="G280" s="417" t="e">
        <v>#N/A</v>
      </c>
      <c r="H280" s="417" t="e">
        <v>#N/A</v>
      </c>
      <c r="I280" s="417" t="e">
        <v>#N/A</v>
      </c>
      <c r="J280" s="417" t="e">
        <v>#N/A</v>
      </c>
      <c r="K280" s="417" t="e">
        <v>#N/A</v>
      </c>
      <c r="L280" s="422" t="e">
        <v>#N/A</v>
      </c>
      <c r="N280" s="123" t="e">
        <v>#N/A</v>
      </c>
      <c r="O280" s="61">
        <v>40.70531649444078</v>
      </c>
      <c r="P280" s="500" t="e">
        <v>#N/A</v>
      </c>
      <c r="Q280" s="107"/>
      <c r="S280" s="418"/>
      <c r="Z280" s="418"/>
    </row>
    <row r="281" spans="1:26">
      <c r="A281" s="421">
        <v>38991</v>
      </c>
      <c r="B281" s="417">
        <v>21</v>
      </c>
      <c r="C281" s="1221">
        <v>20</v>
      </c>
      <c r="D281" s="417" t="e">
        <v>#N/A</v>
      </c>
      <c r="E281" s="417" t="e">
        <v>#N/A</v>
      </c>
      <c r="F281" s="417">
        <v>38.238607816321633</v>
      </c>
      <c r="G281" s="417" t="e">
        <v>#N/A</v>
      </c>
      <c r="H281" s="417" t="e">
        <v>#N/A</v>
      </c>
      <c r="I281" s="417" t="e">
        <v>#N/A</v>
      </c>
      <c r="J281" s="417" t="e">
        <v>#N/A</v>
      </c>
      <c r="K281" s="417" t="e">
        <v>#N/A</v>
      </c>
      <c r="L281" s="422" t="e">
        <v>#N/A</v>
      </c>
      <c r="N281" s="123" t="e">
        <v>#N/A</v>
      </c>
      <c r="O281" s="61">
        <v>38.238607816321633</v>
      </c>
      <c r="P281" s="500" t="e">
        <v>#N/A</v>
      </c>
      <c r="Q281" s="107"/>
      <c r="S281" s="418"/>
      <c r="Z281" s="418"/>
    </row>
    <row r="282" spans="1:26">
      <c r="A282" s="421">
        <v>37771</v>
      </c>
      <c r="B282" s="417">
        <v>24</v>
      </c>
      <c r="C282" s="1221">
        <v>20</v>
      </c>
      <c r="D282" s="417" t="e">
        <v>#N/A</v>
      </c>
      <c r="E282" s="417" t="e">
        <v>#N/A</v>
      </c>
      <c r="F282" s="417" t="e">
        <v>#N/A</v>
      </c>
      <c r="G282" s="417" t="e">
        <v>#N/A</v>
      </c>
      <c r="H282" s="417" t="e">
        <v>#N/A</v>
      </c>
      <c r="I282" s="417">
        <v>67.075235805846035</v>
      </c>
      <c r="J282" s="417" t="e">
        <v>#N/A</v>
      </c>
      <c r="K282" s="417" t="e">
        <v>#N/A</v>
      </c>
      <c r="L282" s="422" t="e">
        <v>#N/A</v>
      </c>
      <c r="N282" s="123" t="e">
        <v>#N/A</v>
      </c>
      <c r="O282" s="61" t="e">
        <v>#N/A</v>
      </c>
      <c r="P282" s="500">
        <v>67.075235805846035</v>
      </c>
      <c r="Q282" s="107"/>
      <c r="S282" s="418"/>
      <c r="Z282" s="418"/>
    </row>
    <row r="283" spans="1:26">
      <c r="A283" s="421">
        <v>39052</v>
      </c>
      <c r="B283" s="417">
        <v>5</v>
      </c>
      <c r="C283" s="1221">
        <v>20</v>
      </c>
      <c r="D283" s="417" t="e">
        <v>#N/A</v>
      </c>
      <c r="E283" s="417" t="e">
        <v>#N/A</v>
      </c>
      <c r="F283" s="417" t="e">
        <v>#N/A</v>
      </c>
      <c r="G283" s="417" t="e">
        <v>#N/A</v>
      </c>
      <c r="H283" s="417" t="e">
        <v>#N/A</v>
      </c>
      <c r="I283" s="417" t="e">
        <v>#N/A</v>
      </c>
      <c r="J283" s="417" t="e">
        <v>#N/A</v>
      </c>
      <c r="K283" s="417" t="e">
        <v>#N/A</v>
      </c>
      <c r="L283" s="422">
        <v>64.740689142567632</v>
      </c>
      <c r="N283" s="123" t="e">
        <v>#N/A</v>
      </c>
      <c r="O283" s="61" t="e">
        <v>#N/A</v>
      </c>
      <c r="P283" s="500">
        <v>64.740689142567632</v>
      </c>
      <c r="Q283" s="107"/>
      <c r="S283" s="418"/>
      <c r="Z283" s="418"/>
    </row>
    <row r="284" spans="1:26">
      <c r="A284" s="421">
        <v>40899</v>
      </c>
      <c r="B284" s="417">
        <v>14.4</v>
      </c>
      <c r="C284" s="1221">
        <v>25</v>
      </c>
      <c r="D284" s="417" t="e">
        <v>#N/A</v>
      </c>
      <c r="E284" s="417">
        <v>51.838613109350753</v>
      </c>
      <c r="F284" s="417" t="e">
        <v>#N/A</v>
      </c>
      <c r="G284" s="417" t="e">
        <v>#N/A</v>
      </c>
      <c r="H284" s="417" t="e">
        <v>#N/A</v>
      </c>
      <c r="I284" s="417" t="e">
        <v>#N/A</v>
      </c>
      <c r="J284" s="417" t="e">
        <v>#N/A</v>
      </c>
      <c r="K284" s="417" t="e">
        <v>#N/A</v>
      </c>
      <c r="L284" s="422" t="e">
        <v>#N/A</v>
      </c>
      <c r="N284" s="123">
        <v>51.838613109350753</v>
      </c>
      <c r="O284" s="61" t="e">
        <v>#N/A</v>
      </c>
      <c r="P284" s="500" t="e">
        <v>#N/A</v>
      </c>
      <c r="Q284" s="107"/>
      <c r="S284" s="418"/>
      <c r="Z284" s="418"/>
    </row>
    <row r="285" spans="1:26">
      <c r="A285" s="421">
        <v>40785</v>
      </c>
      <c r="B285" s="417">
        <v>100.8</v>
      </c>
      <c r="C285" s="1221">
        <v>20</v>
      </c>
      <c r="D285" s="417" t="e">
        <v>#N/A</v>
      </c>
      <c r="E285" s="417" t="e">
        <v>#N/A</v>
      </c>
      <c r="F285" s="417" t="e">
        <v>#N/A</v>
      </c>
      <c r="G285" s="417">
        <v>29.237758740393371</v>
      </c>
      <c r="H285" s="417" t="e">
        <v>#N/A</v>
      </c>
      <c r="I285" s="417" t="e">
        <v>#N/A</v>
      </c>
      <c r="J285" s="417" t="e">
        <v>#N/A</v>
      </c>
      <c r="K285" s="417" t="e">
        <v>#N/A</v>
      </c>
      <c r="L285" s="422" t="e">
        <v>#N/A</v>
      </c>
      <c r="N285" s="123" t="e">
        <v>#N/A</v>
      </c>
      <c r="O285" s="61">
        <v>29.237758740393371</v>
      </c>
      <c r="P285" s="500" t="e">
        <v>#N/A</v>
      </c>
      <c r="Q285" s="107"/>
      <c r="S285" s="418"/>
      <c r="Z285" s="418"/>
    </row>
    <row r="286" spans="1:26">
      <c r="A286" s="421">
        <v>40739</v>
      </c>
      <c r="B286" s="417">
        <v>162</v>
      </c>
      <c r="C286" s="1221">
        <v>25</v>
      </c>
      <c r="D286" s="417">
        <v>90.830450471936871</v>
      </c>
      <c r="E286" s="417" t="e">
        <v>#N/A</v>
      </c>
      <c r="F286" s="417" t="e">
        <v>#N/A</v>
      </c>
      <c r="G286" s="417" t="e">
        <v>#N/A</v>
      </c>
      <c r="H286" s="417" t="e">
        <v>#N/A</v>
      </c>
      <c r="I286" s="417" t="e">
        <v>#N/A</v>
      </c>
      <c r="J286" s="417" t="e">
        <v>#N/A</v>
      </c>
      <c r="K286" s="417" t="e">
        <v>#N/A</v>
      </c>
      <c r="L286" s="422" t="e">
        <v>#N/A</v>
      </c>
      <c r="N286" s="123">
        <v>90.830450471936871</v>
      </c>
      <c r="O286" s="61" t="e">
        <v>#N/A</v>
      </c>
      <c r="P286" s="500" t="e">
        <v>#N/A</v>
      </c>
      <c r="Q286" s="107"/>
      <c r="S286" s="418"/>
      <c r="Z286" s="418"/>
    </row>
    <row r="287" spans="1:26">
      <c r="A287" s="421">
        <v>39849</v>
      </c>
      <c r="B287" s="417">
        <v>51</v>
      </c>
      <c r="C287" s="1221">
        <v>20</v>
      </c>
      <c r="D287" s="417" t="e">
        <v>#N/A</v>
      </c>
      <c r="E287" s="417" t="e">
        <v>#N/A</v>
      </c>
      <c r="F287" s="417" t="e">
        <v>#N/A</v>
      </c>
      <c r="G287" s="417" t="e">
        <v>#N/A</v>
      </c>
      <c r="H287" s="417" t="e">
        <v>#N/A</v>
      </c>
      <c r="I287" s="417">
        <v>107.03584430028417</v>
      </c>
      <c r="J287" s="417" t="e">
        <v>#N/A</v>
      </c>
      <c r="K287" s="417" t="e">
        <v>#N/A</v>
      </c>
      <c r="L287" s="422" t="e">
        <v>#N/A</v>
      </c>
      <c r="N287" s="123" t="e">
        <v>#N/A</v>
      </c>
      <c r="O287" s="61" t="e">
        <v>#N/A</v>
      </c>
      <c r="P287" s="500">
        <v>107.03584430028417</v>
      </c>
      <c r="Q287" s="107"/>
      <c r="S287" s="418"/>
      <c r="Z287" s="418"/>
    </row>
    <row r="288" spans="1:26">
      <c r="A288" s="421">
        <v>39849</v>
      </c>
      <c r="B288" s="417">
        <v>49.5</v>
      </c>
      <c r="C288" s="1221">
        <v>20</v>
      </c>
      <c r="D288" s="417" t="e">
        <v>#N/A</v>
      </c>
      <c r="E288" s="417" t="e">
        <v>#N/A</v>
      </c>
      <c r="F288" s="417" t="e">
        <v>#N/A</v>
      </c>
      <c r="G288" s="417" t="e">
        <v>#N/A</v>
      </c>
      <c r="H288" s="417" t="e">
        <v>#N/A</v>
      </c>
      <c r="I288" s="417">
        <v>107.05849561052888</v>
      </c>
      <c r="J288" s="417" t="e">
        <v>#N/A</v>
      </c>
      <c r="K288" s="417" t="e">
        <v>#N/A</v>
      </c>
      <c r="L288" s="422" t="e">
        <v>#N/A</v>
      </c>
      <c r="N288" s="123" t="e">
        <v>#N/A</v>
      </c>
      <c r="O288" s="61" t="e">
        <v>#N/A</v>
      </c>
      <c r="P288" s="500">
        <v>107.05849561052888</v>
      </c>
      <c r="Q288" s="107"/>
      <c r="S288" s="418"/>
      <c r="Z288" s="418"/>
    </row>
    <row r="289" spans="1:26">
      <c r="A289" s="421">
        <v>40487</v>
      </c>
      <c r="B289" s="417">
        <v>161</v>
      </c>
      <c r="C289" s="1221">
        <v>15</v>
      </c>
      <c r="D289" s="417" t="e">
        <v>#N/A</v>
      </c>
      <c r="E289" s="417" t="e">
        <v>#N/A</v>
      </c>
      <c r="F289" s="417" t="e">
        <v>#N/A</v>
      </c>
      <c r="G289" s="417">
        <v>44.295508887818293</v>
      </c>
      <c r="H289" s="417" t="e">
        <v>#N/A</v>
      </c>
      <c r="I289" s="417" t="e">
        <v>#N/A</v>
      </c>
      <c r="J289" s="417" t="e">
        <v>#N/A</v>
      </c>
      <c r="K289" s="417" t="e">
        <v>#N/A</v>
      </c>
      <c r="L289" s="422" t="e">
        <v>#N/A</v>
      </c>
      <c r="N289" s="123" t="e">
        <v>#N/A</v>
      </c>
      <c r="O289" s="61">
        <v>44.295508887818293</v>
      </c>
      <c r="P289" s="500" t="e">
        <v>#N/A</v>
      </c>
      <c r="Q289" s="107"/>
      <c r="S289" s="418"/>
      <c r="Z289" s="418"/>
    </row>
    <row r="290" spans="1:26">
      <c r="A290" s="421">
        <v>40575</v>
      </c>
      <c r="B290" s="417">
        <v>257.60000000000002</v>
      </c>
      <c r="C290" s="1221">
        <v>20</v>
      </c>
      <c r="D290" s="417">
        <v>114.12508058517862</v>
      </c>
      <c r="E290" s="417" t="e">
        <v>#N/A</v>
      </c>
      <c r="F290" s="417" t="e">
        <v>#N/A</v>
      </c>
      <c r="G290" s="417" t="e">
        <v>#N/A</v>
      </c>
      <c r="H290" s="417" t="e">
        <v>#N/A</v>
      </c>
      <c r="I290" s="417" t="e">
        <v>#N/A</v>
      </c>
      <c r="J290" s="417" t="e">
        <v>#N/A</v>
      </c>
      <c r="K290" s="417" t="e">
        <v>#N/A</v>
      </c>
      <c r="L290" s="422" t="e">
        <v>#N/A</v>
      </c>
      <c r="N290" s="123">
        <v>114.12508058517862</v>
      </c>
      <c r="O290" s="61" t="e">
        <v>#N/A</v>
      </c>
      <c r="P290" s="500" t="e">
        <v>#N/A</v>
      </c>
      <c r="Q290" s="107"/>
      <c r="S290" s="418"/>
      <c r="Z290" s="418"/>
    </row>
    <row r="291" spans="1:26">
      <c r="A291" s="421">
        <v>40772</v>
      </c>
      <c r="B291" s="417">
        <v>50</v>
      </c>
      <c r="C291" s="1221">
        <v>25</v>
      </c>
      <c r="D291" s="417" t="e">
        <v>#N/A</v>
      </c>
      <c r="E291" s="417" t="e">
        <v>#N/A</v>
      </c>
      <c r="F291" s="417">
        <v>46.538899311102604</v>
      </c>
      <c r="G291" s="417" t="e">
        <v>#N/A</v>
      </c>
      <c r="H291" s="417" t="e">
        <v>#N/A</v>
      </c>
      <c r="I291" s="417" t="e">
        <v>#N/A</v>
      </c>
      <c r="J291" s="417" t="e">
        <v>#N/A</v>
      </c>
      <c r="K291" s="417" t="e">
        <v>#N/A</v>
      </c>
      <c r="L291" s="422" t="e">
        <v>#N/A</v>
      </c>
      <c r="N291" s="123" t="e">
        <v>#N/A</v>
      </c>
      <c r="O291" s="61">
        <v>46.538899311102604</v>
      </c>
      <c r="P291" s="500" t="e">
        <v>#N/A</v>
      </c>
      <c r="Q291" s="107"/>
      <c r="S291" s="418"/>
      <c r="Z291" s="418"/>
    </row>
    <row r="292" spans="1:26">
      <c r="A292" s="421">
        <v>40772</v>
      </c>
      <c r="B292" s="417">
        <v>37.5</v>
      </c>
      <c r="C292" s="1221">
        <v>25</v>
      </c>
      <c r="D292" s="417" t="e">
        <v>#N/A</v>
      </c>
      <c r="E292" s="417" t="e">
        <v>#N/A</v>
      </c>
      <c r="F292" s="417">
        <v>46.538899311102618</v>
      </c>
      <c r="G292" s="417" t="e">
        <v>#N/A</v>
      </c>
      <c r="H292" s="417" t="e">
        <v>#N/A</v>
      </c>
      <c r="I292" s="417" t="e">
        <v>#N/A</v>
      </c>
      <c r="J292" s="417" t="e">
        <v>#N/A</v>
      </c>
      <c r="K292" s="417" t="e">
        <v>#N/A</v>
      </c>
      <c r="L292" s="422" t="e">
        <v>#N/A</v>
      </c>
      <c r="N292" s="123" t="e">
        <v>#N/A</v>
      </c>
      <c r="O292" s="61">
        <v>46.538899311102618</v>
      </c>
      <c r="P292" s="500" t="e">
        <v>#N/A</v>
      </c>
      <c r="Q292" s="107"/>
      <c r="S292" s="418"/>
      <c r="Z292" s="418"/>
    </row>
    <row r="293" spans="1:26">
      <c r="A293" s="421">
        <v>40897</v>
      </c>
      <c r="B293" s="417">
        <v>110.4</v>
      </c>
      <c r="C293" s="1221">
        <v>20</v>
      </c>
      <c r="D293" s="417" t="e">
        <v>#N/A</v>
      </c>
      <c r="E293" s="417" t="e">
        <v>#N/A</v>
      </c>
      <c r="F293" s="417" t="e">
        <v>#N/A</v>
      </c>
      <c r="G293" s="417" t="e">
        <v>#N/A</v>
      </c>
      <c r="H293" s="417" t="e">
        <v>#N/A</v>
      </c>
      <c r="I293" s="417">
        <v>71.018407289862594</v>
      </c>
      <c r="J293" s="417" t="e">
        <v>#N/A</v>
      </c>
      <c r="K293" s="417" t="e">
        <v>#N/A</v>
      </c>
      <c r="L293" s="422" t="e">
        <v>#N/A</v>
      </c>
      <c r="N293" s="123" t="e">
        <v>#N/A</v>
      </c>
      <c r="O293" s="61" t="e">
        <v>#N/A</v>
      </c>
      <c r="P293" s="500">
        <v>71.018407289862594</v>
      </c>
      <c r="Q293" s="107"/>
      <c r="S293" s="418"/>
      <c r="Z293" s="418"/>
    </row>
    <row r="294" spans="1:26">
      <c r="A294" s="421">
        <v>40897</v>
      </c>
      <c r="B294" s="417">
        <v>30.4</v>
      </c>
      <c r="C294" s="1221">
        <v>20</v>
      </c>
      <c r="D294" s="417" t="e">
        <v>#N/A</v>
      </c>
      <c r="E294" s="417" t="e">
        <v>#N/A</v>
      </c>
      <c r="F294" s="417" t="e">
        <v>#N/A</v>
      </c>
      <c r="G294" s="417" t="e">
        <v>#N/A</v>
      </c>
      <c r="H294" s="417" t="e">
        <v>#N/A</v>
      </c>
      <c r="I294" s="417">
        <v>73.368339377067755</v>
      </c>
      <c r="J294" s="417" t="e">
        <v>#N/A</v>
      </c>
      <c r="K294" s="417" t="e">
        <v>#N/A</v>
      </c>
      <c r="L294" s="422" t="e">
        <v>#N/A</v>
      </c>
      <c r="N294" s="123" t="e">
        <v>#N/A</v>
      </c>
      <c r="O294" s="61" t="e">
        <v>#N/A</v>
      </c>
      <c r="P294" s="500">
        <v>73.368339377067755</v>
      </c>
      <c r="Q294" s="107"/>
      <c r="S294" s="418"/>
      <c r="Z294" s="418"/>
    </row>
    <row r="295" spans="1:26">
      <c r="A295" s="421">
        <v>40927</v>
      </c>
      <c r="B295" s="417">
        <v>310.39999999999998</v>
      </c>
      <c r="C295" s="1221">
        <v>25</v>
      </c>
      <c r="D295" s="417" t="e">
        <v>#N/A</v>
      </c>
      <c r="E295" s="417" t="e">
        <v>#N/A</v>
      </c>
      <c r="F295" s="417" t="e">
        <v>#N/A</v>
      </c>
      <c r="G295" s="417">
        <v>37.565551092766526</v>
      </c>
      <c r="H295" s="417" t="e">
        <v>#N/A</v>
      </c>
      <c r="I295" s="417" t="e">
        <v>#N/A</v>
      </c>
      <c r="J295" s="417" t="e">
        <v>#N/A</v>
      </c>
      <c r="K295" s="417" t="e">
        <v>#N/A</v>
      </c>
      <c r="L295" s="422" t="e">
        <v>#N/A</v>
      </c>
      <c r="N295" s="123" t="e">
        <v>#N/A</v>
      </c>
      <c r="O295" s="61">
        <v>37.565551092766526</v>
      </c>
      <c r="P295" s="500" t="e">
        <v>#N/A</v>
      </c>
      <c r="Q295" s="107"/>
      <c r="S295" s="418"/>
      <c r="Z295" s="418"/>
    </row>
    <row r="296" spans="1:26">
      <c r="A296" s="421">
        <v>40954</v>
      </c>
      <c r="B296" s="417">
        <v>30.400000000000002</v>
      </c>
      <c r="C296" s="1221">
        <v>20</v>
      </c>
      <c r="D296" s="417" t="e">
        <v>#N/A</v>
      </c>
      <c r="E296" s="417" t="e">
        <v>#N/A</v>
      </c>
      <c r="F296" s="417" t="e">
        <v>#N/A</v>
      </c>
      <c r="G296" s="417">
        <v>32.063713116788264</v>
      </c>
      <c r="H296" s="417" t="e">
        <v>#N/A</v>
      </c>
      <c r="I296" s="417" t="e">
        <v>#N/A</v>
      </c>
      <c r="J296" s="417" t="e">
        <v>#N/A</v>
      </c>
      <c r="K296" s="417" t="e">
        <v>#N/A</v>
      </c>
      <c r="L296" s="422" t="e">
        <v>#N/A</v>
      </c>
      <c r="N296" s="123" t="e">
        <v>#N/A</v>
      </c>
      <c r="O296" s="61">
        <v>32.063713116788264</v>
      </c>
      <c r="P296" s="500" t="e">
        <v>#N/A</v>
      </c>
      <c r="Q296" s="107"/>
      <c r="S296" s="418"/>
      <c r="Z296" s="418"/>
    </row>
    <row r="297" spans="1:26">
      <c r="A297" s="421">
        <v>40897</v>
      </c>
      <c r="B297" s="417">
        <v>78.400000000000006</v>
      </c>
      <c r="C297" s="1221">
        <v>20</v>
      </c>
      <c r="D297" s="417" t="e">
        <v>#N/A</v>
      </c>
      <c r="E297" s="417" t="e">
        <v>#N/A</v>
      </c>
      <c r="F297" s="417" t="e">
        <v>#N/A</v>
      </c>
      <c r="G297" s="417">
        <v>34.780976940244898</v>
      </c>
      <c r="H297" s="417" t="e">
        <v>#N/A</v>
      </c>
      <c r="I297" s="417" t="e">
        <v>#N/A</v>
      </c>
      <c r="J297" s="417" t="e">
        <v>#N/A</v>
      </c>
      <c r="K297" s="417" t="e">
        <v>#N/A</v>
      </c>
      <c r="L297" s="422" t="e">
        <v>#N/A</v>
      </c>
      <c r="N297" s="123" t="e">
        <v>#N/A</v>
      </c>
      <c r="O297" s="61">
        <v>34.780976940244898</v>
      </c>
      <c r="P297" s="500" t="e">
        <v>#N/A</v>
      </c>
      <c r="Q297" s="107"/>
      <c r="S297" s="418"/>
      <c r="Z297" s="418"/>
    </row>
    <row r="298" spans="1:26">
      <c r="A298" s="421">
        <v>40981</v>
      </c>
      <c r="B298" s="417">
        <v>51.2</v>
      </c>
      <c r="C298" s="1221">
        <v>20</v>
      </c>
      <c r="D298" s="417" t="e">
        <v>#N/A</v>
      </c>
      <c r="E298" s="417" t="e">
        <v>#N/A</v>
      </c>
      <c r="F298" s="417" t="e">
        <v>#N/A</v>
      </c>
      <c r="G298" s="417">
        <v>34.237524175553574</v>
      </c>
      <c r="H298" s="417" t="e">
        <v>#N/A</v>
      </c>
      <c r="I298" s="417" t="e">
        <v>#N/A</v>
      </c>
      <c r="J298" s="417" t="e">
        <v>#N/A</v>
      </c>
      <c r="K298" s="417" t="e">
        <v>#N/A</v>
      </c>
      <c r="L298" s="422" t="e">
        <v>#N/A</v>
      </c>
      <c r="N298" s="123" t="e">
        <v>#N/A</v>
      </c>
      <c r="O298" s="61">
        <v>34.237524175553574</v>
      </c>
      <c r="P298" s="500" t="e">
        <v>#N/A</v>
      </c>
      <c r="Q298" s="107"/>
      <c r="S298" s="418"/>
      <c r="Z298" s="418"/>
    </row>
    <row r="299" spans="1:26">
      <c r="A299" s="421">
        <v>40722</v>
      </c>
      <c r="B299" s="417">
        <v>104.4</v>
      </c>
      <c r="C299" s="1221">
        <v>30</v>
      </c>
      <c r="D299" s="417" t="e">
        <v>#N/A</v>
      </c>
      <c r="E299" s="417">
        <v>67.314689838917246</v>
      </c>
      <c r="F299" s="417" t="e">
        <v>#N/A</v>
      </c>
      <c r="G299" s="417" t="e">
        <v>#N/A</v>
      </c>
      <c r="H299" s="417" t="e">
        <v>#N/A</v>
      </c>
      <c r="I299" s="417" t="e">
        <v>#N/A</v>
      </c>
      <c r="J299" s="417" t="e">
        <v>#N/A</v>
      </c>
      <c r="K299" s="417" t="e">
        <v>#N/A</v>
      </c>
      <c r="L299" s="422" t="e">
        <v>#N/A</v>
      </c>
      <c r="N299" s="123">
        <v>67.314689838917246</v>
      </c>
      <c r="O299" s="61" t="e">
        <v>#N/A</v>
      </c>
      <c r="P299" s="500" t="e">
        <v>#N/A</v>
      </c>
      <c r="Q299" s="107"/>
      <c r="S299" s="418"/>
      <c r="Z299" s="418"/>
    </row>
    <row r="300" spans="1:26">
      <c r="A300" s="421">
        <v>40331</v>
      </c>
      <c r="B300" s="417">
        <v>102</v>
      </c>
      <c r="C300" s="1221">
        <v>20</v>
      </c>
      <c r="D300" s="417">
        <v>129.82201568789674</v>
      </c>
      <c r="E300" s="417" t="e">
        <v>#N/A</v>
      </c>
      <c r="F300" s="417" t="e">
        <v>#N/A</v>
      </c>
      <c r="G300" s="417" t="e">
        <v>#N/A</v>
      </c>
      <c r="H300" s="417" t="e">
        <v>#N/A</v>
      </c>
      <c r="I300" s="417" t="e">
        <v>#N/A</v>
      </c>
      <c r="J300" s="417" t="e">
        <v>#N/A</v>
      </c>
      <c r="K300" s="417" t="e">
        <v>#N/A</v>
      </c>
      <c r="L300" s="422" t="e">
        <v>#N/A</v>
      </c>
      <c r="N300" s="123">
        <v>129.82201568789674</v>
      </c>
      <c r="O300" s="61" t="e">
        <v>#N/A</v>
      </c>
      <c r="P300" s="500" t="e">
        <v>#N/A</v>
      </c>
      <c r="Q300" s="107"/>
      <c r="S300" s="418"/>
      <c r="Z300" s="418"/>
    </row>
    <row r="301" spans="1:26">
      <c r="A301" s="421">
        <v>39031</v>
      </c>
      <c r="B301" s="417">
        <v>6</v>
      </c>
      <c r="C301" s="1221">
        <v>20</v>
      </c>
      <c r="D301" s="417">
        <v>80.132799764726357</v>
      </c>
      <c r="E301" s="417" t="e">
        <v>#N/A</v>
      </c>
      <c r="F301" s="417" t="e">
        <v>#N/A</v>
      </c>
      <c r="G301" s="417" t="e">
        <v>#N/A</v>
      </c>
      <c r="H301" s="417" t="e">
        <v>#N/A</v>
      </c>
      <c r="I301" s="417" t="e">
        <v>#N/A</v>
      </c>
      <c r="J301" s="417" t="e">
        <v>#N/A</v>
      </c>
      <c r="K301" s="417" t="e">
        <v>#N/A</v>
      </c>
      <c r="L301" s="422" t="e">
        <v>#N/A</v>
      </c>
      <c r="N301" s="123">
        <v>80.132799764726357</v>
      </c>
      <c r="O301" s="61" t="e">
        <v>#N/A</v>
      </c>
      <c r="P301" s="500" t="e">
        <v>#N/A</v>
      </c>
      <c r="Q301" s="107"/>
      <c r="S301" s="418"/>
      <c r="Z301" s="418"/>
    </row>
    <row r="302" spans="1:26">
      <c r="A302" s="421">
        <v>40752</v>
      </c>
      <c r="B302" s="417">
        <v>102.5</v>
      </c>
      <c r="C302" s="1221">
        <v>25</v>
      </c>
      <c r="D302" s="417">
        <v>93.396444662109786</v>
      </c>
      <c r="E302" s="417" t="e">
        <v>#N/A</v>
      </c>
      <c r="F302" s="417" t="e">
        <v>#N/A</v>
      </c>
      <c r="G302" s="417" t="e">
        <v>#N/A</v>
      </c>
      <c r="H302" s="417" t="e">
        <v>#N/A</v>
      </c>
      <c r="I302" s="417" t="e">
        <v>#N/A</v>
      </c>
      <c r="J302" s="417" t="e">
        <v>#N/A</v>
      </c>
      <c r="K302" s="417" t="e">
        <v>#N/A</v>
      </c>
      <c r="L302" s="422" t="e">
        <v>#N/A</v>
      </c>
      <c r="N302" s="123">
        <v>93.396444662109786</v>
      </c>
      <c r="O302" s="61" t="e">
        <v>#N/A</v>
      </c>
      <c r="P302" s="500" t="e">
        <v>#N/A</v>
      </c>
      <c r="Q302" s="107"/>
      <c r="S302" s="418"/>
      <c r="Z302" s="418"/>
    </row>
    <row r="303" spans="1:26">
      <c r="A303" s="421">
        <v>41056</v>
      </c>
      <c r="B303" s="417">
        <v>69</v>
      </c>
      <c r="C303" s="1221">
        <v>25</v>
      </c>
      <c r="D303" s="417" t="e">
        <v>#N/A</v>
      </c>
      <c r="E303" s="417" t="e">
        <v>#N/A</v>
      </c>
      <c r="F303" s="417" t="e">
        <v>#N/A</v>
      </c>
      <c r="G303" s="417" t="e">
        <v>#N/A</v>
      </c>
      <c r="H303" s="417" t="e">
        <v>#N/A</v>
      </c>
      <c r="I303" s="417">
        <v>64.702349776879046</v>
      </c>
      <c r="J303" s="417" t="e">
        <v>#N/A</v>
      </c>
      <c r="K303" s="417" t="e">
        <v>#N/A</v>
      </c>
      <c r="L303" s="422" t="e">
        <v>#N/A</v>
      </c>
      <c r="N303" s="123" t="e">
        <v>#N/A</v>
      </c>
      <c r="O303" s="61" t="e">
        <v>#N/A</v>
      </c>
      <c r="P303" s="500">
        <v>64.702349776879046</v>
      </c>
      <c r="Q303" s="107"/>
      <c r="S303" s="418"/>
      <c r="Z303" s="418"/>
    </row>
    <row r="304" spans="1:26">
      <c r="A304" s="421">
        <v>39674</v>
      </c>
      <c r="B304" s="417">
        <v>265</v>
      </c>
      <c r="C304" s="1221">
        <v>20</v>
      </c>
      <c r="D304" s="417" t="e">
        <v>#N/A</v>
      </c>
      <c r="E304" s="417">
        <v>112.34674478884685</v>
      </c>
      <c r="F304" s="417" t="e">
        <v>#N/A</v>
      </c>
      <c r="G304" s="417" t="e">
        <v>#N/A</v>
      </c>
      <c r="H304" s="417" t="e">
        <v>#N/A</v>
      </c>
      <c r="I304" s="417" t="e">
        <v>#N/A</v>
      </c>
      <c r="J304" s="417" t="e">
        <v>#N/A</v>
      </c>
      <c r="K304" s="417" t="e">
        <v>#N/A</v>
      </c>
      <c r="L304" s="422" t="e">
        <v>#N/A</v>
      </c>
      <c r="N304" s="123">
        <v>112.34674478884685</v>
      </c>
      <c r="O304" s="61" t="e">
        <v>#N/A</v>
      </c>
      <c r="P304" s="500" t="e">
        <v>#N/A</v>
      </c>
      <c r="Q304" s="107"/>
      <c r="S304" s="418"/>
      <c r="Z304" s="418"/>
    </row>
    <row r="305" spans="1:26">
      <c r="A305" s="421">
        <v>39674</v>
      </c>
      <c r="B305" s="417">
        <v>290</v>
      </c>
      <c r="C305" s="1221">
        <v>20</v>
      </c>
      <c r="D305" s="417" t="e">
        <v>#N/A</v>
      </c>
      <c r="E305" s="417">
        <v>111.75353066389413</v>
      </c>
      <c r="F305" s="417" t="e">
        <v>#N/A</v>
      </c>
      <c r="G305" s="417" t="e">
        <v>#N/A</v>
      </c>
      <c r="H305" s="417" t="e">
        <v>#N/A</v>
      </c>
      <c r="I305" s="417" t="e">
        <v>#N/A</v>
      </c>
      <c r="J305" s="417" t="e">
        <v>#N/A</v>
      </c>
      <c r="K305" s="417" t="e">
        <v>#N/A</v>
      </c>
      <c r="L305" s="422" t="e">
        <v>#N/A</v>
      </c>
      <c r="N305" s="123">
        <v>111.75353066389413</v>
      </c>
      <c r="O305" s="61" t="e">
        <v>#N/A</v>
      </c>
      <c r="P305" s="500" t="e">
        <v>#N/A</v>
      </c>
      <c r="Q305" s="107"/>
      <c r="S305" s="418"/>
      <c r="Z305" s="418"/>
    </row>
    <row r="306" spans="1:26">
      <c r="A306" s="421">
        <v>39674</v>
      </c>
      <c r="B306" s="417">
        <v>290</v>
      </c>
      <c r="C306" s="1221">
        <v>20</v>
      </c>
      <c r="D306" s="417" t="e">
        <v>#N/A</v>
      </c>
      <c r="E306" s="417">
        <v>111.75353066389413</v>
      </c>
      <c r="F306" s="417" t="e">
        <v>#N/A</v>
      </c>
      <c r="G306" s="417" t="e">
        <v>#N/A</v>
      </c>
      <c r="H306" s="417" t="e">
        <v>#N/A</v>
      </c>
      <c r="I306" s="417" t="e">
        <v>#N/A</v>
      </c>
      <c r="J306" s="417" t="e">
        <v>#N/A</v>
      </c>
      <c r="K306" s="417" t="e">
        <v>#N/A</v>
      </c>
      <c r="L306" s="422" t="e">
        <v>#N/A</v>
      </c>
      <c r="N306" s="123">
        <v>111.75353066389413</v>
      </c>
      <c r="O306" s="61" t="e">
        <v>#N/A</v>
      </c>
      <c r="P306" s="500" t="e">
        <v>#N/A</v>
      </c>
      <c r="Q306" s="107"/>
      <c r="S306" s="418"/>
      <c r="Z306" s="418"/>
    </row>
    <row r="307" spans="1:26">
      <c r="A307" s="421">
        <v>39841</v>
      </c>
      <c r="B307" s="417">
        <v>50.4</v>
      </c>
      <c r="C307" s="1221">
        <v>15</v>
      </c>
      <c r="D307" s="417" t="e">
        <v>#N/A</v>
      </c>
      <c r="E307" s="417" t="e">
        <v>#N/A</v>
      </c>
      <c r="F307" s="417">
        <v>61.654185876032663</v>
      </c>
      <c r="G307" s="417" t="e">
        <v>#N/A</v>
      </c>
      <c r="H307" s="417" t="e">
        <v>#N/A</v>
      </c>
      <c r="I307" s="417" t="e">
        <v>#N/A</v>
      </c>
      <c r="J307" s="417" t="e">
        <v>#N/A</v>
      </c>
      <c r="K307" s="417" t="e">
        <v>#N/A</v>
      </c>
      <c r="L307" s="422" t="e">
        <v>#N/A</v>
      </c>
      <c r="N307" s="123" t="e">
        <v>#N/A</v>
      </c>
      <c r="O307" s="61">
        <v>61.654185876032663</v>
      </c>
      <c r="P307" s="500" t="e">
        <v>#N/A</v>
      </c>
      <c r="Q307" s="107"/>
      <c r="S307" s="418"/>
      <c r="Z307" s="418"/>
    </row>
    <row r="308" spans="1:26">
      <c r="A308" s="421">
        <v>40410</v>
      </c>
      <c r="B308" s="417">
        <v>49</v>
      </c>
      <c r="C308" s="1221">
        <v>10</v>
      </c>
      <c r="D308" s="417">
        <v>141.83659647159325</v>
      </c>
      <c r="E308" s="417" t="e">
        <v>#N/A</v>
      </c>
      <c r="F308" s="417" t="e">
        <v>#N/A</v>
      </c>
      <c r="G308" s="417" t="e">
        <v>#N/A</v>
      </c>
      <c r="H308" s="417" t="e">
        <v>#N/A</v>
      </c>
      <c r="I308" s="417" t="e">
        <v>#N/A</v>
      </c>
      <c r="J308" s="417" t="e">
        <v>#N/A</v>
      </c>
      <c r="K308" s="417" t="e">
        <v>#N/A</v>
      </c>
      <c r="L308" s="422" t="e">
        <v>#N/A</v>
      </c>
      <c r="N308" s="123">
        <v>141.83659647159325</v>
      </c>
      <c r="O308" s="61" t="e">
        <v>#N/A</v>
      </c>
      <c r="P308" s="500" t="e">
        <v>#N/A</v>
      </c>
      <c r="Q308" s="107"/>
      <c r="S308" s="418"/>
      <c r="Z308" s="418"/>
    </row>
    <row r="309" spans="1:26">
      <c r="A309" s="421">
        <v>40400</v>
      </c>
      <c r="B309" s="417">
        <v>110.4</v>
      </c>
      <c r="C309" s="1221">
        <v>20</v>
      </c>
      <c r="D309" s="417" t="e">
        <v>#N/A</v>
      </c>
      <c r="E309" s="417" t="e">
        <v>#N/A</v>
      </c>
      <c r="F309" s="417">
        <v>100.78712743101391</v>
      </c>
      <c r="G309" s="417" t="e">
        <v>#N/A</v>
      </c>
      <c r="H309" s="417" t="e">
        <v>#N/A</v>
      </c>
      <c r="I309" s="417" t="e">
        <v>#N/A</v>
      </c>
      <c r="J309" s="417" t="e">
        <v>#N/A</v>
      </c>
      <c r="K309" s="417" t="e">
        <v>#N/A</v>
      </c>
      <c r="L309" s="422" t="e">
        <v>#N/A</v>
      </c>
      <c r="N309" s="123" t="e">
        <v>#N/A</v>
      </c>
      <c r="O309" s="61">
        <v>100.78712743101391</v>
      </c>
      <c r="P309" s="500" t="e">
        <v>#N/A</v>
      </c>
      <c r="Q309" s="107"/>
      <c r="S309" s="418"/>
      <c r="Z309" s="418"/>
    </row>
    <row r="310" spans="1:26">
      <c r="A310" s="421">
        <v>40368</v>
      </c>
      <c r="B310" s="417">
        <v>42.5</v>
      </c>
      <c r="C310" s="1221">
        <v>20</v>
      </c>
      <c r="D310" s="417" t="e">
        <v>#N/A</v>
      </c>
      <c r="E310" s="417" t="e">
        <v>#N/A</v>
      </c>
      <c r="F310" s="417">
        <v>62.494762653189909</v>
      </c>
      <c r="G310" s="417" t="e">
        <v>#N/A</v>
      </c>
      <c r="H310" s="417" t="e">
        <v>#N/A</v>
      </c>
      <c r="I310" s="417" t="e">
        <v>#N/A</v>
      </c>
      <c r="J310" s="417" t="e">
        <v>#N/A</v>
      </c>
      <c r="K310" s="417" t="e">
        <v>#N/A</v>
      </c>
      <c r="L310" s="422" t="e">
        <v>#N/A</v>
      </c>
      <c r="N310" s="123" t="e">
        <v>#N/A</v>
      </c>
      <c r="O310" s="61">
        <v>62.494762653189909</v>
      </c>
      <c r="P310" s="500" t="e">
        <v>#N/A</v>
      </c>
      <c r="Q310" s="107"/>
      <c r="S310" s="418"/>
      <c r="Z310" s="418"/>
    </row>
    <row r="311" spans="1:26">
      <c r="A311" s="421">
        <v>40269</v>
      </c>
      <c r="B311" s="417">
        <v>40.5</v>
      </c>
      <c r="C311" s="1221">
        <v>20</v>
      </c>
      <c r="D311" s="417" t="e">
        <v>#N/A</v>
      </c>
      <c r="E311" s="417" t="e">
        <v>#N/A</v>
      </c>
      <c r="F311" s="417" t="e">
        <v>#N/A</v>
      </c>
      <c r="G311" s="417">
        <v>67.225175836340341</v>
      </c>
      <c r="H311" s="417" t="e">
        <v>#N/A</v>
      </c>
      <c r="I311" s="417" t="e">
        <v>#N/A</v>
      </c>
      <c r="J311" s="417" t="e">
        <v>#N/A</v>
      </c>
      <c r="K311" s="417" t="e">
        <v>#N/A</v>
      </c>
      <c r="L311" s="422" t="e">
        <v>#N/A</v>
      </c>
      <c r="N311" s="123" t="e">
        <v>#N/A</v>
      </c>
      <c r="O311" s="61">
        <v>67.225175836340341</v>
      </c>
      <c r="P311" s="500" t="e">
        <v>#N/A</v>
      </c>
      <c r="Q311" s="107"/>
      <c r="S311" s="418"/>
      <c r="Z311" s="418"/>
    </row>
    <row r="312" spans="1:26">
      <c r="A312" s="421">
        <v>40119</v>
      </c>
      <c r="B312" s="417">
        <v>60</v>
      </c>
      <c r="C312" s="1221">
        <v>20</v>
      </c>
      <c r="D312" s="417" t="e">
        <v>#N/A</v>
      </c>
      <c r="E312" s="417" t="e">
        <v>#N/A</v>
      </c>
      <c r="F312" s="417" t="e">
        <v>#N/A</v>
      </c>
      <c r="G312" s="417">
        <v>79.298181577011363</v>
      </c>
      <c r="H312" s="417" t="e">
        <v>#N/A</v>
      </c>
      <c r="I312" s="417" t="e">
        <v>#N/A</v>
      </c>
      <c r="J312" s="417" t="e">
        <v>#N/A</v>
      </c>
      <c r="K312" s="417" t="e">
        <v>#N/A</v>
      </c>
      <c r="L312" s="422" t="e">
        <v>#N/A</v>
      </c>
      <c r="N312" s="123" t="e">
        <v>#N/A</v>
      </c>
      <c r="O312" s="61">
        <v>79.298181577011363</v>
      </c>
      <c r="P312" s="500" t="e">
        <v>#N/A</v>
      </c>
      <c r="Q312" s="107"/>
      <c r="S312" s="418"/>
      <c r="Z312" s="418"/>
    </row>
    <row r="313" spans="1:26">
      <c r="A313" s="421">
        <v>40317</v>
      </c>
      <c r="B313" s="417">
        <v>250.8</v>
      </c>
      <c r="C313" s="1221">
        <v>25</v>
      </c>
      <c r="D313" s="417" t="e">
        <v>#N/A</v>
      </c>
      <c r="E313" s="417">
        <v>65.929329606870837</v>
      </c>
      <c r="F313" s="417" t="e">
        <v>#N/A</v>
      </c>
      <c r="G313" s="417" t="e">
        <v>#N/A</v>
      </c>
      <c r="H313" s="417" t="e">
        <v>#N/A</v>
      </c>
      <c r="I313" s="417" t="e">
        <v>#N/A</v>
      </c>
      <c r="J313" s="417" t="e">
        <v>#N/A</v>
      </c>
      <c r="K313" s="417" t="e">
        <v>#N/A</v>
      </c>
      <c r="L313" s="422" t="e">
        <v>#N/A</v>
      </c>
      <c r="N313" s="123">
        <v>65.929329606870837</v>
      </c>
      <c r="O313" s="61" t="e">
        <v>#N/A</v>
      </c>
      <c r="P313" s="500" t="e">
        <v>#N/A</v>
      </c>
      <c r="Q313" s="107"/>
      <c r="S313" s="418"/>
      <c r="Z313" s="418"/>
    </row>
    <row r="314" spans="1:26">
      <c r="A314" s="421">
        <v>39913</v>
      </c>
      <c r="B314" s="417">
        <v>124.5</v>
      </c>
      <c r="C314" s="1221">
        <v>20</v>
      </c>
      <c r="D314" s="417" t="e">
        <v>#N/A</v>
      </c>
      <c r="E314" s="417">
        <v>118.13321764685676</v>
      </c>
      <c r="F314" s="417" t="e">
        <v>#N/A</v>
      </c>
      <c r="G314" s="417" t="e">
        <v>#N/A</v>
      </c>
      <c r="H314" s="417" t="e">
        <v>#N/A</v>
      </c>
      <c r="I314" s="417" t="e">
        <v>#N/A</v>
      </c>
      <c r="J314" s="417" t="e">
        <v>#N/A</v>
      </c>
      <c r="K314" s="417" t="e">
        <v>#N/A</v>
      </c>
      <c r="L314" s="422" t="e">
        <v>#N/A</v>
      </c>
      <c r="N314" s="123">
        <v>118.13321764685676</v>
      </c>
      <c r="O314" s="61" t="e">
        <v>#N/A</v>
      </c>
      <c r="P314" s="500" t="e">
        <v>#N/A</v>
      </c>
      <c r="Q314" s="107"/>
      <c r="S314" s="418"/>
      <c r="Z314" s="418"/>
    </row>
    <row r="315" spans="1:26">
      <c r="A315" s="421">
        <v>39680</v>
      </c>
      <c r="B315" s="417">
        <v>62.5</v>
      </c>
      <c r="C315" s="1221">
        <v>21</v>
      </c>
      <c r="D315" s="417" t="e">
        <v>#N/A</v>
      </c>
      <c r="E315" s="417" t="e">
        <v>#N/A</v>
      </c>
      <c r="F315" s="417" t="e">
        <v>#N/A</v>
      </c>
      <c r="G315" s="417" t="e">
        <v>#N/A</v>
      </c>
      <c r="H315" s="417" t="e">
        <v>#N/A</v>
      </c>
      <c r="I315" s="417">
        <v>105.9508299428977</v>
      </c>
      <c r="J315" s="417" t="e">
        <v>#N/A</v>
      </c>
      <c r="K315" s="417" t="e">
        <v>#N/A</v>
      </c>
      <c r="L315" s="422" t="e">
        <v>#N/A</v>
      </c>
      <c r="N315" s="123" t="e">
        <v>#N/A</v>
      </c>
      <c r="O315" s="61" t="e">
        <v>#N/A</v>
      </c>
      <c r="P315" s="500">
        <v>105.9508299428977</v>
      </c>
      <c r="Q315" s="107"/>
      <c r="S315" s="418"/>
      <c r="Z315" s="418"/>
    </row>
    <row r="316" spans="1:26">
      <c r="A316" s="421">
        <v>37204</v>
      </c>
      <c r="B316" s="417">
        <v>40.049999999999997</v>
      </c>
      <c r="C316" s="1221">
        <v>10</v>
      </c>
      <c r="D316" s="417" t="e">
        <v>#N/A</v>
      </c>
      <c r="E316" s="417" t="e">
        <v>#N/A</v>
      </c>
      <c r="F316" s="417">
        <v>58.249895744281076</v>
      </c>
      <c r="G316" s="417" t="e">
        <v>#N/A</v>
      </c>
      <c r="H316" s="417" t="e">
        <v>#N/A</v>
      </c>
      <c r="I316" s="417" t="e">
        <v>#N/A</v>
      </c>
      <c r="J316" s="417" t="e">
        <v>#N/A</v>
      </c>
      <c r="K316" s="417" t="e">
        <v>#N/A</v>
      </c>
      <c r="L316" s="422" t="e">
        <v>#N/A</v>
      </c>
      <c r="N316" s="123" t="e">
        <v>#N/A</v>
      </c>
      <c r="O316" s="61">
        <v>58.249895744281076</v>
      </c>
      <c r="P316" s="500" t="e">
        <v>#N/A</v>
      </c>
      <c r="Q316" s="107"/>
      <c r="S316" s="418"/>
      <c r="Z316" s="418"/>
    </row>
    <row r="317" spans="1:26">
      <c r="A317" s="421">
        <v>36945</v>
      </c>
      <c r="B317" s="417">
        <v>40.049999999999997</v>
      </c>
      <c r="C317" s="1221">
        <v>15</v>
      </c>
      <c r="D317" s="417" t="e">
        <v>#N/A</v>
      </c>
      <c r="E317" s="417" t="e">
        <v>#N/A</v>
      </c>
      <c r="F317" s="417">
        <v>45.301853129814056</v>
      </c>
      <c r="G317" s="417" t="e">
        <v>#N/A</v>
      </c>
      <c r="H317" s="417" t="e">
        <v>#N/A</v>
      </c>
      <c r="I317" s="417" t="e">
        <v>#N/A</v>
      </c>
      <c r="J317" s="417" t="e">
        <v>#N/A</v>
      </c>
      <c r="K317" s="417" t="e">
        <v>#N/A</v>
      </c>
      <c r="L317" s="422" t="e">
        <v>#N/A</v>
      </c>
      <c r="N317" s="123" t="e">
        <v>#N/A</v>
      </c>
      <c r="O317" s="61">
        <v>45.301853129814056</v>
      </c>
      <c r="P317" s="500" t="e">
        <v>#N/A</v>
      </c>
      <c r="Q317" s="107"/>
      <c r="S317" s="418"/>
      <c r="Z317" s="418"/>
    </row>
    <row r="318" spans="1:26">
      <c r="A318" s="421">
        <v>40890</v>
      </c>
      <c r="B318" s="417">
        <v>201.25</v>
      </c>
      <c r="C318" s="1221">
        <v>20</v>
      </c>
      <c r="D318" s="417" t="e">
        <v>#N/A</v>
      </c>
      <c r="E318" s="417" t="e">
        <v>#N/A</v>
      </c>
      <c r="F318" s="417" t="e">
        <v>#N/A</v>
      </c>
      <c r="G318" s="417">
        <v>33.336337721408924</v>
      </c>
      <c r="H318" s="417" t="e">
        <v>#N/A</v>
      </c>
      <c r="I318" s="417" t="e">
        <v>#N/A</v>
      </c>
      <c r="J318" s="417" t="e">
        <v>#N/A</v>
      </c>
      <c r="K318" s="417" t="e">
        <v>#N/A</v>
      </c>
      <c r="L318" s="422" t="e">
        <v>#N/A</v>
      </c>
      <c r="N318" s="123" t="e">
        <v>#N/A</v>
      </c>
      <c r="O318" s="61">
        <v>33.336337721408924</v>
      </c>
      <c r="P318" s="500" t="e">
        <v>#N/A</v>
      </c>
      <c r="Q318" s="107"/>
      <c r="S318" s="418"/>
      <c r="Z318" s="418"/>
    </row>
    <row r="319" spans="1:26">
      <c r="A319" s="421">
        <v>40997</v>
      </c>
      <c r="B319" s="417">
        <v>48</v>
      </c>
      <c r="C319" s="1221">
        <v>20</v>
      </c>
      <c r="D319" s="417" t="e">
        <v>#N/A</v>
      </c>
      <c r="E319" s="417" t="e">
        <v>#N/A</v>
      </c>
      <c r="F319" s="417" t="e">
        <v>#N/A</v>
      </c>
      <c r="G319" s="417">
        <v>35.713798274559174</v>
      </c>
      <c r="H319" s="417" t="e">
        <v>#N/A</v>
      </c>
      <c r="I319" s="417" t="e">
        <v>#N/A</v>
      </c>
      <c r="J319" s="417" t="e">
        <v>#N/A</v>
      </c>
      <c r="K319" s="417" t="e">
        <v>#N/A</v>
      </c>
      <c r="L319" s="422" t="e">
        <v>#N/A</v>
      </c>
      <c r="N319" s="123" t="e">
        <v>#N/A</v>
      </c>
      <c r="O319" s="61">
        <v>35.713798274559174</v>
      </c>
      <c r="P319" s="500" t="e">
        <v>#N/A</v>
      </c>
      <c r="Q319" s="107"/>
      <c r="S319" s="418"/>
      <c r="Z319" s="418"/>
    </row>
    <row r="320" spans="1:26">
      <c r="A320" s="421">
        <v>40892</v>
      </c>
      <c r="B320" s="417">
        <v>49.2</v>
      </c>
      <c r="C320" s="1221">
        <v>25</v>
      </c>
      <c r="D320" s="417" t="e">
        <v>#N/A</v>
      </c>
      <c r="E320" s="417" t="e">
        <v>#N/A</v>
      </c>
      <c r="F320" s="417" t="e">
        <v>#N/A</v>
      </c>
      <c r="G320" s="417">
        <v>34.032675113535852</v>
      </c>
      <c r="H320" s="417" t="e">
        <v>#N/A</v>
      </c>
      <c r="I320" s="417" t="e">
        <v>#N/A</v>
      </c>
      <c r="J320" s="417" t="e">
        <v>#N/A</v>
      </c>
      <c r="K320" s="417" t="e">
        <v>#N/A</v>
      </c>
      <c r="L320" s="422" t="e">
        <v>#N/A</v>
      </c>
      <c r="N320" s="123" t="e">
        <v>#N/A</v>
      </c>
      <c r="O320" s="61">
        <v>34.032675113535852</v>
      </c>
      <c r="P320" s="500" t="e">
        <v>#N/A</v>
      </c>
      <c r="Q320" s="107"/>
      <c r="S320" s="418"/>
      <c r="Z320" s="418"/>
    </row>
    <row r="321" spans="1:26">
      <c r="A321" s="421">
        <v>40381</v>
      </c>
      <c r="B321" s="417">
        <v>102.5</v>
      </c>
      <c r="C321" s="1221">
        <v>20</v>
      </c>
      <c r="D321" s="417">
        <v>126.45556607787388</v>
      </c>
      <c r="E321" s="417" t="e">
        <v>#N/A</v>
      </c>
      <c r="F321" s="417" t="e">
        <v>#N/A</v>
      </c>
      <c r="G321" s="417" t="e">
        <v>#N/A</v>
      </c>
      <c r="H321" s="417" t="e">
        <v>#N/A</v>
      </c>
      <c r="I321" s="417" t="e">
        <v>#N/A</v>
      </c>
      <c r="J321" s="417" t="e">
        <v>#N/A</v>
      </c>
      <c r="K321" s="417" t="e">
        <v>#N/A</v>
      </c>
      <c r="L321" s="422" t="e">
        <v>#N/A</v>
      </c>
      <c r="N321" s="123">
        <v>126.45556607787388</v>
      </c>
      <c r="O321" s="61" t="e">
        <v>#N/A</v>
      </c>
      <c r="P321" s="500" t="e">
        <v>#N/A</v>
      </c>
      <c r="Q321" s="107"/>
      <c r="S321" s="418"/>
      <c r="Z321" s="418"/>
    </row>
    <row r="322" spans="1:26">
      <c r="A322" s="421">
        <v>40297</v>
      </c>
      <c r="B322" s="417">
        <v>143.5</v>
      </c>
      <c r="C322" s="1221">
        <v>20</v>
      </c>
      <c r="D322" s="417">
        <v>127.20952415903416</v>
      </c>
      <c r="E322" s="417" t="e">
        <v>#N/A</v>
      </c>
      <c r="F322" s="417" t="e">
        <v>#N/A</v>
      </c>
      <c r="G322" s="417" t="e">
        <v>#N/A</v>
      </c>
      <c r="H322" s="417" t="e">
        <v>#N/A</v>
      </c>
      <c r="I322" s="417" t="e">
        <v>#N/A</v>
      </c>
      <c r="J322" s="417" t="e">
        <v>#N/A</v>
      </c>
      <c r="K322" s="417" t="e">
        <v>#N/A</v>
      </c>
      <c r="L322" s="422" t="e">
        <v>#N/A</v>
      </c>
      <c r="N322" s="123">
        <v>127.20952415903416</v>
      </c>
      <c r="O322" s="61" t="e">
        <v>#N/A</v>
      </c>
      <c r="P322" s="500" t="e">
        <v>#N/A</v>
      </c>
      <c r="Q322" s="107"/>
      <c r="S322" s="418"/>
      <c r="Z322" s="418"/>
    </row>
    <row r="323" spans="1:26">
      <c r="A323" s="421">
        <v>40164</v>
      </c>
      <c r="B323" s="417">
        <v>120</v>
      </c>
      <c r="C323" s="1221">
        <v>20</v>
      </c>
      <c r="D323" s="417">
        <v>142.17558760444851</v>
      </c>
      <c r="E323" s="417" t="e">
        <v>#N/A</v>
      </c>
      <c r="F323" s="417" t="e">
        <v>#N/A</v>
      </c>
      <c r="G323" s="417" t="e">
        <v>#N/A</v>
      </c>
      <c r="H323" s="417" t="e">
        <v>#N/A</v>
      </c>
      <c r="I323" s="417" t="e">
        <v>#N/A</v>
      </c>
      <c r="J323" s="417" t="e">
        <v>#N/A</v>
      </c>
      <c r="K323" s="417" t="e">
        <v>#N/A</v>
      </c>
      <c r="L323" s="422" t="e">
        <v>#N/A</v>
      </c>
      <c r="N323" s="123">
        <v>142.17558760444851</v>
      </c>
      <c r="O323" s="61" t="e">
        <v>#N/A</v>
      </c>
      <c r="P323" s="500" t="e">
        <v>#N/A</v>
      </c>
      <c r="Q323" s="107"/>
      <c r="S323" s="418"/>
      <c r="Z323" s="418"/>
    </row>
    <row r="324" spans="1:26">
      <c r="A324" s="421">
        <v>40156</v>
      </c>
      <c r="B324" s="417">
        <v>10.25</v>
      </c>
      <c r="C324" s="1221">
        <v>20</v>
      </c>
      <c r="D324" s="417" t="e">
        <v>#N/A</v>
      </c>
      <c r="E324" s="417" t="e">
        <v>#N/A</v>
      </c>
      <c r="F324" s="417">
        <v>139.1447737202482</v>
      </c>
      <c r="G324" s="417" t="e">
        <v>#N/A</v>
      </c>
      <c r="H324" s="417" t="e">
        <v>#N/A</v>
      </c>
      <c r="I324" s="417" t="e">
        <v>#N/A</v>
      </c>
      <c r="J324" s="417" t="e">
        <v>#N/A</v>
      </c>
      <c r="K324" s="417" t="e">
        <v>#N/A</v>
      </c>
      <c r="L324" s="422" t="e">
        <v>#N/A</v>
      </c>
      <c r="N324" s="123" t="e">
        <v>#N/A</v>
      </c>
      <c r="O324" s="61">
        <v>139.1447737202482</v>
      </c>
      <c r="P324" s="500" t="e">
        <v>#N/A</v>
      </c>
      <c r="Q324" s="107"/>
      <c r="S324" s="418"/>
      <c r="Z324" s="418"/>
    </row>
    <row r="325" spans="1:26">
      <c r="A325" s="421">
        <v>40875</v>
      </c>
      <c r="B325" s="417">
        <v>20.65</v>
      </c>
      <c r="C325" s="1221">
        <v>21</v>
      </c>
      <c r="D325" s="417" t="e">
        <v>#N/A</v>
      </c>
      <c r="E325" s="417" t="e">
        <v>#N/A</v>
      </c>
      <c r="F325" s="417">
        <v>85.32604282054848</v>
      </c>
      <c r="G325" s="417" t="e">
        <v>#N/A</v>
      </c>
      <c r="H325" s="417" t="e">
        <v>#N/A</v>
      </c>
      <c r="I325" s="417" t="e">
        <v>#N/A</v>
      </c>
      <c r="J325" s="417" t="e">
        <v>#N/A</v>
      </c>
      <c r="K325" s="417" t="e">
        <v>#N/A</v>
      </c>
      <c r="L325" s="422" t="e">
        <v>#N/A</v>
      </c>
      <c r="N325" s="123" t="e">
        <v>#N/A</v>
      </c>
      <c r="O325" s="61">
        <v>85.32604282054848</v>
      </c>
      <c r="P325" s="500" t="e">
        <v>#N/A</v>
      </c>
      <c r="Q325" s="107"/>
      <c r="S325" s="418"/>
      <c r="Z325" s="418"/>
    </row>
    <row r="326" spans="1:26">
      <c r="A326" s="421">
        <v>39889</v>
      </c>
      <c r="B326" s="417">
        <v>24.75</v>
      </c>
      <c r="C326" s="1221">
        <v>20</v>
      </c>
      <c r="D326" s="417" t="e">
        <v>#N/A</v>
      </c>
      <c r="E326" s="417" t="e">
        <v>#N/A</v>
      </c>
      <c r="F326" s="417">
        <v>133.59038364997915</v>
      </c>
      <c r="G326" s="417" t="e">
        <v>#N/A</v>
      </c>
      <c r="H326" s="417" t="e">
        <v>#N/A</v>
      </c>
      <c r="I326" s="417" t="e">
        <v>#N/A</v>
      </c>
      <c r="J326" s="417" t="e">
        <v>#N/A</v>
      </c>
      <c r="K326" s="417" t="e">
        <v>#N/A</v>
      </c>
      <c r="L326" s="422" t="e">
        <v>#N/A</v>
      </c>
      <c r="N326" s="123" t="e">
        <v>#N/A</v>
      </c>
      <c r="O326" s="61">
        <v>133.59038364997915</v>
      </c>
      <c r="P326" s="500" t="e">
        <v>#N/A</v>
      </c>
      <c r="Q326" s="107"/>
      <c r="S326" s="418"/>
      <c r="Z326" s="418"/>
    </row>
    <row r="327" spans="1:26">
      <c r="A327" s="421">
        <v>40095</v>
      </c>
      <c r="B327" s="417">
        <v>5</v>
      </c>
      <c r="C327" s="1221">
        <v>5</v>
      </c>
      <c r="D327" s="417" t="e">
        <v>#N/A</v>
      </c>
      <c r="E327" s="417" t="e">
        <v>#N/A</v>
      </c>
      <c r="F327" s="417">
        <v>89.523588938601122</v>
      </c>
      <c r="G327" s="417" t="e">
        <v>#N/A</v>
      </c>
      <c r="H327" s="417" t="e">
        <v>#N/A</v>
      </c>
      <c r="I327" s="417" t="e">
        <v>#N/A</v>
      </c>
      <c r="J327" s="417" t="e">
        <v>#N/A</v>
      </c>
      <c r="K327" s="417" t="e">
        <v>#N/A</v>
      </c>
      <c r="L327" s="422" t="e">
        <v>#N/A</v>
      </c>
      <c r="N327" s="123" t="e">
        <v>#N/A</v>
      </c>
      <c r="O327" s="61">
        <v>89.523588938601122</v>
      </c>
      <c r="P327" s="500" t="e">
        <v>#N/A</v>
      </c>
      <c r="Q327" s="107"/>
      <c r="S327" s="418"/>
      <c r="Z327" s="418"/>
    </row>
    <row r="328" spans="1:26">
      <c r="A328" s="421">
        <v>40668</v>
      </c>
      <c r="B328" s="417">
        <v>165.6</v>
      </c>
      <c r="C328" s="1221">
        <v>20</v>
      </c>
      <c r="D328" s="417" t="e">
        <v>#N/A</v>
      </c>
      <c r="E328" s="417" t="e">
        <v>#N/A</v>
      </c>
      <c r="F328" s="417" t="e">
        <v>#N/A</v>
      </c>
      <c r="G328" s="417">
        <v>70.506707769794644</v>
      </c>
      <c r="H328" s="417" t="e">
        <v>#N/A</v>
      </c>
      <c r="I328" s="417" t="e">
        <v>#N/A</v>
      </c>
      <c r="J328" s="417" t="e">
        <v>#N/A</v>
      </c>
      <c r="K328" s="417" t="e">
        <v>#N/A</v>
      </c>
      <c r="L328" s="422" t="e">
        <v>#N/A</v>
      </c>
      <c r="N328" s="123" t="e">
        <v>#N/A</v>
      </c>
      <c r="O328" s="61">
        <v>70.506707769794644</v>
      </c>
      <c r="P328" s="500" t="e">
        <v>#N/A</v>
      </c>
      <c r="Q328" s="107"/>
      <c r="S328" s="418"/>
      <c r="Z328" s="418"/>
    </row>
    <row r="329" spans="1:26">
      <c r="A329" s="421">
        <v>40494</v>
      </c>
      <c r="B329" s="417">
        <v>99</v>
      </c>
      <c r="C329" s="1221">
        <v>20</v>
      </c>
      <c r="D329" s="417" t="e">
        <v>#N/A</v>
      </c>
      <c r="E329" s="417" t="e">
        <v>#N/A</v>
      </c>
      <c r="F329" s="417" t="e">
        <v>#N/A</v>
      </c>
      <c r="G329" s="417" t="e">
        <v>#N/A</v>
      </c>
      <c r="H329" s="417" t="e">
        <v>#N/A</v>
      </c>
      <c r="I329" s="417">
        <v>72.661877690402108</v>
      </c>
      <c r="J329" s="417" t="e">
        <v>#N/A</v>
      </c>
      <c r="K329" s="417" t="e">
        <v>#N/A</v>
      </c>
      <c r="L329" s="422" t="e">
        <v>#N/A</v>
      </c>
      <c r="N329" s="123" t="e">
        <v>#N/A</v>
      </c>
      <c r="O329" s="61" t="e">
        <v>#N/A</v>
      </c>
      <c r="P329" s="500">
        <v>72.661877690402108</v>
      </c>
      <c r="Q329" s="107"/>
      <c r="S329" s="418"/>
      <c r="Z329" s="418"/>
    </row>
    <row r="330" spans="1:26">
      <c r="A330" s="421">
        <v>41214</v>
      </c>
      <c r="B330" s="417">
        <v>50</v>
      </c>
      <c r="C330" s="1221">
        <v>20</v>
      </c>
      <c r="D330" s="417" t="e">
        <v>#N/A</v>
      </c>
      <c r="E330" s="417" t="e">
        <v>#N/A</v>
      </c>
      <c r="F330" s="417" t="e">
        <v>#N/A</v>
      </c>
      <c r="G330" s="417" t="e">
        <v>#N/A</v>
      </c>
      <c r="H330" s="417" t="e">
        <v>#N/A</v>
      </c>
      <c r="I330" s="417">
        <v>59.168609166091642</v>
      </c>
      <c r="J330" s="417" t="e">
        <v>#N/A</v>
      </c>
      <c r="K330" s="417" t="e">
        <v>#N/A</v>
      </c>
      <c r="L330" s="422" t="e">
        <v>#N/A</v>
      </c>
      <c r="N330" s="123" t="e">
        <v>#N/A</v>
      </c>
      <c r="O330" s="61" t="e">
        <v>#N/A</v>
      </c>
      <c r="P330" s="500">
        <v>59.168609166091642</v>
      </c>
      <c r="Q330" s="107"/>
      <c r="S330" s="418"/>
      <c r="Z330" s="418"/>
    </row>
    <row r="331" spans="1:26">
      <c r="A331" s="421">
        <v>41010</v>
      </c>
      <c r="B331" s="417">
        <v>54</v>
      </c>
      <c r="C331" s="1221">
        <v>10</v>
      </c>
      <c r="D331" s="417" t="e">
        <v>#N/A</v>
      </c>
      <c r="E331" s="417" t="e">
        <v>#N/A</v>
      </c>
      <c r="F331" s="417" t="e">
        <v>#N/A</v>
      </c>
      <c r="G331" s="417" t="e">
        <v>#N/A</v>
      </c>
      <c r="H331" s="417" t="e">
        <v>#N/A</v>
      </c>
      <c r="I331" s="417">
        <v>52.001541781250438</v>
      </c>
      <c r="J331" s="417" t="e">
        <v>#N/A</v>
      </c>
      <c r="K331" s="417" t="e">
        <v>#N/A</v>
      </c>
      <c r="L331" s="422" t="e">
        <v>#N/A</v>
      </c>
      <c r="N331" s="123" t="e">
        <v>#N/A</v>
      </c>
      <c r="O331" s="61" t="e">
        <v>#N/A</v>
      </c>
      <c r="P331" s="500">
        <v>52.001541781250438</v>
      </c>
      <c r="Q331" s="107"/>
      <c r="S331" s="418"/>
      <c r="Z331" s="418"/>
    </row>
    <row r="332" spans="1:26">
      <c r="A332" s="421">
        <v>40612</v>
      </c>
      <c r="B332" s="417">
        <v>100</v>
      </c>
      <c r="C332" s="1221">
        <v>20</v>
      </c>
      <c r="D332" s="417" t="e">
        <v>#N/A</v>
      </c>
      <c r="E332" s="417" t="e">
        <v>#N/A</v>
      </c>
      <c r="F332" s="417" t="e">
        <v>#N/A</v>
      </c>
      <c r="G332" s="417" t="e">
        <v>#N/A</v>
      </c>
      <c r="H332" s="417" t="e">
        <v>#N/A</v>
      </c>
      <c r="I332" s="417">
        <v>72.112105147883156</v>
      </c>
      <c r="J332" s="417" t="e">
        <v>#N/A</v>
      </c>
      <c r="K332" s="417" t="e">
        <v>#N/A</v>
      </c>
      <c r="L332" s="422" t="e">
        <v>#N/A</v>
      </c>
      <c r="N332" s="123" t="e">
        <v>#N/A</v>
      </c>
      <c r="O332" s="61" t="e">
        <v>#N/A</v>
      </c>
      <c r="P332" s="500">
        <v>72.112105147883156</v>
      </c>
      <c r="Q332" s="107"/>
      <c r="S332" s="418"/>
      <c r="Z332" s="418"/>
    </row>
    <row r="333" spans="1:26">
      <c r="A333" s="421">
        <v>40956</v>
      </c>
      <c r="B333" s="417">
        <v>50</v>
      </c>
      <c r="C333" s="1221">
        <v>20</v>
      </c>
      <c r="D333" s="417">
        <v>103.25602529135206</v>
      </c>
      <c r="E333" s="417" t="e">
        <v>#N/A</v>
      </c>
      <c r="F333" s="417" t="e">
        <v>#N/A</v>
      </c>
      <c r="G333" s="417" t="e">
        <v>#N/A</v>
      </c>
      <c r="H333" s="417" t="e">
        <v>#N/A</v>
      </c>
      <c r="I333" s="417" t="e">
        <v>#N/A</v>
      </c>
      <c r="J333" s="417" t="e">
        <v>#N/A</v>
      </c>
      <c r="K333" s="417" t="e">
        <v>#N/A</v>
      </c>
      <c r="L333" s="422" t="e">
        <v>#N/A</v>
      </c>
      <c r="N333" s="123">
        <v>103.25602529135206</v>
      </c>
      <c r="O333" s="61" t="e">
        <v>#N/A</v>
      </c>
      <c r="P333" s="500" t="e">
        <v>#N/A</v>
      </c>
      <c r="Q333" s="107"/>
      <c r="S333" s="418"/>
      <c r="Z333" s="418"/>
    </row>
    <row r="334" spans="1:26">
      <c r="A334" s="421">
        <v>41418</v>
      </c>
      <c r="B334" s="417">
        <v>39</v>
      </c>
      <c r="C334" s="1221">
        <v>10</v>
      </c>
      <c r="D334" s="417">
        <v>98.080289746233944</v>
      </c>
      <c r="E334" s="417" t="e">
        <v>#N/A</v>
      </c>
      <c r="F334" s="417" t="e">
        <v>#N/A</v>
      </c>
      <c r="G334" s="417" t="e">
        <v>#N/A</v>
      </c>
      <c r="H334" s="417" t="e">
        <v>#N/A</v>
      </c>
      <c r="I334" s="417" t="e">
        <v>#N/A</v>
      </c>
      <c r="J334" s="417" t="e">
        <v>#N/A</v>
      </c>
      <c r="K334" s="417" t="e">
        <v>#N/A</v>
      </c>
      <c r="L334" s="422" t="e">
        <v>#N/A</v>
      </c>
      <c r="N334" s="123">
        <v>98.080289746233944</v>
      </c>
      <c r="O334" s="61" t="e">
        <v>#N/A</v>
      </c>
      <c r="P334" s="500" t="e">
        <v>#N/A</v>
      </c>
      <c r="Q334" s="107"/>
      <c r="S334" s="418"/>
      <c r="Z334" s="418"/>
    </row>
    <row r="335" spans="1:26">
      <c r="A335" s="421">
        <v>40141</v>
      </c>
      <c r="B335" s="417">
        <v>150</v>
      </c>
      <c r="C335" s="1221">
        <v>20</v>
      </c>
      <c r="D335" s="417" t="e">
        <v>#N/A</v>
      </c>
      <c r="E335" s="417" t="e">
        <v>#N/A</v>
      </c>
      <c r="F335" s="417">
        <v>75.067872114510109</v>
      </c>
      <c r="G335" s="417" t="e">
        <v>#N/A</v>
      </c>
      <c r="H335" s="417" t="e">
        <v>#N/A</v>
      </c>
      <c r="I335" s="417" t="e">
        <v>#N/A</v>
      </c>
      <c r="J335" s="417" t="e">
        <v>#N/A</v>
      </c>
      <c r="K335" s="417" t="e">
        <v>#N/A</v>
      </c>
      <c r="L335" s="422" t="e">
        <v>#N/A</v>
      </c>
      <c r="N335" s="123" t="e">
        <v>#N/A</v>
      </c>
      <c r="O335" s="61">
        <v>75.067872114510109</v>
      </c>
      <c r="P335" s="500" t="e">
        <v>#N/A</v>
      </c>
      <c r="Q335" s="107"/>
      <c r="S335" s="418"/>
      <c r="Z335" s="418"/>
    </row>
    <row r="336" spans="1:26">
      <c r="A336" s="421">
        <v>41446</v>
      </c>
      <c r="B336" s="417">
        <v>102.4</v>
      </c>
      <c r="C336" s="1221">
        <v>20</v>
      </c>
      <c r="D336" s="417" t="e">
        <v>#N/A</v>
      </c>
      <c r="E336" s="417">
        <v>33.747731145023742</v>
      </c>
      <c r="F336" s="417" t="e">
        <v>#N/A</v>
      </c>
      <c r="G336" s="417" t="e">
        <v>#N/A</v>
      </c>
      <c r="H336" s="417" t="e">
        <v>#N/A</v>
      </c>
      <c r="I336" s="417" t="e">
        <v>#N/A</v>
      </c>
      <c r="J336" s="417" t="e">
        <v>#N/A</v>
      </c>
      <c r="K336" s="417" t="e">
        <v>#N/A</v>
      </c>
      <c r="L336" s="422" t="e">
        <v>#N/A</v>
      </c>
      <c r="N336" s="123">
        <v>33.747731145023742</v>
      </c>
      <c r="O336" s="61" t="e">
        <v>#N/A</v>
      </c>
      <c r="P336" s="500" t="e">
        <v>#N/A</v>
      </c>
      <c r="Q336" s="107"/>
      <c r="S336" s="418"/>
      <c r="Z336" s="418"/>
    </row>
    <row r="337" spans="1:26">
      <c r="A337" s="421">
        <v>40967</v>
      </c>
      <c r="B337" s="417">
        <v>91</v>
      </c>
      <c r="C337" s="1221">
        <v>20</v>
      </c>
      <c r="D337" s="417" t="e">
        <v>#N/A</v>
      </c>
      <c r="E337" s="417">
        <v>34.102026131728266</v>
      </c>
      <c r="F337" s="417" t="e">
        <v>#N/A</v>
      </c>
      <c r="G337" s="417" t="e">
        <v>#N/A</v>
      </c>
      <c r="H337" s="417" t="e">
        <v>#N/A</v>
      </c>
      <c r="I337" s="417" t="e">
        <v>#N/A</v>
      </c>
      <c r="J337" s="417" t="e">
        <v>#N/A</v>
      </c>
      <c r="K337" s="417" t="e">
        <v>#N/A</v>
      </c>
      <c r="L337" s="422" t="e">
        <v>#N/A</v>
      </c>
      <c r="N337" s="123">
        <v>34.102026131728266</v>
      </c>
      <c r="O337" s="61" t="e">
        <v>#N/A</v>
      </c>
      <c r="P337" s="500" t="e">
        <v>#N/A</v>
      </c>
      <c r="Q337" s="107"/>
      <c r="S337" s="418"/>
      <c r="Z337" s="418"/>
    </row>
    <row r="338" spans="1:26">
      <c r="A338" s="421">
        <v>41440</v>
      </c>
      <c r="B338" s="417">
        <v>199</v>
      </c>
      <c r="C338" s="1221">
        <v>20</v>
      </c>
      <c r="D338" s="417" t="e">
        <v>#N/A</v>
      </c>
      <c r="E338" s="417" t="e">
        <v>#N/A</v>
      </c>
      <c r="F338" s="417" t="e">
        <v>#N/A</v>
      </c>
      <c r="G338" s="417">
        <v>23.708324772139541</v>
      </c>
      <c r="H338" s="417" t="e">
        <v>#N/A</v>
      </c>
      <c r="I338" s="417" t="e">
        <v>#N/A</v>
      </c>
      <c r="J338" s="417" t="e">
        <v>#N/A</v>
      </c>
      <c r="K338" s="417" t="e">
        <v>#N/A</v>
      </c>
      <c r="L338" s="422" t="e">
        <v>#N/A</v>
      </c>
      <c r="N338" s="123" t="e">
        <v>#N/A</v>
      </c>
      <c r="O338" s="61">
        <v>23.708324772139541</v>
      </c>
      <c r="P338" s="500" t="e">
        <v>#N/A</v>
      </c>
      <c r="Q338" s="107"/>
      <c r="S338" s="418"/>
      <c r="Z338" s="418"/>
    </row>
    <row r="339" spans="1:26">
      <c r="A339" s="421">
        <v>41465</v>
      </c>
      <c r="B339" s="417">
        <v>249.9</v>
      </c>
      <c r="C339" s="1221">
        <v>20</v>
      </c>
      <c r="D339" s="417" t="e">
        <v>#N/A</v>
      </c>
      <c r="E339" s="417" t="e">
        <v>#N/A</v>
      </c>
      <c r="F339" s="417" t="e">
        <v>#N/A</v>
      </c>
      <c r="G339" s="417">
        <v>25.578479983132571</v>
      </c>
      <c r="H339" s="417" t="e">
        <v>#N/A</v>
      </c>
      <c r="I339" s="417" t="e">
        <v>#N/A</v>
      </c>
      <c r="J339" s="417" t="e">
        <v>#N/A</v>
      </c>
      <c r="K339" s="417" t="e">
        <v>#N/A</v>
      </c>
      <c r="L339" s="422" t="e">
        <v>#N/A</v>
      </c>
      <c r="N339" s="123" t="e">
        <v>#N/A</v>
      </c>
      <c r="O339" s="61">
        <v>25.578479983132571</v>
      </c>
      <c r="P339" s="500" t="e">
        <v>#N/A</v>
      </c>
      <c r="Q339" s="107"/>
      <c r="S339" s="418"/>
      <c r="Z339" s="418"/>
    </row>
    <row r="340" spans="1:26">
      <c r="A340" s="421">
        <v>41440</v>
      </c>
      <c r="B340" s="417">
        <v>250</v>
      </c>
      <c r="C340" s="1221">
        <v>20</v>
      </c>
      <c r="D340" s="417" t="e">
        <v>#N/A</v>
      </c>
      <c r="E340" s="417" t="e">
        <v>#N/A</v>
      </c>
      <c r="F340" s="417" t="e">
        <v>#N/A</v>
      </c>
      <c r="G340" s="417">
        <v>26.098146508157207</v>
      </c>
      <c r="H340" s="417" t="e">
        <v>#N/A</v>
      </c>
      <c r="I340" s="417" t="e">
        <v>#N/A</v>
      </c>
      <c r="J340" s="417" t="e">
        <v>#N/A</v>
      </c>
      <c r="K340" s="417" t="e">
        <v>#N/A</v>
      </c>
      <c r="L340" s="422" t="e">
        <v>#N/A</v>
      </c>
      <c r="N340" s="123" t="e">
        <v>#N/A</v>
      </c>
      <c r="O340" s="61">
        <v>26.098146508157207</v>
      </c>
      <c r="P340" s="500" t="e">
        <v>#N/A</v>
      </c>
      <c r="Q340" s="107"/>
      <c r="S340" s="418"/>
      <c r="Z340" s="418"/>
    </row>
    <row r="341" spans="1:26">
      <c r="A341" s="421">
        <v>41556</v>
      </c>
      <c r="B341" s="417">
        <v>200</v>
      </c>
      <c r="C341" s="1221">
        <v>20</v>
      </c>
      <c r="D341" s="417" t="e">
        <v>#N/A</v>
      </c>
      <c r="E341" s="417" t="e">
        <v>#N/A</v>
      </c>
      <c r="F341" s="417" t="e">
        <v>#N/A</v>
      </c>
      <c r="G341" s="417">
        <v>21.992427725296924</v>
      </c>
      <c r="H341" s="417" t="e">
        <v>#N/A</v>
      </c>
      <c r="I341" s="417" t="e">
        <v>#N/A</v>
      </c>
      <c r="J341" s="417" t="e">
        <v>#N/A</v>
      </c>
      <c r="K341" s="417" t="e">
        <v>#N/A</v>
      </c>
      <c r="L341" s="422" t="e">
        <v>#N/A</v>
      </c>
      <c r="N341" s="123" t="e">
        <v>#N/A</v>
      </c>
      <c r="O341" s="61">
        <v>21.992427725296924</v>
      </c>
      <c r="P341" s="500" t="e">
        <v>#N/A</v>
      </c>
      <c r="Q341" s="107"/>
      <c r="S341" s="418"/>
      <c r="Z341" s="418"/>
    </row>
    <row r="342" spans="1:26">
      <c r="A342" s="421">
        <v>41557</v>
      </c>
      <c r="B342" s="417">
        <v>199.8</v>
      </c>
      <c r="C342" s="1221">
        <v>20</v>
      </c>
      <c r="D342" s="417" t="e">
        <v>#N/A</v>
      </c>
      <c r="E342" s="417" t="e">
        <v>#N/A</v>
      </c>
      <c r="F342" s="417" t="e">
        <v>#N/A</v>
      </c>
      <c r="G342" s="417">
        <v>21.620254252995938</v>
      </c>
      <c r="H342" s="417" t="e">
        <v>#N/A</v>
      </c>
      <c r="I342" s="417" t="e">
        <v>#N/A</v>
      </c>
      <c r="J342" s="417" t="e">
        <v>#N/A</v>
      </c>
      <c r="K342" s="417" t="e">
        <v>#N/A</v>
      </c>
      <c r="L342" s="422" t="e">
        <v>#N/A</v>
      </c>
      <c r="N342" s="123" t="e">
        <v>#N/A</v>
      </c>
      <c r="O342" s="61">
        <v>21.620254252995938</v>
      </c>
      <c r="P342" s="500" t="e">
        <v>#N/A</v>
      </c>
      <c r="Q342" s="107"/>
      <c r="S342" s="418"/>
      <c r="Z342" s="418"/>
    </row>
    <row r="343" spans="1:26">
      <c r="A343" s="421">
        <v>41556</v>
      </c>
      <c r="B343" s="417">
        <v>198.9</v>
      </c>
      <c r="C343" s="1221">
        <v>20</v>
      </c>
      <c r="D343" s="417" t="e">
        <v>#N/A</v>
      </c>
      <c r="E343" s="417" t="e">
        <v>#N/A</v>
      </c>
      <c r="F343" s="417" t="e">
        <v>#N/A</v>
      </c>
      <c r="G343" s="417">
        <v>23.074164935171197</v>
      </c>
      <c r="H343" s="417" t="e">
        <v>#N/A</v>
      </c>
      <c r="I343" s="417" t="e">
        <v>#N/A</v>
      </c>
      <c r="J343" s="417" t="e">
        <v>#N/A</v>
      </c>
      <c r="K343" s="417" t="e">
        <v>#N/A</v>
      </c>
      <c r="L343" s="422" t="e">
        <v>#N/A</v>
      </c>
      <c r="N343" s="123" t="e">
        <v>#N/A</v>
      </c>
      <c r="O343" s="61">
        <v>23.074164935171197</v>
      </c>
      <c r="P343" s="500" t="e">
        <v>#N/A</v>
      </c>
      <c r="Q343" s="107"/>
      <c r="S343" s="418"/>
      <c r="Z343" s="418"/>
    </row>
    <row r="344" spans="1:26">
      <c r="A344" s="421">
        <v>41557</v>
      </c>
      <c r="B344" s="417">
        <v>200</v>
      </c>
      <c r="C344" s="1221">
        <v>20</v>
      </c>
      <c r="D344" s="417" t="e">
        <v>#N/A</v>
      </c>
      <c r="E344" s="417" t="e">
        <v>#N/A</v>
      </c>
      <c r="F344" s="417" t="e">
        <v>#N/A</v>
      </c>
      <c r="G344" s="417">
        <v>23.136278354033948</v>
      </c>
      <c r="H344" s="417" t="e">
        <v>#N/A</v>
      </c>
      <c r="I344" s="417" t="e">
        <v>#N/A</v>
      </c>
      <c r="J344" s="417" t="e">
        <v>#N/A</v>
      </c>
      <c r="K344" s="417" t="e">
        <v>#N/A</v>
      </c>
      <c r="L344" s="422" t="e">
        <v>#N/A</v>
      </c>
      <c r="N344" s="123" t="e">
        <v>#N/A</v>
      </c>
      <c r="O344" s="61">
        <v>23.136278354033948</v>
      </c>
      <c r="P344" s="500" t="e">
        <v>#N/A</v>
      </c>
      <c r="Q344" s="107"/>
      <c r="S344" s="418"/>
      <c r="Z344" s="418"/>
    </row>
    <row r="345" spans="1:26">
      <c r="A345" s="421">
        <v>41852</v>
      </c>
      <c r="B345" s="417">
        <v>100</v>
      </c>
      <c r="C345" s="1221">
        <v>20</v>
      </c>
      <c r="D345" s="417" t="e">
        <v>#N/A</v>
      </c>
      <c r="E345" s="417" t="e">
        <v>#N/A</v>
      </c>
      <c r="F345" s="417" t="e">
        <v>#N/A</v>
      </c>
      <c r="G345" s="417">
        <v>25.313214829358802</v>
      </c>
      <c r="H345" s="417" t="e">
        <v>#N/A</v>
      </c>
      <c r="I345" s="417" t="e">
        <v>#N/A</v>
      </c>
      <c r="J345" s="417" t="e">
        <v>#N/A</v>
      </c>
      <c r="K345" s="417" t="e">
        <v>#N/A</v>
      </c>
      <c r="L345" s="422" t="e">
        <v>#N/A</v>
      </c>
      <c r="N345" s="123" t="e">
        <v>#N/A</v>
      </c>
      <c r="O345" s="61">
        <v>25.313214829358802</v>
      </c>
      <c r="P345" s="500" t="e">
        <v>#N/A</v>
      </c>
      <c r="Q345" s="107"/>
      <c r="S345" s="418"/>
      <c r="Z345" s="418"/>
    </row>
    <row r="346" spans="1:26">
      <c r="A346" s="421">
        <v>41472</v>
      </c>
      <c r="B346" s="417">
        <v>150</v>
      </c>
      <c r="C346" s="1221">
        <v>20</v>
      </c>
      <c r="D346" s="417" t="e">
        <v>#N/A</v>
      </c>
      <c r="E346" s="417" t="e">
        <v>#N/A</v>
      </c>
      <c r="F346" s="417" t="e">
        <v>#N/A</v>
      </c>
      <c r="G346" s="417">
        <v>26.577996045497272</v>
      </c>
      <c r="H346" s="417" t="e">
        <v>#N/A</v>
      </c>
      <c r="I346" s="417" t="e">
        <v>#N/A</v>
      </c>
      <c r="J346" s="417" t="e">
        <v>#N/A</v>
      </c>
      <c r="K346" s="417" t="e">
        <v>#N/A</v>
      </c>
      <c r="L346" s="422" t="e">
        <v>#N/A</v>
      </c>
      <c r="N346" s="123" t="e">
        <v>#N/A</v>
      </c>
      <c r="O346" s="61">
        <v>26.577996045497272</v>
      </c>
      <c r="P346" s="500" t="e">
        <v>#N/A</v>
      </c>
      <c r="Q346" s="107"/>
      <c r="S346" s="418"/>
      <c r="Z346" s="418"/>
    </row>
    <row r="347" spans="1:26">
      <c r="A347" s="421">
        <v>40149</v>
      </c>
      <c r="B347" s="417">
        <v>50</v>
      </c>
      <c r="C347" s="1221">
        <v>25</v>
      </c>
      <c r="D347" s="417" t="e">
        <v>#N/A</v>
      </c>
      <c r="E347" s="417">
        <v>111.9796248404854</v>
      </c>
      <c r="F347" s="417" t="e">
        <v>#N/A</v>
      </c>
      <c r="G347" s="417" t="e">
        <v>#N/A</v>
      </c>
      <c r="H347" s="417" t="e">
        <v>#N/A</v>
      </c>
      <c r="I347" s="417" t="e">
        <v>#N/A</v>
      </c>
      <c r="J347" s="417" t="e">
        <v>#N/A</v>
      </c>
      <c r="K347" s="417" t="e">
        <v>#N/A</v>
      </c>
      <c r="L347" s="422" t="e">
        <v>#N/A</v>
      </c>
      <c r="N347" s="123">
        <v>111.9796248404854</v>
      </c>
      <c r="O347" s="61" t="e">
        <v>#N/A</v>
      </c>
      <c r="P347" s="500" t="e">
        <v>#N/A</v>
      </c>
      <c r="Q347" s="107"/>
      <c r="S347" s="418"/>
      <c r="Z347" s="418"/>
    </row>
    <row r="348" spans="1:26">
      <c r="A348" s="421">
        <v>41290</v>
      </c>
      <c r="B348" s="417">
        <v>74.8</v>
      </c>
      <c r="C348" s="1221">
        <v>25</v>
      </c>
      <c r="D348" s="417" t="e">
        <v>#N/A</v>
      </c>
      <c r="E348" s="417" t="e">
        <v>#N/A</v>
      </c>
      <c r="F348" s="417" t="e">
        <v>#N/A</v>
      </c>
      <c r="G348" s="417">
        <v>32.218372478209993</v>
      </c>
      <c r="H348" s="417" t="e">
        <v>#N/A</v>
      </c>
      <c r="I348" s="417" t="e">
        <v>#N/A</v>
      </c>
      <c r="J348" s="417" t="e">
        <v>#N/A</v>
      </c>
      <c r="K348" s="417" t="e">
        <v>#N/A</v>
      </c>
      <c r="L348" s="422" t="e">
        <v>#N/A</v>
      </c>
      <c r="N348" s="123" t="e">
        <v>#N/A</v>
      </c>
      <c r="O348" s="61">
        <v>32.218372478209993</v>
      </c>
      <c r="P348" s="500" t="e">
        <v>#N/A</v>
      </c>
      <c r="Q348" s="107"/>
      <c r="S348" s="418"/>
      <c r="Z348" s="418"/>
    </row>
    <row r="349" spans="1:26">
      <c r="A349" s="421">
        <v>41312</v>
      </c>
      <c r="B349" s="417">
        <v>200.6</v>
      </c>
      <c r="C349" s="1221">
        <v>25</v>
      </c>
      <c r="D349" s="417" t="e">
        <v>#N/A</v>
      </c>
      <c r="E349" s="417" t="e">
        <v>#N/A</v>
      </c>
      <c r="F349" s="417" t="e">
        <v>#N/A</v>
      </c>
      <c r="G349" s="417">
        <v>31.848661980300701</v>
      </c>
      <c r="H349" s="417" t="e">
        <v>#N/A</v>
      </c>
      <c r="I349" s="417" t="e">
        <v>#N/A</v>
      </c>
      <c r="J349" s="417" t="e">
        <v>#N/A</v>
      </c>
      <c r="K349" s="417" t="e">
        <v>#N/A</v>
      </c>
      <c r="L349" s="422" t="e">
        <v>#N/A</v>
      </c>
      <c r="N349" s="123" t="e">
        <v>#N/A</v>
      </c>
      <c r="O349" s="61">
        <v>31.848661980300701</v>
      </c>
      <c r="P349" s="500" t="e">
        <v>#N/A</v>
      </c>
      <c r="Q349" s="107"/>
      <c r="S349" s="418"/>
      <c r="Z349" s="418"/>
    </row>
    <row r="350" spans="1:26">
      <c r="A350" s="421">
        <v>41453</v>
      </c>
      <c r="B350" s="417">
        <v>80</v>
      </c>
      <c r="C350" s="1221">
        <v>20</v>
      </c>
      <c r="D350" s="417" t="e">
        <v>#N/A</v>
      </c>
      <c r="E350" s="417">
        <v>60.751715590461139</v>
      </c>
      <c r="F350" s="417" t="e">
        <v>#N/A</v>
      </c>
      <c r="G350" s="417" t="e">
        <v>#N/A</v>
      </c>
      <c r="H350" s="417" t="e">
        <v>#N/A</v>
      </c>
      <c r="I350" s="417" t="e">
        <v>#N/A</v>
      </c>
      <c r="J350" s="417" t="e">
        <v>#N/A</v>
      </c>
      <c r="K350" s="417" t="e">
        <v>#N/A</v>
      </c>
      <c r="L350" s="422" t="e">
        <v>#N/A</v>
      </c>
      <c r="N350" s="123">
        <v>60.751715590461139</v>
      </c>
      <c r="O350" s="61" t="e">
        <v>#N/A</v>
      </c>
      <c r="P350" s="500" t="e">
        <v>#N/A</v>
      </c>
      <c r="Q350" s="107"/>
      <c r="S350" s="418"/>
      <c r="Z350" s="418"/>
    </row>
    <row r="351" spans="1:26">
      <c r="A351" s="421">
        <v>41462</v>
      </c>
      <c r="B351" s="417">
        <v>80</v>
      </c>
      <c r="C351" s="1221">
        <v>20</v>
      </c>
      <c r="D351" s="417" t="e">
        <v>#N/A</v>
      </c>
      <c r="E351" s="417">
        <v>60.751715590461139</v>
      </c>
      <c r="F351" s="417" t="e">
        <v>#N/A</v>
      </c>
      <c r="G351" s="417" t="e">
        <v>#N/A</v>
      </c>
      <c r="H351" s="417" t="e">
        <v>#N/A</v>
      </c>
      <c r="I351" s="417" t="e">
        <v>#N/A</v>
      </c>
      <c r="J351" s="417" t="e">
        <v>#N/A</v>
      </c>
      <c r="K351" s="417" t="e">
        <v>#N/A</v>
      </c>
      <c r="L351" s="422" t="e">
        <v>#N/A</v>
      </c>
      <c r="N351" s="123">
        <v>60.751715590461139</v>
      </c>
      <c r="O351" s="61" t="e">
        <v>#N/A</v>
      </c>
      <c r="P351" s="500" t="e">
        <v>#N/A</v>
      </c>
      <c r="Q351" s="107"/>
      <c r="S351" s="418"/>
      <c r="Z351" s="418"/>
    </row>
    <row r="352" spans="1:26">
      <c r="A352" s="421">
        <v>41380</v>
      </c>
      <c r="B352" s="417">
        <v>74.8</v>
      </c>
      <c r="C352" s="1221">
        <v>20</v>
      </c>
      <c r="D352" s="417" t="e">
        <v>#N/A</v>
      </c>
      <c r="E352" s="417" t="e">
        <v>#N/A</v>
      </c>
      <c r="F352" s="417">
        <v>53.059437356235634</v>
      </c>
      <c r="G352" s="417" t="e">
        <v>#N/A</v>
      </c>
      <c r="H352" s="417" t="e">
        <v>#N/A</v>
      </c>
      <c r="I352" s="417" t="e">
        <v>#N/A</v>
      </c>
      <c r="J352" s="417" t="e">
        <v>#N/A</v>
      </c>
      <c r="K352" s="417" t="e">
        <v>#N/A</v>
      </c>
      <c r="L352" s="422" t="e">
        <v>#N/A</v>
      </c>
      <c r="N352" s="123" t="e">
        <v>#N/A</v>
      </c>
      <c r="O352" s="61">
        <v>53.059437356235634</v>
      </c>
      <c r="P352" s="500" t="e">
        <v>#N/A</v>
      </c>
      <c r="Q352" s="107"/>
      <c r="S352" s="418"/>
      <c r="Z352" s="418"/>
    </row>
    <row r="353" spans="1:26">
      <c r="A353" s="421">
        <v>40350</v>
      </c>
      <c r="B353" s="417">
        <v>81.599999999999994</v>
      </c>
      <c r="C353" s="1221">
        <v>20</v>
      </c>
      <c r="D353" s="417" t="e">
        <v>#N/A</v>
      </c>
      <c r="E353" s="417" t="e">
        <v>#N/A</v>
      </c>
      <c r="F353" s="417">
        <v>100.41836415178406</v>
      </c>
      <c r="G353" s="417" t="e">
        <v>#N/A</v>
      </c>
      <c r="H353" s="417" t="e">
        <v>#N/A</v>
      </c>
      <c r="I353" s="417" t="e">
        <v>#N/A</v>
      </c>
      <c r="J353" s="417" t="e">
        <v>#N/A</v>
      </c>
      <c r="K353" s="417" t="e">
        <v>#N/A</v>
      </c>
      <c r="L353" s="422" t="e">
        <v>#N/A</v>
      </c>
      <c r="N353" s="123" t="e">
        <v>#N/A</v>
      </c>
      <c r="O353" s="61">
        <v>100.41836415178406</v>
      </c>
      <c r="P353" s="500" t="e">
        <v>#N/A</v>
      </c>
      <c r="Q353" s="107"/>
      <c r="S353" s="418"/>
      <c r="Z353" s="418"/>
    </row>
    <row r="354" spans="1:26">
      <c r="A354" s="421">
        <v>41152</v>
      </c>
      <c r="B354" s="417">
        <v>100.3</v>
      </c>
      <c r="C354" s="1221">
        <v>20</v>
      </c>
      <c r="D354" s="417" t="e">
        <v>#N/A</v>
      </c>
      <c r="E354" s="417" t="e">
        <v>#N/A</v>
      </c>
      <c r="F354" s="417">
        <v>52.320503596622615</v>
      </c>
      <c r="G354" s="417" t="e">
        <v>#N/A</v>
      </c>
      <c r="H354" s="417" t="e">
        <v>#N/A</v>
      </c>
      <c r="I354" s="417" t="e">
        <v>#N/A</v>
      </c>
      <c r="J354" s="417" t="e">
        <v>#N/A</v>
      </c>
      <c r="K354" s="417" t="e">
        <v>#N/A</v>
      </c>
      <c r="L354" s="422" t="e">
        <v>#N/A</v>
      </c>
      <c r="N354" s="123" t="e">
        <v>#N/A</v>
      </c>
      <c r="O354" s="61">
        <v>52.320503596622615</v>
      </c>
      <c r="P354" s="500" t="e">
        <v>#N/A</v>
      </c>
      <c r="Q354" s="107"/>
      <c r="S354" s="418"/>
      <c r="Z354" s="418"/>
    </row>
    <row r="355" spans="1:26">
      <c r="A355" s="421">
        <v>41400</v>
      </c>
      <c r="B355" s="417">
        <v>62.4</v>
      </c>
      <c r="C355" s="1221">
        <v>25</v>
      </c>
      <c r="D355" s="417" t="e">
        <v>#N/A</v>
      </c>
      <c r="E355" s="417" t="e">
        <v>#N/A</v>
      </c>
      <c r="F355" s="417">
        <v>32.767028223005816</v>
      </c>
      <c r="G355" s="417" t="e">
        <v>#N/A</v>
      </c>
      <c r="H355" s="417" t="e">
        <v>#N/A</v>
      </c>
      <c r="I355" s="417" t="e">
        <v>#N/A</v>
      </c>
      <c r="J355" s="417" t="e">
        <v>#N/A</v>
      </c>
      <c r="K355" s="417" t="e">
        <v>#N/A</v>
      </c>
      <c r="L355" s="422" t="e">
        <v>#N/A</v>
      </c>
      <c r="N355" s="123" t="e">
        <v>#N/A</v>
      </c>
      <c r="O355" s="61">
        <v>32.767028223005816</v>
      </c>
      <c r="P355" s="500" t="e">
        <v>#N/A</v>
      </c>
      <c r="Q355" s="107"/>
      <c r="S355" s="418"/>
      <c r="Z355" s="418"/>
    </row>
    <row r="356" spans="1:26">
      <c r="A356" s="421">
        <v>41697</v>
      </c>
      <c r="B356" s="417">
        <v>299.7</v>
      </c>
      <c r="C356" s="1221">
        <v>18</v>
      </c>
      <c r="D356" s="417" t="e">
        <v>#N/A</v>
      </c>
      <c r="E356" s="417" t="e">
        <v>#N/A</v>
      </c>
      <c r="F356" s="417" t="e">
        <v>#N/A</v>
      </c>
      <c r="G356" s="417" t="e">
        <v>#N/A</v>
      </c>
      <c r="H356" s="417">
        <v>29.301596336383238</v>
      </c>
      <c r="I356" s="417" t="e">
        <v>#N/A</v>
      </c>
      <c r="J356" s="417" t="e">
        <v>#N/A</v>
      </c>
      <c r="K356" s="417" t="e">
        <v>#N/A</v>
      </c>
      <c r="L356" s="422" t="e">
        <v>#N/A</v>
      </c>
      <c r="N356" s="123" t="e">
        <v>#N/A</v>
      </c>
      <c r="O356" s="61">
        <v>29.301596336383238</v>
      </c>
      <c r="P356" s="500" t="e">
        <v>#N/A</v>
      </c>
      <c r="Q356" s="107"/>
      <c r="S356" s="418"/>
      <c r="Z356" s="418"/>
    </row>
    <row r="357" spans="1:26">
      <c r="A357" s="421">
        <v>41426</v>
      </c>
      <c r="B357" s="417">
        <v>200</v>
      </c>
      <c r="C357" s="1221">
        <v>25</v>
      </c>
      <c r="D357" s="417" t="e">
        <v>#N/A</v>
      </c>
      <c r="E357" s="417" t="e">
        <v>#N/A</v>
      </c>
      <c r="F357" s="417" t="e">
        <v>#N/A</v>
      </c>
      <c r="G357" s="417" t="e">
        <v>#N/A</v>
      </c>
      <c r="H357" s="417">
        <v>24.771705774185939</v>
      </c>
      <c r="I357" s="417" t="e">
        <v>#N/A</v>
      </c>
      <c r="J357" s="417" t="e">
        <v>#N/A</v>
      </c>
      <c r="K357" s="417" t="e">
        <v>#N/A</v>
      </c>
      <c r="L357" s="422" t="e">
        <v>#N/A</v>
      </c>
      <c r="N357" s="123" t="e">
        <v>#N/A</v>
      </c>
      <c r="O357" s="61">
        <v>24.771705774185939</v>
      </c>
      <c r="P357" s="500" t="e">
        <v>#N/A</v>
      </c>
      <c r="Q357" s="107"/>
      <c r="S357" s="418"/>
      <c r="Z357" s="418"/>
    </row>
    <row r="358" spans="1:26">
      <c r="A358" s="421">
        <v>41426</v>
      </c>
      <c r="B358" s="417">
        <v>200</v>
      </c>
      <c r="C358" s="1221">
        <v>25</v>
      </c>
      <c r="D358" s="417" t="e">
        <v>#N/A</v>
      </c>
      <c r="E358" s="417" t="e">
        <v>#N/A</v>
      </c>
      <c r="F358" s="417" t="e">
        <v>#N/A</v>
      </c>
      <c r="G358" s="417" t="e">
        <v>#N/A</v>
      </c>
      <c r="H358" s="417">
        <v>24.172566925546853</v>
      </c>
      <c r="I358" s="417" t="e">
        <v>#N/A</v>
      </c>
      <c r="J358" s="417" t="e">
        <v>#N/A</v>
      </c>
      <c r="K358" s="417" t="e">
        <v>#N/A</v>
      </c>
      <c r="L358" s="422" t="e">
        <v>#N/A</v>
      </c>
      <c r="N358" s="123" t="e">
        <v>#N/A</v>
      </c>
      <c r="O358" s="61">
        <v>24.172566925546853</v>
      </c>
      <c r="P358" s="500" t="e">
        <v>#N/A</v>
      </c>
      <c r="Q358" s="107"/>
      <c r="S358" s="418"/>
      <c r="Z358" s="418"/>
    </row>
    <row r="359" spans="1:26">
      <c r="A359" s="421">
        <v>40535</v>
      </c>
      <c r="B359" s="417">
        <v>28.5</v>
      </c>
      <c r="C359" s="1221">
        <v>10</v>
      </c>
      <c r="D359" s="417" t="e">
        <v>#N/A</v>
      </c>
      <c r="E359" s="417" t="e">
        <v>#N/A</v>
      </c>
      <c r="F359" s="417" t="e">
        <v>#N/A</v>
      </c>
      <c r="G359" s="417" t="e">
        <v>#N/A</v>
      </c>
      <c r="H359" s="417" t="e">
        <v>#N/A</v>
      </c>
      <c r="I359" s="417" t="e">
        <v>#N/A</v>
      </c>
      <c r="J359" s="417" t="e">
        <v>#N/A</v>
      </c>
      <c r="K359" s="417">
        <v>75.440770497760909</v>
      </c>
      <c r="L359" s="422" t="e">
        <v>#N/A</v>
      </c>
      <c r="N359" s="123" t="e">
        <v>#N/A</v>
      </c>
      <c r="O359" s="61" t="e">
        <v>#N/A</v>
      </c>
      <c r="P359" s="500">
        <v>75.440770497760909</v>
      </c>
      <c r="Q359" s="107"/>
      <c r="S359" s="418"/>
      <c r="Z359" s="418"/>
    </row>
    <row r="360" spans="1:26">
      <c r="A360" s="421">
        <v>40535</v>
      </c>
      <c r="B360" s="417">
        <v>48</v>
      </c>
      <c r="C360" s="1221">
        <v>10</v>
      </c>
      <c r="D360" s="417" t="e">
        <v>#N/A</v>
      </c>
      <c r="E360" s="417" t="e">
        <v>#N/A</v>
      </c>
      <c r="F360" s="417" t="e">
        <v>#N/A</v>
      </c>
      <c r="G360" s="417" t="e">
        <v>#N/A</v>
      </c>
      <c r="H360" s="417" t="e">
        <v>#N/A</v>
      </c>
      <c r="I360" s="417" t="e">
        <v>#N/A</v>
      </c>
      <c r="J360" s="417" t="e">
        <v>#N/A</v>
      </c>
      <c r="K360" s="417">
        <v>62.198555161191507</v>
      </c>
      <c r="L360" s="422" t="e">
        <v>#N/A</v>
      </c>
      <c r="N360" s="123" t="e">
        <v>#N/A</v>
      </c>
      <c r="O360" s="61" t="e">
        <v>#N/A</v>
      </c>
      <c r="P360" s="500">
        <v>62.198555161191507</v>
      </c>
      <c r="Q360" s="107"/>
      <c r="S360" s="418"/>
      <c r="Z360" s="418"/>
    </row>
    <row r="361" spans="1:26">
      <c r="A361" s="421">
        <v>40799</v>
      </c>
      <c r="B361" s="417">
        <v>100.65</v>
      </c>
      <c r="C361" s="1221">
        <v>19</v>
      </c>
      <c r="D361" s="417" t="e">
        <v>#N/A</v>
      </c>
      <c r="E361" s="417" t="e">
        <v>#N/A</v>
      </c>
      <c r="F361" s="417">
        <v>78.327817496735605</v>
      </c>
      <c r="G361" s="417" t="e">
        <v>#N/A</v>
      </c>
      <c r="H361" s="417" t="e">
        <v>#N/A</v>
      </c>
      <c r="I361" s="417" t="e">
        <v>#N/A</v>
      </c>
      <c r="J361" s="417" t="e">
        <v>#N/A</v>
      </c>
      <c r="K361" s="417" t="e">
        <v>#N/A</v>
      </c>
      <c r="L361" s="422" t="e">
        <v>#N/A</v>
      </c>
      <c r="N361" s="123" t="e">
        <v>#N/A</v>
      </c>
      <c r="O361" s="61">
        <v>78.327817496735605</v>
      </c>
      <c r="P361" s="500" t="e">
        <v>#N/A</v>
      </c>
      <c r="Q361" s="107"/>
      <c r="S361" s="418"/>
      <c r="Z361" s="418"/>
    </row>
    <row r="362" spans="1:26">
      <c r="A362" s="421">
        <v>40676</v>
      </c>
      <c r="B362" s="417">
        <v>214.4</v>
      </c>
      <c r="C362" s="1221">
        <v>20</v>
      </c>
      <c r="D362" s="417" t="e">
        <v>#N/A</v>
      </c>
      <c r="E362" s="417" t="e">
        <v>#N/A</v>
      </c>
      <c r="F362" s="417">
        <v>76.662283644375208</v>
      </c>
      <c r="G362" s="417" t="e">
        <v>#N/A</v>
      </c>
      <c r="H362" s="417" t="e">
        <v>#N/A</v>
      </c>
      <c r="I362" s="417" t="e">
        <v>#N/A</v>
      </c>
      <c r="J362" s="417" t="e">
        <v>#N/A</v>
      </c>
      <c r="K362" s="417" t="e">
        <v>#N/A</v>
      </c>
      <c r="L362" s="422" t="e">
        <v>#N/A</v>
      </c>
      <c r="N362" s="123" t="e">
        <v>#N/A</v>
      </c>
      <c r="O362" s="61">
        <v>76.662283644375208</v>
      </c>
      <c r="P362" s="500" t="e">
        <v>#N/A</v>
      </c>
      <c r="Q362" s="107"/>
      <c r="S362" s="418"/>
      <c r="Z362" s="418"/>
    </row>
    <row r="363" spans="1:26">
      <c r="A363" s="421">
        <v>40406</v>
      </c>
      <c r="B363" s="417">
        <v>199.8</v>
      </c>
      <c r="C363" s="1221">
        <v>20</v>
      </c>
      <c r="D363" s="417" t="e">
        <v>#N/A</v>
      </c>
      <c r="E363" s="417" t="e">
        <v>#N/A</v>
      </c>
      <c r="F363" s="417" t="e">
        <v>#N/A</v>
      </c>
      <c r="G363" s="417">
        <v>62.575246938984357</v>
      </c>
      <c r="H363" s="417" t="e">
        <v>#N/A</v>
      </c>
      <c r="I363" s="417" t="e">
        <v>#N/A</v>
      </c>
      <c r="J363" s="417" t="e">
        <v>#N/A</v>
      </c>
      <c r="K363" s="417" t="e">
        <v>#N/A</v>
      </c>
      <c r="L363" s="422" t="e">
        <v>#N/A</v>
      </c>
      <c r="N363" s="123" t="e">
        <v>#N/A</v>
      </c>
      <c r="O363" s="61">
        <v>62.575246938984357</v>
      </c>
      <c r="P363" s="500" t="e">
        <v>#N/A</v>
      </c>
      <c r="Q363" s="107"/>
      <c r="S363" s="418"/>
      <c r="Z363" s="418"/>
    </row>
    <row r="364" spans="1:26">
      <c r="A364" s="421">
        <v>40535</v>
      </c>
      <c r="B364" s="417">
        <v>34.200000000000003</v>
      </c>
      <c r="C364" s="1221">
        <v>15</v>
      </c>
      <c r="D364" s="417" t="e">
        <v>#N/A</v>
      </c>
      <c r="E364" s="417" t="e">
        <v>#N/A</v>
      </c>
      <c r="F364" s="417" t="e">
        <v>#N/A</v>
      </c>
      <c r="G364" s="417" t="e">
        <v>#N/A</v>
      </c>
      <c r="H364" s="417" t="e">
        <v>#N/A</v>
      </c>
      <c r="I364" s="417" t="e">
        <v>#N/A</v>
      </c>
      <c r="J364" s="417" t="e">
        <v>#N/A</v>
      </c>
      <c r="K364" s="417">
        <v>81.767754490895328</v>
      </c>
      <c r="L364" s="422" t="e">
        <v>#N/A</v>
      </c>
      <c r="N364" s="123" t="e">
        <v>#N/A</v>
      </c>
      <c r="O364" s="61" t="e">
        <v>#N/A</v>
      </c>
      <c r="P364" s="500">
        <v>81.767754490895328</v>
      </c>
      <c r="Q364" s="107"/>
      <c r="S364" s="418"/>
      <c r="Z364" s="418"/>
    </row>
    <row r="365" spans="1:26">
      <c r="A365" s="421">
        <v>40715</v>
      </c>
      <c r="B365" s="417">
        <v>40</v>
      </c>
      <c r="C365" s="1221">
        <v>18</v>
      </c>
      <c r="D365" s="417" t="e">
        <v>#N/A</v>
      </c>
      <c r="E365" s="417" t="e">
        <v>#N/A</v>
      </c>
      <c r="F365" s="417">
        <v>52.428988220190639</v>
      </c>
      <c r="G365" s="417" t="e">
        <v>#N/A</v>
      </c>
      <c r="H365" s="417" t="e">
        <v>#N/A</v>
      </c>
      <c r="I365" s="417" t="e">
        <v>#N/A</v>
      </c>
      <c r="J365" s="417" t="e">
        <v>#N/A</v>
      </c>
      <c r="K365" s="417" t="e">
        <v>#N/A</v>
      </c>
      <c r="L365" s="422" t="e">
        <v>#N/A</v>
      </c>
      <c r="N365" s="123" t="e">
        <v>#N/A</v>
      </c>
      <c r="O365" s="61">
        <v>52.428988220190639</v>
      </c>
      <c r="P365" s="500" t="e">
        <v>#N/A</v>
      </c>
      <c r="Q365" s="107"/>
      <c r="S365" s="418"/>
      <c r="Z365" s="418"/>
    </row>
    <row r="366" spans="1:26">
      <c r="A366" s="421">
        <v>40302</v>
      </c>
      <c r="B366" s="417">
        <v>32.5</v>
      </c>
      <c r="C366" s="1221">
        <v>17</v>
      </c>
      <c r="D366" s="417" t="e">
        <v>#N/A</v>
      </c>
      <c r="E366" s="417" t="e">
        <v>#N/A</v>
      </c>
      <c r="F366" s="417" t="e">
        <v>#N/A</v>
      </c>
      <c r="G366" s="417" t="e">
        <v>#N/A</v>
      </c>
      <c r="H366" s="417" t="e">
        <v>#N/A</v>
      </c>
      <c r="I366" s="417">
        <v>88.812847145761737</v>
      </c>
      <c r="J366" s="417" t="e">
        <v>#N/A</v>
      </c>
      <c r="K366" s="417" t="e">
        <v>#N/A</v>
      </c>
      <c r="L366" s="422" t="e">
        <v>#N/A</v>
      </c>
      <c r="N366" s="123" t="e">
        <v>#N/A</v>
      </c>
      <c r="O366" s="61" t="e">
        <v>#N/A</v>
      </c>
      <c r="P366" s="500">
        <v>88.812847145761737</v>
      </c>
      <c r="Q366" s="107"/>
      <c r="S366" s="418"/>
      <c r="Z366" s="418"/>
    </row>
    <row r="367" spans="1:26">
      <c r="A367" s="421">
        <v>40302</v>
      </c>
      <c r="B367" s="417">
        <v>20</v>
      </c>
      <c r="C367" s="1221">
        <v>17</v>
      </c>
      <c r="D367" s="417" t="e">
        <v>#N/A</v>
      </c>
      <c r="E367" s="417" t="e">
        <v>#N/A</v>
      </c>
      <c r="F367" s="417" t="e">
        <v>#N/A</v>
      </c>
      <c r="G367" s="417" t="e">
        <v>#N/A</v>
      </c>
      <c r="H367" s="417" t="e">
        <v>#N/A</v>
      </c>
      <c r="I367" s="417">
        <v>92.147163644150965</v>
      </c>
      <c r="J367" s="417" t="e">
        <v>#N/A</v>
      </c>
      <c r="K367" s="417" t="e">
        <v>#N/A</v>
      </c>
      <c r="L367" s="422" t="e">
        <v>#N/A</v>
      </c>
      <c r="N367" s="123" t="e">
        <v>#N/A</v>
      </c>
      <c r="O367" s="61" t="e">
        <v>#N/A</v>
      </c>
      <c r="P367" s="500">
        <v>92.147163644150965</v>
      </c>
      <c r="Q367" s="107"/>
      <c r="S367" s="418"/>
      <c r="Z367" s="418"/>
    </row>
    <row r="368" spans="1:26">
      <c r="A368" s="421">
        <v>40886</v>
      </c>
      <c r="B368" s="417">
        <v>75</v>
      </c>
      <c r="C368" s="1221">
        <v>25</v>
      </c>
      <c r="D368" s="417" t="e">
        <v>#N/A</v>
      </c>
      <c r="E368" s="417" t="e">
        <v>#N/A</v>
      </c>
      <c r="F368" s="417" t="e">
        <v>#N/A</v>
      </c>
      <c r="G368" s="417">
        <v>41.527060878623487</v>
      </c>
      <c r="H368" s="417" t="e">
        <v>#N/A</v>
      </c>
      <c r="I368" s="417" t="e">
        <v>#N/A</v>
      </c>
      <c r="J368" s="417" t="e">
        <v>#N/A</v>
      </c>
      <c r="K368" s="417" t="e">
        <v>#N/A</v>
      </c>
      <c r="L368" s="422" t="e">
        <v>#N/A</v>
      </c>
      <c r="N368" s="123" t="e">
        <v>#N/A</v>
      </c>
      <c r="O368" s="61">
        <v>41.527060878623487</v>
      </c>
      <c r="P368" s="500" t="e">
        <v>#N/A</v>
      </c>
      <c r="Q368" s="107"/>
      <c r="S368" s="418"/>
      <c r="Z368" s="418"/>
    </row>
    <row r="369" spans="1:26">
      <c r="A369" s="421">
        <v>41479</v>
      </c>
      <c r="B369" s="417">
        <v>205.7</v>
      </c>
      <c r="C369" s="1221">
        <v>25</v>
      </c>
      <c r="D369" s="417" t="e">
        <v>#N/A</v>
      </c>
      <c r="E369" s="417">
        <v>29.275831949652265</v>
      </c>
      <c r="F369" s="417" t="e">
        <v>#N/A</v>
      </c>
      <c r="G369" s="417" t="e">
        <v>#N/A</v>
      </c>
      <c r="H369" s="417" t="e">
        <v>#N/A</v>
      </c>
      <c r="I369" s="417" t="e">
        <v>#N/A</v>
      </c>
      <c r="J369" s="417" t="e">
        <v>#N/A</v>
      </c>
      <c r="K369" s="417" t="e">
        <v>#N/A</v>
      </c>
      <c r="L369" s="422" t="e">
        <v>#N/A</v>
      </c>
      <c r="N369" s="123">
        <v>29.275831949652265</v>
      </c>
      <c r="O369" s="61" t="e">
        <v>#N/A</v>
      </c>
      <c r="P369" s="500" t="e">
        <v>#N/A</v>
      </c>
      <c r="Q369" s="107"/>
      <c r="S369" s="418"/>
      <c r="Z369" s="418"/>
    </row>
    <row r="370" spans="1:26">
      <c r="A370" s="421">
        <v>41660</v>
      </c>
      <c r="B370" s="417">
        <v>100.3</v>
      </c>
      <c r="C370" s="1221">
        <v>20</v>
      </c>
      <c r="D370" s="417" t="e">
        <v>#N/A</v>
      </c>
      <c r="E370" s="417" t="e">
        <v>#N/A</v>
      </c>
      <c r="F370" s="417" t="e">
        <v>#N/A</v>
      </c>
      <c r="G370" s="417">
        <v>22.624032448740746</v>
      </c>
      <c r="H370" s="417" t="e">
        <v>#N/A</v>
      </c>
      <c r="I370" s="417" t="e">
        <v>#N/A</v>
      </c>
      <c r="J370" s="417" t="e">
        <v>#N/A</v>
      </c>
      <c r="K370" s="417" t="e">
        <v>#N/A</v>
      </c>
      <c r="L370" s="422" t="e">
        <v>#N/A</v>
      </c>
      <c r="N370" s="123" t="e">
        <v>#N/A</v>
      </c>
      <c r="O370" s="61">
        <v>22.624032448740746</v>
      </c>
      <c r="P370" s="500" t="e">
        <v>#N/A</v>
      </c>
      <c r="Q370" s="107"/>
      <c r="S370" s="418"/>
      <c r="Z370" s="418"/>
    </row>
    <row r="371" spans="1:26">
      <c r="A371" s="421">
        <v>41430</v>
      </c>
      <c r="B371" s="417">
        <v>200</v>
      </c>
      <c r="C371" s="1221">
        <v>20</v>
      </c>
      <c r="D371" s="417" t="e">
        <v>#N/A</v>
      </c>
      <c r="E371" s="417" t="e">
        <v>#N/A</v>
      </c>
      <c r="F371" s="417" t="e">
        <v>#N/A</v>
      </c>
      <c r="G371" s="417" t="e">
        <v>#N/A</v>
      </c>
      <c r="H371" s="417" t="e">
        <v>#N/A</v>
      </c>
      <c r="I371" s="417">
        <v>51.122662871220356</v>
      </c>
      <c r="J371" s="417" t="e">
        <v>#N/A</v>
      </c>
      <c r="K371" s="417" t="e">
        <v>#N/A</v>
      </c>
      <c r="L371" s="422" t="e">
        <v>#N/A</v>
      </c>
      <c r="N371" s="123" t="e">
        <v>#N/A</v>
      </c>
      <c r="O371" s="61" t="e">
        <v>#N/A</v>
      </c>
      <c r="P371" s="500">
        <v>51.122662871220356</v>
      </c>
      <c r="Q371" s="107"/>
      <c r="S371" s="418"/>
      <c r="Z371" s="418"/>
    </row>
    <row r="372" spans="1:26">
      <c r="A372" s="421">
        <v>41457</v>
      </c>
      <c r="B372" s="417">
        <v>50.4</v>
      </c>
      <c r="C372" s="1221">
        <v>20</v>
      </c>
      <c r="D372" s="417" t="e">
        <v>#N/A</v>
      </c>
      <c r="E372" s="417" t="e">
        <v>#N/A</v>
      </c>
      <c r="F372" s="417">
        <v>56.585482999251376</v>
      </c>
      <c r="G372" s="417" t="e">
        <v>#N/A</v>
      </c>
      <c r="H372" s="417" t="e">
        <v>#N/A</v>
      </c>
      <c r="I372" s="417" t="e">
        <v>#N/A</v>
      </c>
      <c r="J372" s="417" t="e">
        <v>#N/A</v>
      </c>
      <c r="K372" s="417" t="e">
        <v>#N/A</v>
      </c>
      <c r="L372" s="422" t="e">
        <v>#N/A</v>
      </c>
      <c r="N372" s="123" t="e">
        <v>#N/A</v>
      </c>
      <c r="O372" s="61">
        <v>56.585482999251376</v>
      </c>
      <c r="P372" s="500" t="e">
        <v>#N/A</v>
      </c>
      <c r="Q372" s="107"/>
      <c r="S372" s="418"/>
      <c r="Z372" s="418"/>
    </row>
    <row r="373" spans="1:26">
      <c r="A373" s="421">
        <v>40701</v>
      </c>
      <c r="B373" s="417">
        <v>202</v>
      </c>
      <c r="C373" s="1221">
        <v>20</v>
      </c>
      <c r="D373" s="417" t="e">
        <v>#N/A</v>
      </c>
      <c r="E373" s="417" t="e">
        <v>#N/A</v>
      </c>
      <c r="F373" s="417" t="e">
        <v>#N/A</v>
      </c>
      <c r="G373" s="417">
        <v>40.910072466269909</v>
      </c>
      <c r="H373" s="417" t="e">
        <v>#N/A</v>
      </c>
      <c r="I373" s="417" t="e">
        <v>#N/A</v>
      </c>
      <c r="J373" s="417" t="e">
        <v>#N/A</v>
      </c>
      <c r="K373" s="417" t="e">
        <v>#N/A</v>
      </c>
      <c r="L373" s="422" t="e">
        <v>#N/A</v>
      </c>
      <c r="N373" s="123" t="e">
        <v>#N/A</v>
      </c>
      <c r="O373" s="61">
        <v>40.910072466269909</v>
      </c>
      <c r="P373" s="500" t="e">
        <v>#N/A</v>
      </c>
      <c r="Q373" s="107"/>
      <c r="S373" s="418"/>
      <c r="Z373" s="418"/>
    </row>
    <row r="374" spans="1:26">
      <c r="A374" s="421">
        <v>40730</v>
      </c>
      <c r="B374" s="417">
        <v>199.92</v>
      </c>
      <c r="C374" s="1221">
        <v>20</v>
      </c>
      <c r="D374" s="417" t="e">
        <v>#N/A</v>
      </c>
      <c r="E374" s="417" t="e">
        <v>#N/A</v>
      </c>
      <c r="F374" s="417">
        <v>44.812490709089381</v>
      </c>
      <c r="G374" s="417" t="e">
        <v>#N/A</v>
      </c>
      <c r="H374" s="417" t="e">
        <v>#N/A</v>
      </c>
      <c r="I374" s="417" t="e">
        <v>#N/A</v>
      </c>
      <c r="J374" s="417" t="e">
        <v>#N/A</v>
      </c>
      <c r="K374" s="417" t="e">
        <v>#N/A</v>
      </c>
      <c r="L374" s="422" t="e">
        <v>#N/A</v>
      </c>
      <c r="N374" s="123" t="e">
        <v>#N/A</v>
      </c>
      <c r="O374" s="61">
        <v>44.812490709089381</v>
      </c>
      <c r="P374" s="500" t="e">
        <v>#N/A</v>
      </c>
      <c r="Q374" s="107"/>
      <c r="S374" s="418"/>
      <c r="Z374" s="418"/>
    </row>
    <row r="375" spans="1:26">
      <c r="A375" s="421">
        <v>40683</v>
      </c>
      <c r="B375" s="417">
        <v>115</v>
      </c>
      <c r="C375" s="1221">
        <v>20</v>
      </c>
      <c r="D375" s="417" t="e">
        <v>#N/A</v>
      </c>
      <c r="E375" s="417" t="e">
        <v>#N/A</v>
      </c>
      <c r="F375" s="417" t="e">
        <v>#N/A</v>
      </c>
      <c r="G375" s="417" t="e">
        <v>#N/A</v>
      </c>
      <c r="H375" s="417" t="e">
        <v>#N/A</v>
      </c>
      <c r="I375" s="417">
        <v>58.411390156159591</v>
      </c>
      <c r="J375" s="417" t="e">
        <v>#N/A</v>
      </c>
      <c r="K375" s="417" t="e">
        <v>#N/A</v>
      </c>
      <c r="L375" s="422" t="e">
        <v>#N/A</v>
      </c>
      <c r="N375" s="123" t="e">
        <v>#N/A</v>
      </c>
      <c r="O375" s="61" t="e">
        <v>#N/A</v>
      </c>
      <c r="P375" s="500">
        <v>58.411390156159591</v>
      </c>
      <c r="Q375" s="107"/>
      <c r="S375" s="418"/>
      <c r="Z375" s="418"/>
    </row>
    <row r="376" spans="1:26">
      <c r="A376" s="421">
        <v>41257</v>
      </c>
      <c r="B376" s="417">
        <v>15</v>
      </c>
      <c r="C376" s="1221">
        <v>10</v>
      </c>
      <c r="D376" s="417" t="e">
        <v>#N/A</v>
      </c>
      <c r="E376" s="417" t="e">
        <v>#N/A</v>
      </c>
      <c r="F376" s="417" t="e">
        <v>#N/A</v>
      </c>
      <c r="G376" s="417" t="e">
        <v>#N/A</v>
      </c>
      <c r="H376" s="417" t="e">
        <v>#N/A</v>
      </c>
      <c r="I376" s="417">
        <v>62.837095528299898</v>
      </c>
      <c r="J376" s="417" t="e">
        <v>#N/A</v>
      </c>
      <c r="K376" s="417" t="e">
        <v>#N/A</v>
      </c>
      <c r="L376" s="422" t="e">
        <v>#N/A</v>
      </c>
      <c r="N376" s="123" t="e">
        <v>#N/A</v>
      </c>
      <c r="O376" s="61" t="e">
        <v>#N/A</v>
      </c>
      <c r="P376" s="500">
        <v>62.837095528299898</v>
      </c>
      <c r="Q376" s="107"/>
      <c r="S376" s="418"/>
      <c r="Z376" s="418"/>
    </row>
    <row r="377" spans="1:26">
      <c r="A377" s="421">
        <v>41974</v>
      </c>
      <c r="B377" s="417">
        <v>200</v>
      </c>
      <c r="C377" s="1221">
        <v>20</v>
      </c>
      <c r="D377" s="417" t="e">
        <v>#N/A</v>
      </c>
      <c r="E377" s="417" t="e">
        <v>#N/A</v>
      </c>
      <c r="F377" s="417" t="e">
        <v>#N/A</v>
      </c>
      <c r="G377" s="417">
        <v>22.566513829877298</v>
      </c>
      <c r="H377" s="417" t="e">
        <v>#N/A</v>
      </c>
      <c r="I377" s="417" t="e">
        <v>#N/A</v>
      </c>
      <c r="J377" s="417" t="e">
        <v>#N/A</v>
      </c>
      <c r="K377" s="417" t="e">
        <v>#N/A</v>
      </c>
      <c r="L377" s="422" t="e">
        <v>#N/A</v>
      </c>
      <c r="N377" s="123" t="e">
        <v>#N/A</v>
      </c>
      <c r="O377" s="61">
        <v>22.566513829877298</v>
      </c>
      <c r="P377" s="500" t="e">
        <v>#N/A</v>
      </c>
      <c r="Q377" s="107"/>
      <c r="S377" s="418"/>
      <c r="Z377" s="418"/>
    </row>
    <row r="378" spans="1:26">
      <c r="A378" s="421">
        <v>41801</v>
      </c>
      <c r="B378" s="417">
        <v>150</v>
      </c>
      <c r="C378" s="1221">
        <v>20</v>
      </c>
      <c r="D378" s="417" t="e">
        <v>#N/A</v>
      </c>
      <c r="E378" s="417" t="e">
        <v>#N/A</v>
      </c>
      <c r="F378" s="417" t="e">
        <v>#N/A</v>
      </c>
      <c r="G378" s="417">
        <v>25.211961970041362</v>
      </c>
      <c r="H378" s="417" t="e">
        <v>#N/A</v>
      </c>
      <c r="I378" s="417" t="e">
        <v>#N/A</v>
      </c>
      <c r="J378" s="417" t="e">
        <v>#N/A</v>
      </c>
      <c r="K378" s="417" t="e">
        <v>#N/A</v>
      </c>
      <c r="L378" s="422" t="e">
        <v>#N/A</v>
      </c>
      <c r="N378" s="123" t="e">
        <v>#N/A</v>
      </c>
      <c r="O378" s="61">
        <v>25.211961970041362</v>
      </c>
      <c r="P378" s="500" t="e">
        <v>#N/A</v>
      </c>
      <c r="Q378" s="107"/>
      <c r="S378" s="418"/>
      <c r="Z378" s="418"/>
    </row>
    <row r="379" spans="1:26">
      <c r="A379" s="421">
        <v>41663</v>
      </c>
      <c r="B379" s="417">
        <v>99</v>
      </c>
      <c r="C379" s="1221">
        <v>20</v>
      </c>
      <c r="D379" s="417" t="e">
        <v>#N/A</v>
      </c>
      <c r="E379" s="417" t="e">
        <v>#N/A</v>
      </c>
      <c r="F379" s="417" t="e">
        <v>#N/A</v>
      </c>
      <c r="G379" s="417">
        <v>24.190929094862483</v>
      </c>
      <c r="H379" s="417" t="e">
        <v>#N/A</v>
      </c>
      <c r="I379" s="417" t="e">
        <v>#N/A</v>
      </c>
      <c r="J379" s="417" t="e">
        <v>#N/A</v>
      </c>
      <c r="K379" s="417" t="e">
        <v>#N/A</v>
      </c>
      <c r="L379" s="422" t="e">
        <v>#N/A</v>
      </c>
      <c r="N379" s="123" t="e">
        <v>#N/A</v>
      </c>
      <c r="O379" s="61">
        <v>24.190929094862483</v>
      </c>
      <c r="P379" s="500" t="e">
        <v>#N/A</v>
      </c>
      <c r="Q379" s="107"/>
      <c r="S379" s="418"/>
      <c r="Z379" s="418"/>
    </row>
    <row r="380" spans="1:26">
      <c r="A380" s="421">
        <v>41662</v>
      </c>
      <c r="B380" s="417">
        <v>78.2</v>
      </c>
      <c r="C380" s="1221">
        <v>25</v>
      </c>
      <c r="D380" s="417" t="e">
        <v>#N/A</v>
      </c>
      <c r="E380" s="417" t="e">
        <v>#N/A</v>
      </c>
      <c r="F380" s="417" t="e">
        <v>#N/A</v>
      </c>
      <c r="G380" s="417" t="e">
        <v>#N/A</v>
      </c>
      <c r="H380" s="417">
        <v>35.308919407876296</v>
      </c>
      <c r="I380" s="417" t="e">
        <v>#N/A</v>
      </c>
      <c r="J380" s="417" t="e">
        <v>#N/A</v>
      </c>
      <c r="K380" s="417" t="e">
        <v>#N/A</v>
      </c>
      <c r="L380" s="422" t="e">
        <v>#N/A</v>
      </c>
      <c r="N380" s="123" t="e">
        <v>#N/A</v>
      </c>
      <c r="O380" s="61">
        <v>35.308919407876296</v>
      </c>
      <c r="P380" s="500" t="e">
        <v>#N/A</v>
      </c>
      <c r="Q380" s="107"/>
      <c r="S380" s="418"/>
      <c r="Z380" s="418"/>
    </row>
    <row r="381" spans="1:26">
      <c r="A381" s="421">
        <v>41942</v>
      </c>
      <c r="B381" s="417">
        <v>100</v>
      </c>
      <c r="C381" s="1221">
        <v>20</v>
      </c>
      <c r="D381" s="417" t="e">
        <v>#N/A</v>
      </c>
      <c r="E381" s="417" t="e">
        <v>#N/A</v>
      </c>
      <c r="F381" s="417" t="e">
        <v>#N/A</v>
      </c>
      <c r="G381" s="417">
        <v>27.844536312294682</v>
      </c>
      <c r="H381" s="417" t="e">
        <v>#N/A</v>
      </c>
      <c r="I381" s="417" t="e">
        <v>#N/A</v>
      </c>
      <c r="J381" s="417" t="e">
        <v>#N/A</v>
      </c>
      <c r="K381" s="417" t="e">
        <v>#N/A</v>
      </c>
      <c r="L381" s="422" t="e">
        <v>#N/A</v>
      </c>
      <c r="N381" s="123" t="e">
        <v>#N/A</v>
      </c>
      <c r="O381" s="61">
        <v>27.844536312294682</v>
      </c>
      <c r="P381" s="500" t="e">
        <v>#N/A</v>
      </c>
      <c r="Q381" s="107"/>
      <c r="S381" s="418"/>
      <c r="Z381" s="418"/>
    </row>
    <row r="382" spans="1:26">
      <c r="A382" s="421">
        <v>42004</v>
      </c>
      <c r="B382" s="417">
        <v>50</v>
      </c>
      <c r="C382" s="1221">
        <v>20</v>
      </c>
      <c r="D382" s="417" t="e">
        <v>#N/A</v>
      </c>
      <c r="E382" s="417" t="e">
        <v>#N/A</v>
      </c>
      <c r="F382" s="417" t="e">
        <v>#N/A</v>
      </c>
      <c r="G382" s="417">
        <v>24.300686236184443</v>
      </c>
      <c r="H382" s="417" t="e">
        <v>#N/A</v>
      </c>
      <c r="I382" s="417" t="e">
        <v>#N/A</v>
      </c>
      <c r="J382" s="417" t="e">
        <v>#N/A</v>
      </c>
      <c r="K382" s="417" t="e">
        <v>#N/A</v>
      </c>
      <c r="L382" s="422" t="e">
        <v>#N/A</v>
      </c>
      <c r="N382" s="123" t="e">
        <v>#N/A</v>
      </c>
      <c r="O382" s="61">
        <v>24.300686236184443</v>
      </c>
      <c r="P382" s="500" t="e">
        <v>#N/A</v>
      </c>
      <c r="Q382" s="107"/>
      <c r="S382" s="418"/>
      <c r="Z382" s="418"/>
    </row>
    <row r="383" spans="1:26">
      <c r="A383" s="421">
        <v>41974</v>
      </c>
      <c r="B383" s="417">
        <v>150</v>
      </c>
      <c r="C383" s="1221">
        <v>20</v>
      </c>
      <c r="D383" s="417" t="e">
        <v>#N/A</v>
      </c>
      <c r="E383" s="417" t="e">
        <v>#N/A</v>
      </c>
      <c r="F383" s="417" t="e">
        <v>#N/A</v>
      </c>
      <c r="G383" s="417">
        <v>26.452209410731186</v>
      </c>
      <c r="H383" s="417" t="e">
        <v>#N/A</v>
      </c>
      <c r="I383" s="417" t="e">
        <v>#N/A</v>
      </c>
      <c r="J383" s="417" t="e">
        <v>#N/A</v>
      </c>
      <c r="K383" s="417" t="e">
        <v>#N/A</v>
      </c>
      <c r="L383" s="422" t="e">
        <v>#N/A</v>
      </c>
      <c r="N383" s="123" t="e">
        <v>#N/A</v>
      </c>
      <c r="O383" s="61">
        <v>26.452209410731186</v>
      </c>
      <c r="P383" s="500" t="e">
        <v>#N/A</v>
      </c>
      <c r="Q383" s="107"/>
      <c r="S383" s="418"/>
      <c r="Z383" s="418"/>
    </row>
    <row r="384" spans="1:26">
      <c r="A384" s="421">
        <v>41983</v>
      </c>
      <c r="B384" s="417">
        <v>150</v>
      </c>
      <c r="C384" s="1221">
        <v>30</v>
      </c>
      <c r="D384" s="417" t="e">
        <v>#N/A</v>
      </c>
      <c r="E384" s="417" t="e">
        <v>#N/A</v>
      </c>
      <c r="F384" s="417" t="e">
        <v>#N/A</v>
      </c>
      <c r="G384" s="417">
        <v>24.861513899098323</v>
      </c>
      <c r="H384" s="417" t="e">
        <v>#N/A</v>
      </c>
      <c r="I384" s="417" t="e">
        <v>#N/A</v>
      </c>
      <c r="J384" s="417" t="e">
        <v>#N/A</v>
      </c>
      <c r="K384" s="417" t="e">
        <v>#N/A</v>
      </c>
      <c r="L384" s="422" t="e">
        <v>#N/A</v>
      </c>
      <c r="N384" s="123" t="e">
        <v>#N/A</v>
      </c>
      <c r="O384" s="61">
        <v>24.861513899098323</v>
      </c>
      <c r="P384" s="500" t="e">
        <v>#N/A</v>
      </c>
      <c r="Q384" s="107"/>
      <c r="S384" s="418"/>
      <c r="Z384" s="418"/>
    </row>
    <row r="385" spans="1:26">
      <c r="A385" s="421">
        <v>42356</v>
      </c>
      <c r="B385" s="417">
        <v>106</v>
      </c>
      <c r="C385" s="1221">
        <v>25</v>
      </c>
      <c r="D385" s="417" t="e">
        <v>#N/A</v>
      </c>
      <c r="E385" s="417">
        <v>22.595774663529479</v>
      </c>
      <c r="F385" s="417" t="e">
        <v>#N/A</v>
      </c>
      <c r="G385" s="417" t="e">
        <v>#N/A</v>
      </c>
      <c r="H385" s="417" t="e">
        <v>#N/A</v>
      </c>
      <c r="I385" s="417" t="e">
        <v>#N/A</v>
      </c>
      <c r="J385" s="417" t="e">
        <v>#N/A</v>
      </c>
      <c r="K385" s="417" t="e">
        <v>#N/A</v>
      </c>
      <c r="L385" s="422" t="e">
        <v>#N/A</v>
      </c>
      <c r="N385" s="123">
        <v>22.595774663529479</v>
      </c>
      <c r="O385" s="61" t="e">
        <v>#N/A</v>
      </c>
      <c r="P385" s="500" t="e">
        <v>#N/A</v>
      </c>
      <c r="Q385" s="107"/>
      <c r="S385" s="418"/>
      <c r="Z385" s="418"/>
    </row>
    <row r="386" spans="1:26">
      <c r="A386" s="421">
        <v>41584</v>
      </c>
      <c r="B386" s="417">
        <v>172</v>
      </c>
      <c r="C386" s="1221">
        <v>20</v>
      </c>
      <c r="D386" s="417" t="e">
        <v>#N/A</v>
      </c>
      <c r="E386" s="417" t="e">
        <v>#N/A</v>
      </c>
      <c r="F386" s="417" t="e">
        <v>#N/A</v>
      </c>
      <c r="G386" s="417">
        <v>26.418083123391558</v>
      </c>
      <c r="H386" s="417" t="e">
        <v>#N/A</v>
      </c>
      <c r="I386" s="417" t="e">
        <v>#N/A</v>
      </c>
      <c r="J386" s="417" t="e">
        <v>#N/A</v>
      </c>
      <c r="K386" s="417" t="e">
        <v>#N/A</v>
      </c>
      <c r="L386" s="422" t="e">
        <v>#N/A</v>
      </c>
      <c r="N386" s="123" t="e">
        <v>#N/A</v>
      </c>
      <c r="O386" s="61">
        <v>26.418083123391558</v>
      </c>
      <c r="P386" s="500" t="e">
        <v>#N/A</v>
      </c>
      <c r="Q386" s="107"/>
      <c r="S386" s="418"/>
      <c r="Z386" s="418"/>
    </row>
    <row r="387" spans="1:26">
      <c r="A387" s="421">
        <v>41628</v>
      </c>
      <c r="B387" s="417">
        <v>98</v>
      </c>
      <c r="C387" s="1221">
        <v>30</v>
      </c>
      <c r="D387" s="417" t="e">
        <v>#N/A</v>
      </c>
      <c r="E387" s="417" t="e">
        <v>#N/A</v>
      </c>
      <c r="F387" s="417" t="e">
        <v>#N/A</v>
      </c>
      <c r="G387" s="417">
        <v>22.322957534351598</v>
      </c>
      <c r="H387" s="417" t="e">
        <v>#N/A</v>
      </c>
      <c r="I387" s="417" t="e">
        <v>#N/A</v>
      </c>
      <c r="J387" s="417" t="e">
        <v>#N/A</v>
      </c>
      <c r="K387" s="417" t="e">
        <v>#N/A</v>
      </c>
      <c r="L387" s="422" t="e">
        <v>#N/A</v>
      </c>
      <c r="N387" s="123" t="e">
        <v>#N/A</v>
      </c>
      <c r="O387" s="61">
        <v>22.322957534351598</v>
      </c>
      <c r="P387" s="500" t="e">
        <v>#N/A</v>
      </c>
      <c r="Q387" s="107"/>
      <c r="S387" s="418"/>
      <c r="Z387" s="418"/>
    </row>
    <row r="388" spans="1:26">
      <c r="A388" s="421">
        <v>41852</v>
      </c>
      <c r="B388" s="417">
        <v>115.99999999999999</v>
      </c>
      <c r="C388" s="1221">
        <v>10</v>
      </c>
      <c r="D388" s="417" t="e">
        <v>#N/A</v>
      </c>
      <c r="E388" s="417" t="e">
        <v>#N/A</v>
      </c>
      <c r="F388" s="417" t="e">
        <v>#N/A</v>
      </c>
      <c r="G388" s="417" t="e">
        <v>#N/A</v>
      </c>
      <c r="H388" s="417">
        <v>39.162989033981184</v>
      </c>
      <c r="I388" s="417" t="e">
        <v>#N/A</v>
      </c>
      <c r="J388" s="417" t="e">
        <v>#N/A</v>
      </c>
      <c r="K388" s="417" t="e">
        <v>#N/A</v>
      </c>
      <c r="L388" s="422" t="e">
        <v>#N/A</v>
      </c>
      <c r="N388" s="123" t="e">
        <v>#N/A</v>
      </c>
      <c r="O388" s="61">
        <v>39.162989033981184</v>
      </c>
      <c r="P388" s="500" t="e">
        <v>#N/A</v>
      </c>
      <c r="Q388" s="107"/>
      <c r="S388" s="418"/>
      <c r="Z388" s="418"/>
    </row>
    <row r="389" spans="1:26">
      <c r="A389" s="421">
        <v>41528</v>
      </c>
      <c r="B389" s="417">
        <v>60</v>
      </c>
      <c r="C389" s="1221">
        <v>25</v>
      </c>
      <c r="D389" s="417" t="e">
        <v>#N/A</v>
      </c>
      <c r="E389" s="417">
        <v>34.072337660518095</v>
      </c>
      <c r="F389" s="417" t="e">
        <v>#N/A</v>
      </c>
      <c r="G389" s="417" t="e">
        <v>#N/A</v>
      </c>
      <c r="H389" s="417" t="e">
        <v>#N/A</v>
      </c>
      <c r="I389" s="417" t="e">
        <v>#N/A</v>
      </c>
      <c r="J389" s="417" t="e">
        <v>#N/A</v>
      </c>
      <c r="K389" s="417" t="e">
        <v>#N/A</v>
      </c>
      <c r="L389" s="422" t="e">
        <v>#N/A</v>
      </c>
      <c r="N389" s="123">
        <v>34.072337660518095</v>
      </c>
      <c r="O389" s="61" t="e">
        <v>#N/A</v>
      </c>
      <c r="P389" s="500" t="e">
        <v>#N/A</v>
      </c>
      <c r="Q389" s="107"/>
      <c r="S389" s="418"/>
      <c r="Z389" s="418"/>
    </row>
    <row r="390" spans="1:26">
      <c r="A390" s="421">
        <v>41821</v>
      </c>
      <c r="B390" s="417">
        <v>175</v>
      </c>
      <c r="C390" s="1221">
        <v>20</v>
      </c>
      <c r="D390" s="417" t="e">
        <v>#N/A</v>
      </c>
      <c r="E390" s="417" t="e">
        <v>#N/A</v>
      </c>
      <c r="F390" s="417" t="e">
        <v>#N/A</v>
      </c>
      <c r="G390" s="417" t="e">
        <v>#N/A</v>
      </c>
      <c r="H390" s="417" t="e">
        <v>#N/A</v>
      </c>
      <c r="I390" s="417">
        <v>41.240301926170396</v>
      </c>
      <c r="J390" s="417" t="e">
        <v>#N/A</v>
      </c>
      <c r="K390" s="417" t="e">
        <v>#N/A</v>
      </c>
      <c r="L390" s="422" t="e">
        <v>#N/A</v>
      </c>
      <c r="N390" s="123" t="e">
        <v>#N/A</v>
      </c>
      <c r="O390" s="61" t="e">
        <v>#N/A</v>
      </c>
      <c r="P390" s="500">
        <v>41.240301926170396</v>
      </c>
      <c r="Q390" s="107"/>
      <c r="S390" s="418"/>
      <c r="Z390" s="418"/>
    </row>
    <row r="391" spans="1:26">
      <c r="A391" s="421">
        <v>41498</v>
      </c>
      <c r="B391" s="417">
        <v>20</v>
      </c>
      <c r="C391" s="1221">
        <v>20</v>
      </c>
      <c r="D391" s="417" t="e">
        <v>#N/A</v>
      </c>
      <c r="E391" s="417" t="e">
        <v>#N/A</v>
      </c>
      <c r="F391" s="417">
        <v>55.003271784902608</v>
      </c>
      <c r="G391" s="417" t="e">
        <v>#N/A</v>
      </c>
      <c r="H391" s="417" t="e">
        <v>#N/A</v>
      </c>
      <c r="I391" s="417" t="e">
        <v>#N/A</v>
      </c>
      <c r="J391" s="417" t="e">
        <v>#N/A</v>
      </c>
      <c r="K391" s="417" t="e">
        <v>#N/A</v>
      </c>
      <c r="L391" s="422" t="e">
        <v>#N/A</v>
      </c>
      <c r="N391" s="123" t="e">
        <v>#N/A</v>
      </c>
      <c r="O391" s="61">
        <v>55.003271784902608</v>
      </c>
      <c r="P391" s="500" t="e">
        <v>#N/A</v>
      </c>
      <c r="Q391" s="107"/>
      <c r="S391" s="418"/>
      <c r="Z391" s="418"/>
    </row>
    <row r="392" spans="1:26">
      <c r="A392" s="421">
        <v>42128</v>
      </c>
      <c r="B392" s="417">
        <v>20</v>
      </c>
      <c r="C392" s="1221">
        <v>20</v>
      </c>
      <c r="D392" s="417" t="e">
        <v>#N/A</v>
      </c>
      <c r="E392" s="417" t="e">
        <v>#N/A</v>
      </c>
      <c r="F392" s="417" t="e">
        <v>#N/A</v>
      </c>
      <c r="G392" s="417">
        <v>33.935575557341238</v>
      </c>
      <c r="H392" s="417" t="e">
        <v>#N/A</v>
      </c>
      <c r="I392" s="417" t="e">
        <v>#N/A</v>
      </c>
      <c r="J392" s="417" t="e">
        <v>#N/A</v>
      </c>
      <c r="K392" s="417" t="e">
        <v>#N/A</v>
      </c>
      <c r="L392" s="422" t="e">
        <v>#N/A</v>
      </c>
      <c r="N392" s="123" t="e">
        <v>#N/A</v>
      </c>
      <c r="O392" s="61">
        <v>33.935575557341238</v>
      </c>
      <c r="P392" s="500" t="e">
        <v>#N/A</v>
      </c>
      <c r="Q392" s="107"/>
      <c r="S392" s="418"/>
      <c r="Z392" s="418"/>
    </row>
    <row r="393" spans="1:26">
      <c r="A393" s="421">
        <v>42402</v>
      </c>
      <c r="B393" s="417">
        <v>7</v>
      </c>
      <c r="C393" s="1221">
        <v>20</v>
      </c>
      <c r="D393" s="417" t="e">
        <v>#N/A</v>
      </c>
      <c r="E393" s="417" t="e">
        <v>#N/A</v>
      </c>
      <c r="F393" s="417" t="e">
        <v>#N/A</v>
      </c>
      <c r="G393" s="417">
        <v>33.935575557341238</v>
      </c>
      <c r="H393" s="417" t="e">
        <v>#N/A</v>
      </c>
      <c r="I393" s="417" t="e">
        <v>#N/A</v>
      </c>
      <c r="J393" s="417" t="e">
        <v>#N/A</v>
      </c>
      <c r="K393" s="417" t="e">
        <v>#N/A</v>
      </c>
      <c r="L393" s="422" t="e">
        <v>#N/A</v>
      </c>
      <c r="N393" s="123" t="e">
        <v>#N/A</v>
      </c>
      <c r="O393" s="61">
        <v>33.935575557341238</v>
      </c>
      <c r="P393" s="500" t="e">
        <v>#N/A</v>
      </c>
      <c r="Q393" s="107"/>
      <c r="S393" s="418"/>
      <c r="Z393" s="418"/>
    </row>
    <row r="394" spans="1:26">
      <c r="A394" s="421">
        <v>42125</v>
      </c>
      <c r="B394" s="417">
        <v>20</v>
      </c>
      <c r="C394" s="1221">
        <v>20</v>
      </c>
      <c r="D394" s="417" t="e">
        <v>#N/A</v>
      </c>
      <c r="E394" s="417" t="e">
        <v>#N/A</v>
      </c>
      <c r="F394" s="417" t="e">
        <v>#N/A</v>
      </c>
      <c r="G394" s="417">
        <v>25.100277779098555</v>
      </c>
      <c r="H394" s="417" t="e">
        <v>#N/A</v>
      </c>
      <c r="I394" s="417" t="e">
        <v>#N/A</v>
      </c>
      <c r="J394" s="417" t="e">
        <v>#N/A</v>
      </c>
      <c r="K394" s="417" t="e">
        <v>#N/A</v>
      </c>
      <c r="L394" s="422" t="e">
        <v>#N/A</v>
      </c>
      <c r="N394" s="123" t="e">
        <v>#N/A</v>
      </c>
      <c r="O394" s="61">
        <v>25.100277779098555</v>
      </c>
      <c r="P394" s="500" t="e">
        <v>#N/A</v>
      </c>
      <c r="Q394" s="107"/>
      <c r="S394" s="418"/>
      <c r="Z394" s="418"/>
    </row>
    <row r="395" spans="1:26">
      <c r="A395" s="421">
        <v>42262</v>
      </c>
      <c r="B395" s="417">
        <v>25</v>
      </c>
      <c r="C395" s="1221">
        <v>20</v>
      </c>
      <c r="D395" s="417" t="e">
        <v>#N/A</v>
      </c>
      <c r="E395" s="417" t="e">
        <v>#N/A</v>
      </c>
      <c r="F395" s="417" t="e">
        <v>#N/A</v>
      </c>
      <c r="G395" s="417">
        <v>33.935575557341238</v>
      </c>
      <c r="H395" s="417" t="e">
        <v>#N/A</v>
      </c>
      <c r="I395" s="417" t="e">
        <v>#N/A</v>
      </c>
      <c r="J395" s="417" t="e">
        <v>#N/A</v>
      </c>
      <c r="K395" s="417" t="e">
        <v>#N/A</v>
      </c>
      <c r="L395" s="422" t="e">
        <v>#N/A</v>
      </c>
      <c r="N395" s="123" t="e">
        <v>#N/A</v>
      </c>
      <c r="O395" s="61">
        <v>33.935575557341238</v>
      </c>
      <c r="P395" s="500" t="e">
        <v>#N/A</v>
      </c>
      <c r="Q395" s="107"/>
      <c r="S395" s="418"/>
      <c r="Z395" s="418"/>
    </row>
    <row r="396" spans="1:26">
      <c r="A396" s="421">
        <v>42278</v>
      </c>
      <c r="B396" s="417">
        <v>200</v>
      </c>
      <c r="C396" s="1221">
        <v>25</v>
      </c>
      <c r="D396" s="417" t="e">
        <v>#N/A</v>
      </c>
      <c r="E396" s="417">
        <v>51.467909328952651</v>
      </c>
      <c r="F396" s="417" t="e">
        <v>#N/A</v>
      </c>
      <c r="G396" s="417" t="e">
        <v>#N/A</v>
      </c>
      <c r="H396" s="417" t="e">
        <v>#N/A</v>
      </c>
      <c r="I396" s="417" t="e">
        <v>#N/A</v>
      </c>
      <c r="J396" s="417" t="e">
        <v>#N/A</v>
      </c>
      <c r="K396" s="417" t="e">
        <v>#N/A</v>
      </c>
      <c r="L396" s="422" t="e">
        <v>#N/A</v>
      </c>
      <c r="N396" s="123">
        <v>51.467909328952651</v>
      </c>
      <c r="O396" s="61" t="e">
        <v>#N/A</v>
      </c>
      <c r="P396" s="500" t="e">
        <v>#N/A</v>
      </c>
      <c r="Q396" s="107"/>
      <c r="S396" s="418"/>
      <c r="Z396" s="418"/>
    </row>
    <row r="397" spans="1:26">
      <c r="A397" s="421">
        <v>41990</v>
      </c>
      <c r="B397" s="417">
        <v>100</v>
      </c>
      <c r="C397" s="1221">
        <v>25</v>
      </c>
      <c r="D397" s="417" t="e">
        <v>#N/A</v>
      </c>
      <c r="E397" s="417" t="e">
        <v>#N/A</v>
      </c>
      <c r="F397" s="417" t="e">
        <v>#N/A</v>
      </c>
      <c r="G397" s="417">
        <v>24.126448534547755</v>
      </c>
      <c r="H397" s="417" t="e">
        <v>#N/A</v>
      </c>
      <c r="I397" s="417" t="e">
        <v>#N/A</v>
      </c>
      <c r="J397" s="417" t="e">
        <v>#N/A</v>
      </c>
      <c r="K397" s="417" t="e">
        <v>#N/A</v>
      </c>
      <c r="L397" s="422" t="e">
        <v>#N/A</v>
      </c>
      <c r="N397" s="123" t="e">
        <v>#N/A</v>
      </c>
      <c r="O397" s="61">
        <v>24.126448534547755</v>
      </c>
      <c r="P397" s="500" t="e">
        <v>#N/A</v>
      </c>
      <c r="Q397" s="107"/>
      <c r="S397" s="418"/>
      <c r="Z397" s="418"/>
    </row>
    <row r="398" spans="1:26">
      <c r="A398" s="421">
        <v>38808</v>
      </c>
      <c r="B398" s="417">
        <v>124.2</v>
      </c>
      <c r="C398" s="1221">
        <v>15</v>
      </c>
      <c r="D398" s="417" t="e">
        <v>#N/A</v>
      </c>
      <c r="E398" s="417" t="e">
        <v>#N/A</v>
      </c>
      <c r="F398" s="417" t="e">
        <v>#N/A</v>
      </c>
      <c r="G398" s="417" t="e">
        <v>#N/A</v>
      </c>
      <c r="H398" s="417">
        <v>52.374439715382913</v>
      </c>
      <c r="I398" s="417" t="e">
        <v>#N/A</v>
      </c>
      <c r="J398" s="417" t="e">
        <v>#N/A</v>
      </c>
      <c r="K398" s="417" t="e">
        <v>#N/A</v>
      </c>
      <c r="L398" s="422" t="e">
        <v>#N/A</v>
      </c>
      <c r="N398" s="123" t="e">
        <v>#N/A</v>
      </c>
      <c r="O398" s="61">
        <v>52.374439715382913</v>
      </c>
      <c r="P398" s="500" t="e">
        <v>#N/A</v>
      </c>
      <c r="Q398" s="107"/>
      <c r="S398" s="418"/>
      <c r="Z398" s="418"/>
    </row>
    <row r="399" spans="1:26">
      <c r="A399" s="421">
        <v>42262</v>
      </c>
      <c r="B399" s="417">
        <v>100.05</v>
      </c>
      <c r="C399" s="1221">
        <v>15</v>
      </c>
      <c r="D399" s="417" t="e">
        <v>#N/A</v>
      </c>
      <c r="E399" s="417" t="e">
        <v>#N/A</v>
      </c>
      <c r="F399" s="417">
        <v>42.7606741668802</v>
      </c>
      <c r="G399" s="417" t="e">
        <v>#N/A</v>
      </c>
      <c r="H399" s="417" t="e">
        <v>#N/A</v>
      </c>
      <c r="I399" s="417" t="e">
        <v>#N/A</v>
      </c>
      <c r="J399" s="417" t="e">
        <v>#N/A</v>
      </c>
      <c r="K399" s="417" t="e">
        <v>#N/A</v>
      </c>
      <c r="L399" s="422" t="e">
        <v>#N/A</v>
      </c>
      <c r="N399" s="123" t="e">
        <v>#N/A</v>
      </c>
      <c r="O399" s="61">
        <v>42.7606741668802</v>
      </c>
      <c r="P399" s="500" t="e">
        <v>#N/A</v>
      </c>
      <c r="Q399" s="107"/>
      <c r="S399" s="418"/>
      <c r="Z399" s="418"/>
    </row>
    <row r="400" spans="1:26">
      <c r="A400" s="421">
        <v>41893</v>
      </c>
      <c r="B400" s="417">
        <v>42.95</v>
      </c>
      <c r="C400" s="1221">
        <v>20</v>
      </c>
      <c r="D400" s="417">
        <v>72.50717255721537</v>
      </c>
      <c r="E400" s="417" t="e">
        <v>#N/A</v>
      </c>
      <c r="F400" s="417" t="e">
        <v>#N/A</v>
      </c>
      <c r="G400" s="417" t="e">
        <v>#N/A</v>
      </c>
      <c r="H400" s="417" t="e">
        <v>#N/A</v>
      </c>
      <c r="I400" s="417" t="e">
        <v>#N/A</v>
      </c>
      <c r="J400" s="417" t="e">
        <v>#N/A</v>
      </c>
      <c r="K400" s="417" t="e">
        <v>#N/A</v>
      </c>
      <c r="L400" s="422" t="e">
        <v>#N/A</v>
      </c>
      <c r="N400" s="123">
        <v>72.50717255721537</v>
      </c>
      <c r="O400" s="61" t="e">
        <v>#N/A</v>
      </c>
      <c r="P400" s="500" t="e">
        <v>#N/A</v>
      </c>
      <c r="Q400" s="107"/>
      <c r="S400" s="418"/>
      <c r="Z400" s="418"/>
    </row>
    <row r="401" spans="1:26">
      <c r="A401" s="421">
        <v>41596</v>
      </c>
      <c r="B401" s="417">
        <v>34.200000000000003</v>
      </c>
      <c r="C401" s="1221">
        <v>34.200000000000003</v>
      </c>
      <c r="D401" s="417" t="e">
        <v>#N/A</v>
      </c>
      <c r="E401" s="417" t="e">
        <v>#N/A</v>
      </c>
      <c r="F401" s="417" t="e">
        <v>#N/A</v>
      </c>
      <c r="G401" s="417" t="e">
        <v>#N/A</v>
      </c>
      <c r="H401" s="417" t="e">
        <v>#N/A</v>
      </c>
      <c r="I401" s="417" t="e">
        <v>#N/A</v>
      </c>
      <c r="J401" s="417" t="e">
        <v>#N/A</v>
      </c>
      <c r="K401" s="417">
        <v>97.755698556863834</v>
      </c>
      <c r="L401" s="422" t="e">
        <v>#N/A</v>
      </c>
      <c r="N401" s="123" t="e">
        <v>#N/A</v>
      </c>
      <c r="O401" s="61" t="e">
        <v>#N/A</v>
      </c>
      <c r="P401" s="500">
        <v>97.755698556863834</v>
      </c>
      <c r="Q401" s="107"/>
      <c r="S401" s="418"/>
      <c r="Z401" s="418"/>
    </row>
    <row r="402" spans="1:26">
      <c r="A402" s="421">
        <v>41579</v>
      </c>
      <c r="B402" s="417">
        <v>249.2</v>
      </c>
      <c r="C402" s="1221">
        <v>25</v>
      </c>
      <c r="D402" s="417" t="e">
        <v>#N/A</v>
      </c>
      <c r="E402" s="417">
        <v>33.32339020048083</v>
      </c>
      <c r="F402" s="417" t="e">
        <v>#N/A</v>
      </c>
      <c r="G402" s="417" t="e">
        <v>#N/A</v>
      </c>
      <c r="H402" s="417" t="e">
        <v>#N/A</v>
      </c>
      <c r="I402" s="417" t="e">
        <v>#N/A</v>
      </c>
      <c r="J402" s="417" t="e">
        <v>#N/A</v>
      </c>
      <c r="K402" s="417" t="e">
        <v>#N/A</v>
      </c>
      <c r="L402" s="422" t="e">
        <v>#N/A</v>
      </c>
      <c r="N402" s="123">
        <v>33.32339020048083</v>
      </c>
      <c r="O402" s="61" t="e">
        <v>#N/A</v>
      </c>
      <c r="P402" s="500" t="e">
        <v>#N/A</v>
      </c>
      <c r="Q402" s="107"/>
      <c r="S402" s="418"/>
      <c r="Z402" s="418"/>
    </row>
    <row r="403" spans="1:26">
      <c r="A403" s="421">
        <v>41990</v>
      </c>
      <c r="B403" s="417">
        <v>73.5</v>
      </c>
      <c r="C403" s="1221">
        <v>25</v>
      </c>
      <c r="D403" s="417" t="e">
        <v>#N/A</v>
      </c>
      <c r="E403" s="417" t="e">
        <v>#N/A</v>
      </c>
      <c r="F403" s="417" t="e">
        <v>#N/A</v>
      </c>
      <c r="G403" s="417">
        <v>23.659411101167322</v>
      </c>
      <c r="H403" s="417" t="e">
        <v>#N/A</v>
      </c>
      <c r="I403" s="417" t="e">
        <v>#N/A</v>
      </c>
      <c r="J403" s="417" t="e">
        <v>#N/A</v>
      </c>
      <c r="K403" s="417" t="e">
        <v>#N/A</v>
      </c>
      <c r="L403" s="422" t="e">
        <v>#N/A</v>
      </c>
      <c r="N403" s="123" t="e">
        <v>#N/A</v>
      </c>
      <c r="O403" s="61">
        <v>23.659411101167322</v>
      </c>
      <c r="P403" s="500" t="e">
        <v>#N/A</v>
      </c>
      <c r="Q403" s="107"/>
      <c r="S403" s="418"/>
      <c r="Z403" s="418"/>
    </row>
    <row r="404" spans="1:26">
      <c r="A404" s="421">
        <v>42164</v>
      </c>
      <c r="B404" s="417">
        <v>36</v>
      </c>
      <c r="C404" s="1221">
        <v>25</v>
      </c>
      <c r="D404" s="417" t="e">
        <v>#N/A</v>
      </c>
      <c r="E404" s="417" t="e">
        <v>#N/A</v>
      </c>
      <c r="F404" s="417" t="e">
        <v>#N/A</v>
      </c>
      <c r="G404" s="417">
        <v>30.600875140760415</v>
      </c>
      <c r="H404" s="417" t="e">
        <v>#N/A</v>
      </c>
      <c r="I404" s="417" t="e">
        <v>#N/A</v>
      </c>
      <c r="J404" s="417" t="e">
        <v>#N/A</v>
      </c>
      <c r="K404" s="417" t="e">
        <v>#N/A</v>
      </c>
      <c r="L404" s="422" t="e">
        <v>#N/A</v>
      </c>
      <c r="N404" s="123" t="e">
        <v>#N/A</v>
      </c>
      <c r="O404" s="61">
        <v>30.600875140760415</v>
      </c>
      <c r="P404" s="500" t="e">
        <v>#N/A</v>
      </c>
      <c r="Q404" s="107"/>
      <c r="S404" s="418"/>
      <c r="Z404" s="418"/>
    </row>
    <row r="405" spans="1:26">
      <c r="A405" s="421">
        <v>42388</v>
      </c>
      <c r="B405" s="417">
        <v>200</v>
      </c>
      <c r="C405" s="1221">
        <v>20</v>
      </c>
      <c r="D405" s="417" t="e">
        <v>#N/A</v>
      </c>
      <c r="E405" s="417" t="e">
        <v>#N/A</v>
      </c>
      <c r="F405" s="417" t="e">
        <v>#N/A</v>
      </c>
      <c r="G405" s="417">
        <v>20.224039079086751</v>
      </c>
      <c r="H405" s="417" t="e">
        <v>#N/A</v>
      </c>
      <c r="I405" s="417" t="e">
        <v>#N/A</v>
      </c>
      <c r="J405" s="417" t="e">
        <v>#N/A</v>
      </c>
      <c r="K405" s="417" t="e">
        <v>#N/A</v>
      </c>
      <c r="L405" s="422" t="e">
        <v>#N/A</v>
      </c>
      <c r="N405" s="123" t="e">
        <v>#N/A</v>
      </c>
      <c r="O405" s="61">
        <v>20.224039079086751</v>
      </c>
      <c r="P405" s="500" t="e">
        <v>#N/A</v>
      </c>
      <c r="Q405" s="107"/>
      <c r="S405" s="418"/>
      <c r="Z405" s="418"/>
    </row>
    <row r="406" spans="1:26">
      <c r="A406" s="421">
        <v>41463</v>
      </c>
      <c r="B406" s="417">
        <v>100</v>
      </c>
      <c r="C406" s="1221">
        <v>20</v>
      </c>
      <c r="D406" s="417" t="e">
        <v>#N/A</v>
      </c>
      <c r="E406" s="417" t="e">
        <v>#N/A</v>
      </c>
      <c r="F406" s="417" t="e">
        <v>#N/A</v>
      </c>
      <c r="G406" s="417">
        <v>23.045595063026759</v>
      </c>
      <c r="H406" s="417" t="e">
        <v>#N/A</v>
      </c>
      <c r="I406" s="417" t="e">
        <v>#N/A</v>
      </c>
      <c r="J406" s="417" t="e">
        <v>#N/A</v>
      </c>
      <c r="K406" s="417" t="e">
        <v>#N/A</v>
      </c>
      <c r="L406" s="422" t="e">
        <v>#N/A</v>
      </c>
      <c r="N406" s="123" t="e">
        <v>#N/A</v>
      </c>
      <c r="O406" s="61">
        <v>23.045595063026759</v>
      </c>
      <c r="P406" s="500" t="e">
        <v>#N/A</v>
      </c>
      <c r="Q406" s="107"/>
      <c r="S406" s="418"/>
      <c r="Z406" s="418"/>
    </row>
    <row r="407" spans="1:26">
      <c r="A407" s="421">
        <v>41635</v>
      </c>
      <c r="B407" s="417">
        <v>149.6</v>
      </c>
      <c r="C407" s="1221">
        <v>25</v>
      </c>
      <c r="D407" s="417" t="e">
        <v>#N/A</v>
      </c>
      <c r="E407" s="417">
        <v>31.860851185123899</v>
      </c>
      <c r="F407" s="417" t="e">
        <v>#N/A</v>
      </c>
      <c r="G407" s="417" t="e">
        <v>#N/A</v>
      </c>
      <c r="H407" s="417" t="e">
        <v>#N/A</v>
      </c>
      <c r="I407" s="417" t="e">
        <v>#N/A</v>
      </c>
      <c r="J407" s="417" t="e">
        <v>#N/A</v>
      </c>
      <c r="K407" s="417" t="e">
        <v>#N/A</v>
      </c>
      <c r="L407" s="422" t="e">
        <v>#N/A</v>
      </c>
      <c r="N407" s="123">
        <v>31.860851185123899</v>
      </c>
      <c r="O407" s="61" t="e">
        <v>#N/A</v>
      </c>
      <c r="P407" s="500" t="e">
        <v>#N/A</v>
      </c>
      <c r="Q407" s="107"/>
      <c r="S407" s="418"/>
      <c r="Z407" s="418"/>
    </row>
    <row r="408" spans="1:26">
      <c r="A408" s="421">
        <v>41572</v>
      </c>
      <c r="B408" s="417">
        <v>19.8</v>
      </c>
      <c r="C408" s="1221">
        <v>20</v>
      </c>
      <c r="D408" s="417">
        <v>61.485439256591384</v>
      </c>
      <c r="E408" s="417" t="e">
        <v>#N/A</v>
      </c>
      <c r="F408" s="417" t="e">
        <v>#N/A</v>
      </c>
      <c r="G408" s="417" t="e">
        <v>#N/A</v>
      </c>
      <c r="H408" s="417" t="e">
        <v>#N/A</v>
      </c>
      <c r="I408" s="417" t="e">
        <v>#N/A</v>
      </c>
      <c r="J408" s="417" t="e">
        <v>#N/A</v>
      </c>
      <c r="K408" s="417" t="e">
        <v>#N/A</v>
      </c>
      <c r="L408" s="422" t="e">
        <v>#N/A</v>
      </c>
      <c r="N408" s="123">
        <v>61.485439256591384</v>
      </c>
      <c r="O408" s="61" t="e">
        <v>#N/A</v>
      </c>
      <c r="P408" s="500" t="e">
        <v>#N/A</v>
      </c>
      <c r="Q408" s="107"/>
      <c r="S408" s="418"/>
      <c r="Z408" s="418"/>
    </row>
    <row r="409" spans="1:26">
      <c r="A409" s="421">
        <v>40438</v>
      </c>
      <c r="B409" s="417">
        <v>148.80000000000001</v>
      </c>
      <c r="C409" s="1221">
        <v>25</v>
      </c>
      <c r="D409" s="417" t="e">
        <v>#N/A</v>
      </c>
      <c r="E409" s="417" t="e">
        <v>#N/A</v>
      </c>
      <c r="F409" s="417" t="e">
        <v>#N/A</v>
      </c>
      <c r="G409" s="417">
        <v>39.037159724927797</v>
      </c>
      <c r="H409" s="417" t="e">
        <v>#N/A</v>
      </c>
      <c r="I409" s="417" t="e">
        <v>#N/A</v>
      </c>
      <c r="J409" s="417" t="e">
        <v>#N/A</v>
      </c>
      <c r="K409" s="417" t="e">
        <v>#N/A</v>
      </c>
      <c r="L409" s="422" t="e">
        <v>#N/A</v>
      </c>
      <c r="N409" s="123" t="e">
        <v>#N/A</v>
      </c>
      <c r="O409" s="61">
        <v>39.037159724927797</v>
      </c>
      <c r="P409" s="500" t="e">
        <v>#N/A</v>
      </c>
      <c r="Q409" s="107"/>
      <c r="S409" s="418"/>
      <c r="Z409" s="418"/>
    </row>
    <row r="410" spans="1:26">
      <c r="A410" s="421">
        <v>40639</v>
      </c>
      <c r="B410" s="417">
        <v>155.1</v>
      </c>
      <c r="C410" s="1221">
        <v>20</v>
      </c>
      <c r="D410" s="417">
        <v>109.73701391387078</v>
      </c>
      <c r="E410" s="417" t="e">
        <v>#N/A</v>
      </c>
      <c r="F410" s="417" t="e">
        <v>#N/A</v>
      </c>
      <c r="G410" s="417" t="e">
        <v>#N/A</v>
      </c>
      <c r="H410" s="417" t="e">
        <v>#N/A</v>
      </c>
      <c r="I410" s="417" t="e">
        <v>#N/A</v>
      </c>
      <c r="J410" s="417" t="e">
        <v>#N/A</v>
      </c>
      <c r="K410" s="417" t="e">
        <v>#N/A</v>
      </c>
      <c r="L410" s="422" t="e">
        <v>#N/A</v>
      </c>
      <c r="N410" s="123">
        <v>109.73701391387078</v>
      </c>
      <c r="O410" s="61" t="e">
        <v>#N/A</v>
      </c>
      <c r="P410" s="500" t="e">
        <v>#N/A</v>
      </c>
      <c r="Q410" s="107"/>
      <c r="S410" s="418"/>
      <c r="Z410" s="418"/>
    </row>
    <row r="411" spans="1:26">
      <c r="A411" s="421">
        <v>41506</v>
      </c>
      <c r="B411" s="417">
        <v>147.6</v>
      </c>
      <c r="C411" s="1221">
        <v>15</v>
      </c>
      <c r="D411" s="417" t="e">
        <v>#N/A</v>
      </c>
      <c r="E411" s="417" t="e">
        <v>#N/A</v>
      </c>
      <c r="F411" s="417" t="e">
        <v>#N/A</v>
      </c>
      <c r="G411" s="417" t="e">
        <v>#N/A</v>
      </c>
      <c r="H411" s="417" t="e">
        <v>#N/A</v>
      </c>
      <c r="I411" s="417" t="e">
        <v>#N/A</v>
      </c>
      <c r="J411" s="417" t="e">
        <v>#N/A</v>
      </c>
      <c r="K411" s="417">
        <v>62.491568179364116</v>
      </c>
      <c r="L411" s="422" t="e">
        <v>#N/A</v>
      </c>
      <c r="N411" s="123" t="e">
        <v>#N/A</v>
      </c>
      <c r="O411" s="61" t="e">
        <v>#N/A</v>
      </c>
      <c r="P411" s="500">
        <v>62.491568179364116</v>
      </c>
      <c r="Q411" s="107"/>
      <c r="S411" s="418"/>
      <c r="Z411" s="418"/>
    </row>
    <row r="412" spans="1:26">
      <c r="A412" s="421">
        <v>41564</v>
      </c>
      <c r="B412" s="417">
        <v>400</v>
      </c>
      <c r="C412" s="1221">
        <v>20</v>
      </c>
      <c r="D412" s="417" t="e">
        <v>#N/A</v>
      </c>
      <c r="E412" s="417" t="e">
        <v>#N/A</v>
      </c>
      <c r="F412" s="417" t="e">
        <v>#N/A</v>
      </c>
      <c r="G412" s="417">
        <v>23.889447601190597</v>
      </c>
      <c r="H412" s="417" t="e">
        <v>#N/A</v>
      </c>
      <c r="I412" s="417" t="e">
        <v>#N/A</v>
      </c>
      <c r="J412" s="417" t="e">
        <v>#N/A</v>
      </c>
      <c r="K412" s="417" t="e">
        <v>#N/A</v>
      </c>
      <c r="L412" s="422" t="e">
        <v>#N/A</v>
      </c>
      <c r="N412" s="123" t="e">
        <v>#N/A</v>
      </c>
      <c r="O412" s="61">
        <v>23.889447601190597</v>
      </c>
      <c r="P412" s="500" t="e">
        <v>#N/A</v>
      </c>
      <c r="Q412" s="107"/>
      <c r="S412" s="418"/>
      <c r="Z412" s="418"/>
    </row>
    <row r="413" spans="1:26">
      <c r="A413" s="421">
        <v>42675</v>
      </c>
      <c r="B413" s="417">
        <v>49.5</v>
      </c>
      <c r="C413" s="1221">
        <v>25</v>
      </c>
      <c r="D413" s="417">
        <v>44.197156441748874</v>
      </c>
      <c r="E413" s="417" t="e">
        <v>#N/A</v>
      </c>
      <c r="F413" s="417" t="e">
        <v>#N/A</v>
      </c>
      <c r="G413" s="417" t="e">
        <v>#N/A</v>
      </c>
      <c r="H413" s="417" t="e">
        <v>#N/A</v>
      </c>
      <c r="I413" s="417" t="e">
        <v>#N/A</v>
      </c>
      <c r="J413" s="417" t="e">
        <v>#N/A</v>
      </c>
      <c r="K413" s="417" t="e">
        <v>#N/A</v>
      </c>
      <c r="L413" s="422" t="e">
        <v>#N/A</v>
      </c>
      <c r="N413" s="123">
        <v>44.197156441748874</v>
      </c>
      <c r="O413" s="61" t="e">
        <v>#N/A</v>
      </c>
      <c r="P413" s="500" t="e">
        <v>#N/A</v>
      </c>
      <c r="Q413" s="107"/>
      <c r="S413" s="418"/>
      <c r="Z413" s="418"/>
    </row>
    <row r="414" spans="1:26">
      <c r="A414" s="421">
        <v>42710</v>
      </c>
      <c r="B414" s="417">
        <v>27</v>
      </c>
      <c r="C414" s="1221">
        <v>20</v>
      </c>
      <c r="D414" s="417" t="e">
        <v>#N/A</v>
      </c>
      <c r="E414" s="417" t="e">
        <v>#N/A</v>
      </c>
      <c r="F414" s="417">
        <v>22.626087336198616</v>
      </c>
      <c r="G414" s="417" t="e">
        <v>#N/A</v>
      </c>
      <c r="H414" s="417" t="e">
        <v>#N/A</v>
      </c>
      <c r="I414" s="417" t="e">
        <v>#N/A</v>
      </c>
      <c r="J414" s="417" t="e">
        <v>#N/A</v>
      </c>
      <c r="K414" s="417" t="e">
        <v>#N/A</v>
      </c>
      <c r="L414" s="422" t="e">
        <v>#N/A</v>
      </c>
      <c r="N414" s="123" t="e">
        <v>#N/A</v>
      </c>
      <c r="O414" s="61">
        <v>22.626087336198616</v>
      </c>
      <c r="P414" s="500" t="e">
        <v>#N/A</v>
      </c>
      <c r="Q414" s="107"/>
      <c r="S414" s="418"/>
      <c r="Z414" s="418"/>
    </row>
    <row r="415" spans="1:26">
      <c r="A415" s="421">
        <v>42719</v>
      </c>
      <c r="B415" s="417">
        <v>200</v>
      </c>
      <c r="C415" s="1221">
        <v>20</v>
      </c>
      <c r="D415" s="417" t="e">
        <v>#N/A</v>
      </c>
      <c r="E415" s="417" t="e">
        <v>#N/A</v>
      </c>
      <c r="F415" s="417" t="e">
        <v>#N/A</v>
      </c>
      <c r="G415" s="417">
        <v>21.196122619640647</v>
      </c>
      <c r="H415" s="417" t="e">
        <v>#N/A</v>
      </c>
      <c r="I415" s="417" t="e">
        <v>#N/A</v>
      </c>
      <c r="J415" s="417" t="e">
        <v>#N/A</v>
      </c>
      <c r="K415" s="417" t="e">
        <v>#N/A</v>
      </c>
      <c r="L415" s="422" t="e">
        <v>#N/A</v>
      </c>
      <c r="N415" s="123" t="e">
        <v>#N/A</v>
      </c>
      <c r="O415" s="61">
        <v>21.196122619640647</v>
      </c>
      <c r="P415" s="500" t="e">
        <v>#N/A</v>
      </c>
      <c r="Q415" s="107"/>
      <c r="S415" s="418"/>
      <c r="Z415" s="418"/>
    </row>
    <row r="416" spans="1:26">
      <c r="A416" s="421">
        <v>42361</v>
      </c>
      <c r="B416" s="417">
        <v>206.55</v>
      </c>
      <c r="C416" s="1221">
        <v>20</v>
      </c>
      <c r="D416" s="417" t="e">
        <v>#N/A</v>
      </c>
      <c r="E416" s="417" t="e">
        <v>#N/A</v>
      </c>
      <c r="F416" s="417" t="e">
        <v>#N/A</v>
      </c>
      <c r="G416" s="417">
        <v>20.324585706690034</v>
      </c>
      <c r="H416" s="417" t="e">
        <v>#N/A</v>
      </c>
      <c r="I416" s="417" t="e">
        <v>#N/A</v>
      </c>
      <c r="J416" s="417" t="e">
        <v>#N/A</v>
      </c>
      <c r="K416" s="417" t="e">
        <v>#N/A</v>
      </c>
      <c r="L416" s="422" t="e">
        <v>#N/A</v>
      </c>
      <c r="N416" s="123" t="e">
        <v>#N/A</v>
      </c>
      <c r="O416" s="61">
        <v>20.324585706690034</v>
      </c>
      <c r="P416" s="500" t="e">
        <v>#N/A</v>
      </c>
      <c r="Q416" s="107"/>
      <c r="S416" s="418"/>
      <c r="Z416" s="418"/>
    </row>
    <row r="417" spans="1:26">
      <c r="A417" s="421">
        <v>42118</v>
      </c>
      <c r="B417" s="417">
        <v>208.27</v>
      </c>
      <c r="C417" s="1221">
        <v>20</v>
      </c>
      <c r="D417" s="417" t="e">
        <v>#N/A</v>
      </c>
      <c r="E417" s="417" t="e">
        <v>#N/A</v>
      </c>
      <c r="F417" s="417" t="e">
        <v>#N/A</v>
      </c>
      <c r="G417" s="417">
        <v>21.989574432876207</v>
      </c>
      <c r="H417" s="417" t="e">
        <v>#N/A</v>
      </c>
      <c r="I417" s="417" t="e">
        <v>#N/A</v>
      </c>
      <c r="J417" s="417" t="e">
        <v>#N/A</v>
      </c>
      <c r="K417" s="417" t="e">
        <v>#N/A</v>
      </c>
      <c r="L417" s="422" t="e">
        <v>#N/A</v>
      </c>
      <c r="N417" s="123" t="e">
        <v>#N/A</v>
      </c>
      <c r="O417" s="61">
        <v>21.989574432876207</v>
      </c>
      <c r="P417" s="500" t="e">
        <v>#N/A</v>
      </c>
      <c r="Q417" s="107"/>
      <c r="S417" s="418"/>
      <c r="Z417" s="418"/>
    </row>
    <row r="418" spans="1:26">
      <c r="A418" s="421">
        <v>42433</v>
      </c>
      <c r="B418" s="417">
        <v>149.72999999999999</v>
      </c>
      <c r="C418" s="1221">
        <v>30</v>
      </c>
      <c r="D418" s="417" t="e">
        <v>#N/A</v>
      </c>
      <c r="E418" s="417" t="e">
        <v>#N/A</v>
      </c>
      <c r="F418" s="417" t="e">
        <v>#N/A</v>
      </c>
      <c r="G418" s="417">
        <v>24.548358487701773</v>
      </c>
      <c r="H418" s="417" t="e">
        <v>#N/A</v>
      </c>
      <c r="I418" s="417" t="e">
        <v>#N/A</v>
      </c>
      <c r="J418" s="417" t="e">
        <v>#N/A</v>
      </c>
      <c r="K418" s="417" t="e">
        <v>#N/A</v>
      </c>
      <c r="L418" s="422" t="e">
        <v>#N/A</v>
      </c>
      <c r="N418" s="123" t="e">
        <v>#N/A</v>
      </c>
      <c r="O418" s="61">
        <v>24.548358487701773</v>
      </c>
      <c r="P418" s="500" t="e">
        <v>#N/A</v>
      </c>
      <c r="Q418" s="107"/>
      <c r="S418" s="418"/>
      <c r="Z418" s="418"/>
    </row>
    <row r="419" spans="1:26">
      <c r="A419" s="421">
        <v>42304</v>
      </c>
      <c r="B419" s="417">
        <v>149.03</v>
      </c>
      <c r="C419" s="1221">
        <v>30</v>
      </c>
      <c r="D419" s="417" t="e">
        <v>#N/A</v>
      </c>
      <c r="E419" s="417" t="e">
        <v>#N/A</v>
      </c>
      <c r="F419" s="417" t="e">
        <v>#N/A</v>
      </c>
      <c r="G419" s="417">
        <v>22.055970169962784</v>
      </c>
      <c r="H419" s="417" t="e">
        <v>#N/A</v>
      </c>
      <c r="I419" s="417" t="e">
        <v>#N/A</v>
      </c>
      <c r="J419" s="417" t="e">
        <v>#N/A</v>
      </c>
      <c r="K419" s="417" t="e">
        <v>#N/A</v>
      </c>
      <c r="L419" s="422" t="e">
        <v>#N/A</v>
      </c>
      <c r="N419" s="123" t="e">
        <v>#N/A</v>
      </c>
      <c r="O419" s="61">
        <v>22.055970169962784</v>
      </c>
      <c r="P419" s="500" t="e">
        <v>#N/A</v>
      </c>
      <c r="Q419" s="107"/>
      <c r="S419" s="418"/>
      <c r="Z419" s="418"/>
    </row>
    <row r="420" spans="1:26">
      <c r="A420" s="421">
        <v>42087</v>
      </c>
      <c r="B420" s="417">
        <v>78</v>
      </c>
      <c r="C420" s="1221">
        <v>20</v>
      </c>
      <c r="D420" s="417" t="e">
        <v>#N/A</v>
      </c>
      <c r="E420" s="417" t="e">
        <v>#N/A</v>
      </c>
      <c r="F420" s="417">
        <v>35.268751076943985</v>
      </c>
      <c r="G420" s="417" t="e">
        <v>#N/A</v>
      </c>
      <c r="H420" s="417" t="e">
        <v>#N/A</v>
      </c>
      <c r="I420" s="417" t="e">
        <v>#N/A</v>
      </c>
      <c r="J420" s="417" t="e">
        <v>#N/A</v>
      </c>
      <c r="K420" s="417" t="e">
        <v>#N/A</v>
      </c>
      <c r="L420" s="422" t="e">
        <v>#N/A</v>
      </c>
      <c r="N420" s="123" t="e">
        <v>#N/A</v>
      </c>
      <c r="O420" s="61">
        <v>35.268751076943985</v>
      </c>
      <c r="P420" s="500" t="e">
        <v>#N/A</v>
      </c>
      <c r="Q420" s="107"/>
      <c r="S420" s="418"/>
      <c r="Z420" s="418"/>
    </row>
    <row r="421" spans="1:26">
      <c r="A421" s="421">
        <v>42328</v>
      </c>
      <c r="B421" s="417">
        <v>199.8</v>
      </c>
      <c r="C421" s="1221">
        <v>22</v>
      </c>
      <c r="D421" s="417" t="e">
        <v>#N/A</v>
      </c>
      <c r="E421" s="417" t="e">
        <v>#N/A</v>
      </c>
      <c r="F421" s="417" t="e">
        <v>#N/A</v>
      </c>
      <c r="G421" s="417">
        <v>20.433171267065358</v>
      </c>
      <c r="H421" s="417" t="e">
        <v>#N/A</v>
      </c>
      <c r="I421" s="417" t="e">
        <v>#N/A</v>
      </c>
      <c r="J421" s="417" t="e">
        <v>#N/A</v>
      </c>
      <c r="K421" s="417" t="e">
        <v>#N/A</v>
      </c>
      <c r="L421" s="422" t="e">
        <v>#N/A</v>
      </c>
      <c r="N421" s="123" t="e">
        <v>#N/A</v>
      </c>
      <c r="O421" s="61">
        <v>20.433171267065358</v>
      </c>
      <c r="P421" s="500" t="e">
        <v>#N/A</v>
      </c>
      <c r="Q421" s="107"/>
      <c r="S421" s="418"/>
      <c r="Z421" s="418"/>
    </row>
    <row r="422" spans="1:26">
      <c r="A422" s="421">
        <v>42293</v>
      </c>
      <c r="B422" s="417">
        <v>198</v>
      </c>
      <c r="C422" s="1221">
        <v>20</v>
      </c>
      <c r="D422" s="417" t="e">
        <v>#N/A</v>
      </c>
      <c r="E422" s="417" t="e">
        <v>#N/A</v>
      </c>
      <c r="F422" s="417" t="e">
        <v>#N/A</v>
      </c>
      <c r="G422" s="417">
        <v>31.894789435457298</v>
      </c>
      <c r="H422" s="417" t="e">
        <v>#N/A</v>
      </c>
      <c r="I422" s="417" t="e">
        <v>#N/A</v>
      </c>
      <c r="J422" s="417" t="e">
        <v>#N/A</v>
      </c>
      <c r="K422" s="417" t="e">
        <v>#N/A</v>
      </c>
      <c r="L422" s="422" t="e">
        <v>#N/A</v>
      </c>
      <c r="N422" s="123" t="e">
        <v>#N/A</v>
      </c>
      <c r="O422" s="61">
        <v>31.894789435457298</v>
      </c>
      <c r="P422" s="500" t="e">
        <v>#N/A</v>
      </c>
      <c r="Q422" s="107"/>
      <c r="S422" s="418"/>
      <c r="Z422" s="418"/>
    </row>
    <row r="423" spans="1:26">
      <c r="A423" s="421">
        <v>42146</v>
      </c>
      <c r="B423" s="417">
        <v>200.91</v>
      </c>
      <c r="C423" s="1221">
        <v>20</v>
      </c>
      <c r="D423" s="417" t="e">
        <v>#N/A</v>
      </c>
      <c r="E423" s="417" t="e">
        <v>#N/A</v>
      </c>
      <c r="F423" s="417" t="e">
        <v>#N/A</v>
      </c>
      <c r="G423" s="417">
        <v>31.075962487377211</v>
      </c>
      <c r="H423" s="417" t="e">
        <v>#N/A</v>
      </c>
      <c r="I423" s="417" t="e">
        <v>#N/A</v>
      </c>
      <c r="J423" s="417" t="e">
        <v>#N/A</v>
      </c>
      <c r="K423" s="417" t="e">
        <v>#N/A</v>
      </c>
      <c r="L423" s="422" t="e">
        <v>#N/A</v>
      </c>
      <c r="N423" s="123" t="e">
        <v>#N/A</v>
      </c>
      <c r="O423" s="61">
        <v>31.075962487377211</v>
      </c>
      <c r="P423" s="500" t="e">
        <v>#N/A</v>
      </c>
      <c r="Q423" s="107"/>
      <c r="S423" s="418"/>
      <c r="Z423" s="418"/>
    </row>
    <row r="424" spans="1:26">
      <c r="A424" s="421">
        <v>41506</v>
      </c>
      <c r="B424" s="417">
        <v>184.8</v>
      </c>
      <c r="C424" s="1221">
        <v>15</v>
      </c>
      <c r="D424" s="417" t="e">
        <v>#N/A</v>
      </c>
      <c r="E424" s="417" t="e">
        <v>#N/A</v>
      </c>
      <c r="F424" s="417" t="e">
        <v>#N/A</v>
      </c>
      <c r="G424" s="417" t="e">
        <v>#N/A</v>
      </c>
      <c r="H424" s="417" t="e">
        <v>#N/A</v>
      </c>
      <c r="I424" s="417" t="e">
        <v>#N/A</v>
      </c>
      <c r="J424" s="417" t="e">
        <v>#N/A</v>
      </c>
      <c r="K424" s="417">
        <v>60.857992156937563</v>
      </c>
      <c r="L424" s="422" t="e">
        <v>#N/A</v>
      </c>
      <c r="N424" s="123" t="e">
        <v>#N/A</v>
      </c>
      <c r="O424" s="61" t="e">
        <v>#N/A</v>
      </c>
      <c r="P424" s="500">
        <v>60.857992156937563</v>
      </c>
      <c r="Q424" s="107"/>
      <c r="S424" s="418"/>
      <c r="Z424" s="418"/>
    </row>
    <row r="425" spans="1:26">
      <c r="A425" s="421">
        <v>41619</v>
      </c>
      <c r="B425" s="417">
        <v>51</v>
      </c>
      <c r="C425" s="1221">
        <v>25</v>
      </c>
      <c r="D425" s="417" t="e">
        <v>#N/A</v>
      </c>
      <c r="E425" s="417" t="e">
        <v>#N/A</v>
      </c>
      <c r="F425" s="417" t="e">
        <v>#N/A</v>
      </c>
      <c r="G425" s="417" t="e">
        <v>#N/A</v>
      </c>
      <c r="H425" s="417" t="e">
        <v>#N/A</v>
      </c>
      <c r="I425" s="417" t="e">
        <v>#N/A</v>
      </c>
      <c r="J425" s="417" t="e">
        <v>#N/A</v>
      </c>
      <c r="K425" s="417">
        <v>54.115930916856314</v>
      </c>
      <c r="L425" s="422" t="e">
        <v>#N/A</v>
      </c>
      <c r="N425" s="123" t="e">
        <v>#N/A</v>
      </c>
      <c r="O425" s="61" t="e">
        <v>#N/A</v>
      </c>
      <c r="P425" s="500">
        <v>54.115930916856314</v>
      </c>
      <c r="Q425" s="107"/>
      <c r="S425" s="418"/>
      <c r="Z425" s="418"/>
    </row>
    <row r="426" spans="1:26">
      <c r="A426" s="421">
        <v>42354</v>
      </c>
      <c r="B426" s="417">
        <v>149.5</v>
      </c>
      <c r="C426" s="1221">
        <v>20</v>
      </c>
      <c r="D426" s="417" t="e">
        <v>#N/A</v>
      </c>
      <c r="E426" s="417" t="e">
        <v>#N/A</v>
      </c>
      <c r="F426" s="417" t="e">
        <v>#N/A</v>
      </c>
      <c r="G426" s="417" t="e">
        <v>#N/A</v>
      </c>
      <c r="H426" s="417" t="e">
        <v>#N/A</v>
      </c>
      <c r="I426" s="417">
        <v>33.777953868296386</v>
      </c>
      <c r="J426" s="417" t="e">
        <v>#N/A</v>
      </c>
      <c r="K426" s="417" t="e">
        <v>#N/A</v>
      </c>
      <c r="L426" s="422" t="e">
        <v>#N/A</v>
      </c>
      <c r="N426" s="123" t="e">
        <v>#N/A</v>
      </c>
      <c r="O426" s="61" t="e">
        <v>#N/A</v>
      </c>
      <c r="P426" s="500">
        <v>33.777953868296386</v>
      </c>
      <c r="Q426" s="107"/>
      <c r="S426" s="418"/>
      <c r="Z426" s="418"/>
    </row>
    <row r="427" spans="1:26">
      <c r="A427" s="421">
        <v>41865</v>
      </c>
      <c r="B427" s="417">
        <v>30</v>
      </c>
      <c r="C427" s="1221">
        <v>20</v>
      </c>
      <c r="D427" s="417" t="e">
        <v>#N/A</v>
      </c>
      <c r="E427" s="417">
        <v>70.281172172577897</v>
      </c>
      <c r="F427" s="417" t="e">
        <v>#N/A</v>
      </c>
      <c r="G427" s="417" t="e">
        <v>#N/A</v>
      </c>
      <c r="H427" s="417" t="e">
        <v>#N/A</v>
      </c>
      <c r="I427" s="417" t="e">
        <v>#N/A</v>
      </c>
      <c r="J427" s="417" t="e">
        <v>#N/A</v>
      </c>
      <c r="K427" s="417" t="e">
        <v>#N/A</v>
      </c>
      <c r="L427" s="422" t="e">
        <v>#N/A</v>
      </c>
      <c r="N427" s="123">
        <v>70.281172172577897</v>
      </c>
      <c r="O427" s="61" t="e">
        <v>#N/A</v>
      </c>
      <c r="P427" s="500" t="e">
        <v>#N/A</v>
      </c>
      <c r="Q427" s="107"/>
      <c r="S427" s="418"/>
      <c r="Z427" s="418"/>
    </row>
    <row r="428" spans="1:26">
      <c r="A428" s="421">
        <v>41596</v>
      </c>
      <c r="B428" s="417">
        <v>201.6</v>
      </c>
      <c r="C428" s="1221">
        <v>20</v>
      </c>
      <c r="D428" s="417" t="e">
        <v>#N/A</v>
      </c>
      <c r="E428" s="417" t="e">
        <v>#N/A</v>
      </c>
      <c r="F428" s="417" t="e">
        <v>#N/A</v>
      </c>
      <c r="G428" s="417">
        <v>26.578875570826732</v>
      </c>
      <c r="H428" s="417" t="e">
        <v>#N/A</v>
      </c>
      <c r="I428" s="417" t="e">
        <v>#N/A</v>
      </c>
      <c r="J428" s="417" t="e">
        <v>#N/A</v>
      </c>
      <c r="K428" s="417" t="e">
        <v>#N/A</v>
      </c>
      <c r="L428" s="422" t="e">
        <v>#N/A</v>
      </c>
      <c r="N428" s="123" t="e">
        <v>#N/A</v>
      </c>
      <c r="O428" s="61">
        <v>26.578875570826732</v>
      </c>
      <c r="P428" s="500" t="e">
        <v>#N/A</v>
      </c>
      <c r="Q428" s="107"/>
      <c r="S428" s="418"/>
      <c r="Z428" s="418"/>
    </row>
    <row r="429" spans="1:26">
      <c r="A429" s="421">
        <v>42705</v>
      </c>
      <c r="B429" s="417">
        <v>79.75</v>
      </c>
      <c r="C429" s="1221">
        <v>25</v>
      </c>
      <c r="D429" s="417" t="e">
        <v>#N/A</v>
      </c>
      <c r="E429" s="417">
        <v>33.892068555692966</v>
      </c>
      <c r="F429" s="417" t="e">
        <v>#N/A</v>
      </c>
      <c r="G429" s="417" t="e">
        <v>#N/A</v>
      </c>
      <c r="H429" s="417" t="e">
        <v>#N/A</v>
      </c>
      <c r="I429" s="417" t="e">
        <v>#N/A</v>
      </c>
      <c r="J429" s="417" t="e">
        <v>#N/A</v>
      </c>
      <c r="K429" s="417" t="e">
        <v>#N/A</v>
      </c>
      <c r="L429" s="422" t="e">
        <v>#N/A</v>
      </c>
      <c r="N429" s="123">
        <v>33.892068555692966</v>
      </c>
      <c r="O429" s="61" t="e">
        <v>#N/A</v>
      </c>
      <c r="P429" s="500" t="e">
        <v>#N/A</v>
      </c>
      <c r="Q429" s="107"/>
      <c r="S429" s="418"/>
      <c r="Z429" s="418"/>
    </row>
    <row r="430" spans="1:26">
      <c r="A430" s="421">
        <v>42801</v>
      </c>
      <c r="B430" s="417">
        <v>231.05</v>
      </c>
      <c r="C430" s="1221">
        <v>30</v>
      </c>
      <c r="D430" s="417" t="e">
        <v>#N/A</v>
      </c>
      <c r="E430" s="417" t="e">
        <v>#N/A</v>
      </c>
      <c r="F430" s="417" t="e">
        <v>#N/A</v>
      </c>
      <c r="G430" s="417">
        <v>19.473440866709165</v>
      </c>
      <c r="H430" s="417" t="e">
        <v>#N/A</v>
      </c>
      <c r="I430" s="417" t="e">
        <v>#N/A</v>
      </c>
      <c r="J430" s="417" t="e">
        <v>#N/A</v>
      </c>
      <c r="K430" s="417" t="e">
        <v>#N/A</v>
      </c>
      <c r="L430" s="422" t="e">
        <v>#N/A</v>
      </c>
      <c r="N430" s="123" t="e">
        <v>#N/A</v>
      </c>
      <c r="O430" s="61">
        <v>19.473440866709165</v>
      </c>
      <c r="P430" s="500" t="e">
        <v>#N/A</v>
      </c>
      <c r="Q430" s="107"/>
      <c r="S430" s="418"/>
      <c r="Z430" s="418"/>
    </row>
    <row r="431" spans="1:26">
      <c r="A431" s="421">
        <v>41457</v>
      </c>
      <c r="B431" s="417">
        <v>200</v>
      </c>
      <c r="C431" s="1221">
        <v>20</v>
      </c>
      <c r="D431" s="417" t="e">
        <v>#N/A</v>
      </c>
      <c r="E431" s="417" t="e">
        <v>#N/A</v>
      </c>
      <c r="F431" s="417">
        <v>26.917078155745877</v>
      </c>
      <c r="G431" s="417" t="e">
        <v>#N/A</v>
      </c>
      <c r="H431" s="417" t="e">
        <v>#N/A</v>
      </c>
      <c r="I431" s="417" t="e">
        <v>#N/A</v>
      </c>
      <c r="J431" s="417" t="e">
        <v>#N/A</v>
      </c>
      <c r="K431" s="417" t="e">
        <v>#N/A</v>
      </c>
      <c r="L431" s="422" t="e">
        <v>#N/A</v>
      </c>
      <c r="N431" s="123" t="e">
        <v>#N/A</v>
      </c>
      <c r="O431" s="61">
        <v>26.917078155745877</v>
      </c>
      <c r="P431" s="500" t="e">
        <v>#N/A</v>
      </c>
      <c r="Q431" s="107"/>
      <c r="S431" s="418"/>
      <c r="Z431" s="418"/>
    </row>
    <row r="432" spans="1:26">
      <c r="A432" s="421">
        <v>42327</v>
      </c>
      <c r="B432" s="417">
        <v>100.8</v>
      </c>
      <c r="C432" s="1221">
        <v>23</v>
      </c>
      <c r="D432" s="417" t="e">
        <v>#N/A</v>
      </c>
      <c r="E432" s="417" t="e">
        <v>#N/A</v>
      </c>
      <c r="F432" s="417" t="e">
        <v>#N/A</v>
      </c>
      <c r="G432" s="417" t="e">
        <v>#N/A</v>
      </c>
      <c r="H432" s="417" t="e">
        <v>#N/A</v>
      </c>
      <c r="I432" s="417">
        <v>46.001498230912091</v>
      </c>
      <c r="J432" s="417" t="e">
        <v>#N/A</v>
      </c>
      <c r="K432" s="417" t="e">
        <v>#N/A</v>
      </c>
      <c r="L432" s="422" t="e">
        <v>#N/A</v>
      </c>
      <c r="N432" s="123" t="e">
        <v>#N/A</v>
      </c>
      <c r="O432" s="61" t="e">
        <v>#N/A</v>
      </c>
      <c r="P432" s="500">
        <v>46.001498230912091</v>
      </c>
      <c r="Q432" s="107"/>
      <c r="S432" s="418"/>
      <c r="Z432" s="418"/>
    </row>
    <row r="433" spans="1:26">
      <c r="A433" s="421">
        <v>40679</v>
      </c>
      <c r="B433" s="417">
        <v>108</v>
      </c>
      <c r="C433" s="1221">
        <v>20</v>
      </c>
      <c r="D433" s="417" t="e">
        <v>#N/A</v>
      </c>
      <c r="E433" s="417" t="e">
        <v>#N/A</v>
      </c>
      <c r="F433" s="417" t="e">
        <v>#N/A</v>
      </c>
      <c r="G433" s="417">
        <v>23.627596875323313</v>
      </c>
      <c r="H433" s="417" t="e">
        <v>#N/A</v>
      </c>
      <c r="I433" s="417" t="e">
        <v>#N/A</v>
      </c>
      <c r="J433" s="417" t="e">
        <v>#N/A</v>
      </c>
      <c r="K433" s="417" t="e">
        <v>#N/A</v>
      </c>
      <c r="L433" s="422" t="e">
        <v>#N/A</v>
      </c>
      <c r="N433" s="123" t="e">
        <v>#N/A</v>
      </c>
      <c r="O433" s="61">
        <v>23.627596875323313</v>
      </c>
      <c r="P433" s="500" t="e">
        <v>#N/A</v>
      </c>
      <c r="Q433" s="107"/>
      <c r="S433" s="418"/>
      <c r="Z433" s="418"/>
    </row>
    <row r="434" spans="1:26">
      <c r="A434" s="421">
        <v>42377</v>
      </c>
      <c r="B434" s="417">
        <v>200</v>
      </c>
      <c r="C434" s="1221">
        <v>15</v>
      </c>
      <c r="D434" s="417" t="e">
        <v>#N/A</v>
      </c>
      <c r="E434" s="417" t="e">
        <v>#N/A</v>
      </c>
      <c r="F434" s="417" t="e">
        <v>#N/A</v>
      </c>
      <c r="G434" s="417">
        <v>25.890433951510715</v>
      </c>
      <c r="H434" s="417" t="e">
        <v>#N/A</v>
      </c>
      <c r="I434" s="417" t="e">
        <v>#N/A</v>
      </c>
      <c r="J434" s="417" t="e">
        <v>#N/A</v>
      </c>
      <c r="K434" s="417" t="e">
        <v>#N/A</v>
      </c>
      <c r="L434" s="422" t="e">
        <v>#N/A</v>
      </c>
      <c r="N434" s="123" t="e">
        <v>#N/A</v>
      </c>
      <c r="O434" s="61">
        <v>25.890433951510715</v>
      </c>
      <c r="P434" s="500" t="e">
        <v>#N/A</v>
      </c>
      <c r="Q434" s="107"/>
      <c r="S434" s="418"/>
      <c r="Z434" s="418"/>
    </row>
    <row r="435" spans="1:26">
      <c r="A435" s="421">
        <v>42125</v>
      </c>
      <c r="B435" s="417">
        <v>149</v>
      </c>
      <c r="C435" s="1221">
        <v>20</v>
      </c>
      <c r="D435" s="417" t="e">
        <v>#N/A</v>
      </c>
      <c r="E435" s="417" t="e">
        <v>#N/A</v>
      </c>
      <c r="F435" s="417">
        <v>45.134135993571682</v>
      </c>
      <c r="G435" s="417" t="e">
        <v>#N/A</v>
      </c>
      <c r="H435" s="417" t="e">
        <v>#N/A</v>
      </c>
      <c r="I435" s="417" t="e">
        <v>#N/A</v>
      </c>
      <c r="J435" s="417" t="e">
        <v>#N/A</v>
      </c>
      <c r="K435" s="417" t="e">
        <v>#N/A</v>
      </c>
      <c r="L435" s="422" t="e">
        <v>#N/A</v>
      </c>
      <c r="N435" s="123" t="e">
        <v>#N/A</v>
      </c>
      <c r="O435" s="61">
        <v>45.134135993571682</v>
      </c>
      <c r="P435" s="500" t="e">
        <v>#N/A</v>
      </c>
      <c r="Q435" s="107"/>
      <c r="S435" s="418"/>
      <c r="Z435" s="418"/>
    </row>
    <row r="436" spans="1:26">
      <c r="A436" s="421">
        <v>42432</v>
      </c>
      <c r="B436" s="417">
        <v>99.25</v>
      </c>
      <c r="C436" s="1221">
        <v>35</v>
      </c>
      <c r="D436" s="417" t="e">
        <v>#N/A</v>
      </c>
      <c r="E436" s="417" t="e">
        <v>#N/A</v>
      </c>
      <c r="F436" s="417">
        <v>22.390712789545177</v>
      </c>
      <c r="G436" s="417" t="e">
        <v>#N/A</v>
      </c>
      <c r="H436" s="417" t="e">
        <v>#N/A</v>
      </c>
      <c r="I436" s="417" t="e">
        <v>#N/A</v>
      </c>
      <c r="J436" s="417" t="e">
        <v>#N/A</v>
      </c>
      <c r="K436" s="417" t="e">
        <v>#N/A</v>
      </c>
      <c r="L436" s="422" t="e">
        <v>#N/A</v>
      </c>
      <c r="N436" s="123" t="e">
        <v>#N/A</v>
      </c>
      <c r="O436" s="61">
        <v>22.390712789545177</v>
      </c>
      <c r="P436" s="500" t="e">
        <v>#N/A</v>
      </c>
      <c r="Q436" s="107"/>
      <c r="S436" s="418"/>
      <c r="Z436" s="418"/>
    </row>
    <row r="437" spans="1:26">
      <c r="A437" s="421">
        <v>42193</v>
      </c>
      <c r="B437" s="417">
        <v>208</v>
      </c>
      <c r="C437" s="1221">
        <v>13</v>
      </c>
      <c r="D437" s="417" t="e">
        <v>#N/A</v>
      </c>
      <c r="E437" s="417" t="e">
        <v>#N/A</v>
      </c>
      <c r="F437" s="417" t="e">
        <v>#N/A</v>
      </c>
      <c r="G437" s="417" t="e">
        <v>#N/A</v>
      </c>
      <c r="H437" s="417" t="e">
        <v>#N/A</v>
      </c>
      <c r="I437" s="417">
        <v>46.686165813066935</v>
      </c>
      <c r="J437" s="417" t="e">
        <v>#N/A</v>
      </c>
      <c r="K437" s="417" t="e">
        <v>#N/A</v>
      </c>
      <c r="L437" s="422" t="e">
        <v>#N/A</v>
      </c>
      <c r="N437" s="123" t="e">
        <v>#N/A</v>
      </c>
      <c r="O437" s="61" t="e">
        <v>#N/A</v>
      </c>
      <c r="P437" s="500">
        <v>46.686165813066935</v>
      </c>
      <c r="Q437" s="107"/>
      <c r="S437" s="418"/>
      <c r="Z437" s="418"/>
    </row>
    <row r="438" spans="1:26">
      <c r="A438" s="421">
        <v>40985</v>
      </c>
      <c r="B438" s="417">
        <v>202</v>
      </c>
      <c r="C438" s="1221">
        <v>10</v>
      </c>
      <c r="D438" s="417" t="e">
        <v>#N/A</v>
      </c>
      <c r="E438" s="417" t="e">
        <v>#N/A</v>
      </c>
      <c r="F438" s="417" t="e">
        <v>#N/A</v>
      </c>
      <c r="G438" s="417">
        <v>43.232493140897624</v>
      </c>
      <c r="H438" s="417" t="e">
        <v>#N/A</v>
      </c>
      <c r="I438" s="417" t="e">
        <v>#N/A</v>
      </c>
      <c r="J438" s="417" t="e">
        <v>#N/A</v>
      </c>
      <c r="K438" s="417" t="e">
        <v>#N/A</v>
      </c>
      <c r="L438" s="422" t="e">
        <v>#N/A</v>
      </c>
      <c r="N438" s="123" t="e">
        <v>#N/A</v>
      </c>
      <c r="O438" s="61">
        <v>43.232493140897624</v>
      </c>
      <c r="P438" s="500" t="e">
        <v>#N/A</v>
      </c>
      <c r="Q438" s="107"/>
      <c r="S438" s="418"/>
      <c r="Z438" s="418"/>
    </row>
    <row r="439" spans="1:26">
      <c r="A439" s="421">
        <v>42948</v>
      </c>
      <c r="B439" s="417">
        <v>200</v>
      </c>
      <c r="C439" s="1221">
        <v>15</v>
      </c>
      <c r="D439" s="417" t="e">
        <v>#N/A</v>
      </c>
      <c r="E439" s="417" t="e">
        <v>#N/A</v>
      </c>
      <c r="F439" s="417" t="e">
        <v>#N/A</v>
      </c>
      <c r="G439" s="417" t="e">
        <v>#N/A</v>
      </c>
      <c r="H439" s="417">
        <v>23.718728841456794</v>
      </c>
      <c r="I439" s="417" t="e">
        <v>#N/A</v>
      </c>
      <c r="J439" s="417" t="e">
        <v>#N/A</v>
      </c>
      <c r="K439" s="417" t="e">
        <v>#N/A</v>
      </c>
      <c r="L439" s="422" t="e">
        <v>#N/A</v>
      </c>
      <c r="N439" s="123" t="e">
        <v>#N/A</v>
      </c>
      <c r="O439" s="61">
        <v>23.718728841456794</v>
      </c>
      <c r="P439" s="500" t="e">
        <v>#N/A</v>
      </c>
      <c r="Q439" s="107"/>
      <c r="S439" s="418"/>
      <c r="Z439" s="418"/>
    </row>
    <row r="440" spans="1:26">
      <c r="A440" s="421">
        <v>42356</v>
      </c>
      <c r="B440" s="417">
        <v>29.9</v>
      </c>
      <c r="C440" s="1221">
        <v>15</v>
      </c>
      <c r="D440" s="417" t="e">
        <v>#N/A</v>
      </c>
      <c r="E440" s="417" t="e">
        <v>#N/A</v>
      </c>
      <c r="F440" s="417" t="e">
        <v>#N/A</v>
      </c>
      <c r="G440" s="417">
        <v>30.127096380761877</v>
      </c>
      <c r="H440" s="417" t="e">
        <v>#N/A</v>
      </c>
      <c r="I440" s="417" t="e">
        <v>#N/A</v>
      </c>
      <c r="J440" s="417" t="e">
        <v>#N/A</v>
      </c>
      <c r="K440" s="417" t="e">
        <v>#N/A</v>
      </c>
      <c r="L440" s="422" t="e">
        <v>#N/A</v>
      </c>
      <c r="N440" s="123" t="e">
        <v>#N/A</v>
      </c>
      <c r="O440" s="61">
        <v>30.127096380761877</v>
      </c>
      <c r="P440" s="500" t="e">
        <v>#N/A</v>
      </c>
      <c r="Q440" s="107"/>
      <c r="S440" s="418"/>
      <c r="Z440" s="418"/>
    </row>
    <row r="441" spans="1:26">
      <c r="A441" s="421">
        <v>40330</v>
      </c>
      <c r="B441" s="417">
        <v>36</v>
      </c>
      <c r="C441" s="1221">
        <v>20</v>
      </c>
      <c r="D441" s="417" t="e">
        <v>#N/A</v>
      </c>
      <c r="E441" s="417" t="e">
        <v>#N/A</v>
      </c>
      <c r="F441" s="417">
        <v>58.564544401827405</v>
      </c>
      <c r="G441" s="417" t="e">
        <v>#N/A</v>
      </c>
      <c r="H441" s="417" t="e">
        <v>#N/A</v>
      </c>
      <c r="I441" s="417" t="e">
        <v>#N/A</v>
      </c>
      <c r="J441" s="417" t="e">
        <v>#N/A</v>
      </c>
      <c r="K441" s="417" t="e">
        <v>#N/A</v>
      </c>
      <c r="L441" s="422" t="e">
        <v>#N/A</v>
      </c>
      <c r="N441" s="123" t="e">
        <v>#N/A</v>
      </c>
      <c r="O441" s="61">
        <v>58.564544401827405</v>
      </c>
      <c r="P441" s="500" t="e">
        <v>#N/A</v>
      </c>
      <c r="Q441" s="107"/>
      <c r="S441" s="418"/>
      <c r="Z441" s="418"/>
    </row>
    <row r="442" spans="1:26">
      <c r="A442" s="421">
        <v>43090</v>
      </c>
      <c r="B442" s="417">
        <v>50</v>
      </c>
      <c r="C442" s="1221">
        <v>25</v>
      </c>
      <c r="D442" s="417" t="e">
        <v>#N/A</v>
      </c>
      <c r="E442" s="417">
        <v>25.326733132768705</v>
      </c>
      <c r="F442" s="417" t="e">
        <v>#N/A</v>
      </c>
      <c r="G442" s="417" t="e">
        <v>#N/A</v>
      </c>
      <c r="H442" s="417" t="e">
        <v>#N/A</v>
      </c>
      <c r="I442" s="417" t="e">
        <v>#N/A</v>
      </c>
      <c r="J442" s="417" t="e">
        <v>#N/A</v>
      </c>
      <c r="K442" s="417" t="e">
        <v>#N/A</v>
      </c>
      <c r="L442" s="422" t="e">
        <v>#N/A</v>
      </c>
      <c r="N442" s="123">
        <v>25.326733132768705</v>
      </c>
      <c r="O442" s="61" t="e">
        <v>#N/A</v>
      </c>
      <c r="P442" s="500" t="e">
        <v>#N/A</v>
      </c>
      <c r="Q442" s="107"/>
      <c r="S442" s="418"/>
      <c r="Z442" s="418"/>
    </row>
    <row r="443" spans="1:26">
      <c r="A443" s="421">
        <v>43089</v>
      </c>
      <c r="B443" s="417">
        <v>165</v>
      </c>
      <c r="C443" s="1221">
        <v>20</v>
      </c>
      <c r="D443" s="417" t="e">
        <v>#N/A</v>
      </c>
      <c r="E443" s="417">
        <v>24.664825613588022</v>
      </c>
      <c r="F443" s="417" t="e">
        <v>#N/A</v>
      </c>
      <c r="G443" s="417" t="e">
        <v>#N/A</v>
      </c>
      <c r="H443" s="417" t="e">
        <v>#N/A</v>
      </c>
      <c r="I443" s="417" t="e">
        <v>#N/A</v>
      </c>
      <c r="J443" s="417" t="e">
        <v>#N/A</v>
      </c>
      <c r="K443" s="417" t="e">
        <v>#N/A</v>
      </c>
      <c r="L443" s="422" t="e">
        <v>#N/A</v>
      </c>
      <c r="N443" s="123">
        <v>24.664825613588022</v>
      </c>
      <c r="O443" s="61" t="e">
        <v>#N/A</v>
      </c>
      <c r="P443" s="500" t="e">
        <v>#N/A</v>
      </c>
      <c r="Q443" s="107"/>
      <c r="S443" s="418"/>
      <c r="Z443" s="418"/>
    </row>
    <row r="444" spans="1:26">
      <c r="A444" s="421">
        <v>43616</v>
      </c>
      <c r="B444" s="417">
        <v>141.19999999999999</v>
      </c>
      <c r="C444" s="1221">
        <v>20</v>
      </c>
      <c r="D444" s="417" t="e">
        <v>#N/A</v>
      </c>
      <c r="E444" s="417">
        <v>15.442018328277891</v>
      </c>
      <c r="F444" s="417" t="e">
        <v>#N/A</v>
      </c>
      <c r="G444" s="417" t="e">
        <v>#N/A</v>
      </c>
      <c r="H444" s="417" t="e">
        <v>#N/A</v>
      </c>
      <c r="I444" s="417" t="e">
        <v>#N/A</v>
      </c>
      <c r="J444" s="417" t="e">
        <v>#N/A</v>
      </c>
      <c r="K444" s="417" t="e">
        <v>#N/A</v>
      </c>
      <c r="L444" s="422" t="e">
        <v>#N/A</v>
      </c>
      <c r="N444" s="123">
        <v>15.442018328277891</v>
      </c>
      <c r="O444" s="61" t="e">
        <v>#N/A</v>
      </c>
      <c r="P444" s="500" t="e">
        <v>#N/A</v>
      </c>
      <c r="Q444" s="107"/>
      <c r="S444" s="418"/>
      <c r="Z444" s="418"/>
    </row>
    <row r="445" spans="1:26">
      <c r="A445" s="421">
        <v>42709</v>
      </c>
      <c r="B445" s="417">
        <v>40.590000000000003</v>
      </c>
      <c r="C445" s="1221">
        <v>25</v>
      </c>
      <c r="D445" s="417" t="e">
        <v>#N/A</v>
      </c>
      <c r="E445" s="417" t="e">
        <v>#N/A</v>
      </c>
      <c r="F445" s="417" t="e">
        <v>#N/A</v>
      </c>
      <c r="G445" s="417">
        <v>19.544351650541923</v>
      </c>
      <c r="H445" s="417" t="e">
        <v>#N/A</v>
      </c>
      <c r="I445" s="417" t="e">
        <v>#N/A</v>
      </c>
      <c r="J445" s="417" t="e">
        <v>#N/A</v>
      </c>
      <c r="K445" s="417" t="e">
        <v>#N/A</v>
      </c>
      <c r="L445" s="422" t="e">
        <v>#N/A</v>
      </c>
      <c r="N445" s="123" t="e">
        <v>#N/A</v>
      </c>
      <c r="O445" s="61">
        <v>19.544351650541923</v>
      </c>
      <c r="P445" s="500" t="e">
        <v>#N/A</v>
      </c>
      <c r="Q445" s="107"/>
      <c r="S445" s="418"/>
      <c r="Z445" s="418"/>
    </row>
    <row r="446" spans="1:26">
      <c r="A446" s="421">
        <v>42935</v>
      </c>
      <c r="B446" s="417">
        <v>16.100000000000001</v>
      </c>
      <c r="C446" s="1221">
        <v>25</v>
      </c>
      <c r="D446" s="417" t="e">
        <v>#N/A</v>
      </c>
      <c r="E446" s="417" t="e">
        <v>#N/A</v>
      </c>
      <c r="F446" s="417" t="e">
        <v>#N/A</v>
      </c>
      <c r="G446" s="417">
        <v>14.658474546141733</v>
      </c>
      <c r="H446" s="417" t="e">
        <v>#N/A</v>
      </c>
      <c r="I446" s="417" t="e">
        <v>#N/A</v>
      </c>
      <c r="J446" s="417" t="e">
        <v>#N/A</v>
      </c>
      <c r="K446" s="417" t="e">
        <v>#N/A</v>
      </c>
      <c r="L446" s="422" t="e">
        <v>#N/A</v>
      </c>
      <c r="N446" s="123" t="e">
        <v>#N/A</v>
      </c>
      <c r="O446" s="61">
        <v>14.658474546141733</v>
      </c>
      <c r="P446" s="500" t="e">
        <v>#N/A</v>
      </c>
      <c r="Q446" s="107"/>
      <c r="S446" s="418"/>
      <c r="Z446" s="418"/>
    </row>
    <row r="447" spans="1:26">
      <c r="A447" s="421">
        <v>42860</v>
      </c>
      <c r="B447" s="417">
        <v>2.38</v>
      </c>
      <c r="C447" s="1221">
        <v>25</v>
      </c>
      <c r="D447" s="417" t="e">
        <v>#N/A</v>
      </c>
      <c r="E447" s="417" t="e">
        <v>#N/A</v>
      </c>
      <c r="F447" s="417" t="e">
        <v>#N/A</v>
      </c>
      <c r="G447" s="417">
        <v>14.427268323016467</v>
      </c>
      <c r="H447" s="417" t="e">
        <v>#N/A</v>
      </c>
      <c r="I447" s="417" t="e">
        <v>#N/A</v>
      </c>
      <c r="J447" s="417" t="e">
        <v>#N/A</v>
      </c>
      <c r="K447" s="417" t="e">
        <v>#N/A</v>
      </c>
      <c r="L447" s="422" t="e">
        <v>#N/A</v>
      </c>
      <c r="N447" s="123" t="e">
        <v>#N/A</v>
      </c>
      <c r="O447" s="61">
        <v>14.427268323016467</v>
      </c>
      <c r="P447" s="500" t="e">
        <v>#N/A</v>
      </c>
      <c r="Q447" s="107"/>
      <c r="S447" s="418"/>
      <c r="Z447" s="418"/>
    </row>
    <row r="448" spans="1:26">
      <c r="A448" s="421">
        <v>42892</v>
      </c>
      <c r="B448" s="417">
        <v>15.59</v>
      </c>
      <c r="C448" s="1221">
        <v>15</v>
      </c>
      <c r="D448" s="417" t="e">
        <v>#N/A</v>
      </c>
      <c r="E448" s="417" t="e">
        <v>#N/A</v>
      </c>
      <c r="F448" s="417" t="e">
        <v>#N/A</v>
      </c>
      <c r="G448" s="417">
        <v>15.909034046779658</v>
      </c>
      <c r="H448" s="417" t="e">
        <v>#N/A</v>
      </c>
      <c r="I448" s="417" t="e">
        <v>#N/A</v>
      </c>
      <c r="J448" s="417" t="e">
        <v>#N/A</v>
      </c>
      <c r="K448" s="417" t="e">
        <v>#N/A</v>
      </c>
      <c r="L448" s="422" t="e">
        <v>#N/A</v>
      </c>
      <c r="N448" s="123" t="e">
        <v>#N/A</v>
      </c>
      <c r="O448" s="61">
        <v>15.909034046779658</v>
      </c>
      <c r="P448" s="500" t="e">
        <v>#N/A</v>
      </c>
      <c r="Q448" s="107"/>
      <c r="S448" s="418"/>
      <c r="Z448" s="418"/>
    </row>
    <row r="449" spans="1:26">
      <c r="A449" s="421">
        <v>42808</v>
      </c>
      <c r="B449" s="417">
        <v>15</v>
      </c>
      <c r="C449" s="1221">
        <v>25</v>
      </c>
      <c r="D449" s="417" t="e">
        <v>#N/A</v>
      </c>
      <c r="E449" s="417" t="e">
        <v>#N/A</v>
      </c>
      <c r="F449" s="417" t="e">
        <v>#N/A</v>
      </c>
      <c r="G449" s="417">
        <v>14.427268323016467</v>
      </c>
      <c r="H449" s="417" t="e">
        <v>#N/A</v>
      </c>
      <c r="I449" s="417" t="e">
        <v>#N/A</v>
      </c>
      <c r="J449" s="417" t="e">
        <v>#N/A</v>
      </c>
      <c r="K449" s="417" t="e">
        <v>#N/A</v>
      </c>
      <c r="L449" s="422" t="e">
        <v>#N/A</v>
      </c>
      <c r="N449" s="123" t="e">
        <v>#N/A</v>
      </c>
      <c r="O449" s="61">
        <v>14.427268323016467</v>
      </c>
      <c r="P449" s="500" t="e">
        <v>#N/A</v>
      </c>
      <c r="Q449" s="107"/>
      <c r="S449" s="418"/>
      <c r="Z449" s="418"/>
    </row>
    <row r="450" spans="1:26">
      <c r="A450" s="421">
        <v>42317</v>
      </c>
      <c r="B450" s="417">
        <v>64.8</v>
      </c>
      <c r="C450" s="1221">
        <v>25</v>
      </c>
      <c r="D450" s="417" t="e">
        <v>#N/A</v>
      </c>
      <c r="E450" s="417" t="e">
        <v>#N/A</v>
      </c>
      <c r="F450" s="417" t="e">
        <v>#N/A</v>
      </c>
      <c r="G450" s="417">
        <v>21.836252826099919</v>
      </c>
      <c r="H450" s="417" t="e">
        <v>#N/A</v>
      </c>
      <c r="I450" s="417" t="e">
        <v>#N/A</v>
      </c>
      <c r="J450" s="417" t="e">
        <v>#N/A</v>
      </c>
      <c r="K450" s="417" t="e">
        <v>#N/A</v>
      </c>
      <c r="L450" s="422" t="e">
        <v>#N/A</v>
      </c>
      <c r="N450" s="123" t="e">
        <v>#N/A</v>
      </c>
      <c r="O450" s="61">
        <v>21.836252826099919</v>
      </c>
      <c r="P450" s="500" t="e">
        <v>#N/A</v>
      </c>
      <c r="Q450" s="107"/>
      <c r="S450" s="418"/>
      <c r="Z450" s="418"/>
    </row>
    <row r="451" spans="1:26">
      <c r="A451" s="421">
        <v>42906</v>
      </c>
      <c r="B451" s="417">
        <v>75</v>
      </c>
      <c r="C451" s="1221">
        <v>25</v>
      </c>
      <c r="D451" s="417" t="e">
        <v>#N/A</v>
      </c>
      <c r="E451" s="417">
        <v>25.062754586778617</v>
      </c>
      <c r="F451" s="417" t="e">
        <v>#N/A</v>
      </c>
      <c r="G451" s="417" t="e">
        <v>#N/A</v>
      </c>
      <c r="H451" s="417" t="e">
        <v>#N/A</v>
      </c>
      <c r="I451" s="417" t="e">
        <v>#N/A</v>
      </c>
      <c r="J451" s="417" t="e">
        <v>#N/A</v>
      </c>
      <c r="K451" s="417" t="e">
        <v>#N/A</v>
      </c>
      <c r="L451" s="422" t="e">
        <v>#N/A</v>
      </c>
      <c r="N451" s="123">
        <v>25.062754586778617</v>
      </c>
      <c r="O451" s="61" t="e">
        <v>#N/A</v>
      </c>
      <c r="P451" s="500" t="e">
        <v>#N/A</v>
      </c>
      <c r="Q451" s="107"/>
      <c r="S451" s="418"/>
      <c r="Z451" s="418"/>
    </row>
    <row r="452" spans="1:26">
      <c r="A452" s="421">
        <v>42264</v>
      </c>
      <c r="B452" s="417">
        <v>98</v>
      </c>
      <c r="C452" s="1221">
        <v>20</v>
      </c>
      <c r="D452" s="417" t="e">
        <v>#N/A</v>
      </c>
      <c r="E452" s="417" t="e">
        <v>#N/A</v>
      </c>
      <c r="F452" s="417">
        <v>35.216571507651814</v>
      </c>
      <c r="G452" s="417" t="e">
        <v>#N/A</v>
      </c>
      <c r="H452" s="417" t="e">
        <v>#N/A</v>
      </c>
      <c r="I452" s="417" t="e">
        <v>#N/A</v>
      </c>
      <c r="J452" s="417" t="e">
        <v>#N/A</v>
      </c>
      <c r="K452" s="417" t="e">
        <v>#N/A</v>
      </c>
      <c r="L452" s="422" t="e">
        <v>#N/A</v>
      </c>
      <c r="N452" s="123" t="e">
        <v>#N/A</v>
      </c>
      <c r="O452" s="61">
        <v>35.216571507651814</v>
      </c>
      <c r="P452" s="500" t="e">
        <v>#N/A</v>
      </c>
      <c r="Q452" s="107"/>
      <c r="S452" s="418"/>
      <c r="Z452" s="418"/>
    </row>
    <row r="453" spans="1:26">
      <c r="A453" s="421">
        <v>42569</v>
      </c>
      <c r="B453" s="417">
        <v>46</v>
      </c>
      <c r="C453" s="1221">
        <v>20</v>
      </c>
      <c r="D453" s="417">
        <v>56.193269772398075</v>
      </c>
      <c r="E453" s="417" t="e">
        <v>#N/A</v>
      </c>
      <c r="F453" s="417" t="e">
        <v>#N/A</v>
      </c>
      <c r="G453" s="417" t="e">
        <v>#N/A</v>
      </c>
      <c r="H453" s="417" t="e">
        <v>#N/A</v>
      </c>
      <c r="I453" s="417" t="e">
        <v>#N/A</v>
      </c>
      <c r="J453" s="417" t="e">
        <v>#N/A</v>
      </c>
      <c r="K453" s="417" t="e">
        <v>#N/A</v>
      </c>
      <c r="L453" s="422" t="e">
        <v>#N/A</v>
      </c>
      <c r="N453" s="123">
        <v>56.193269772398075</v>
      </c>
      <c r="O453" s="61" t="e">
        <v>#N/A</v>
      </c>
      <c r="P453" s="500" t="e">
        <v>#N/A</v>
      </c>
      <c r="Q453" s="107"/>
      <c r="S453" s="418"/>
      <c r="Z453" s="418"/>
    </row>
    <row r="454" spans="1:26">
      <c r="A454" s="421">
        <v>40529</v>
      </c>
      <c r="B454" s="417">
        <v>38.46</v>
      </c>
      <c r="C454" s="1221">
        <v>15</v>
      </c>
      <c r="D454" s="417" t="e">
        <v>#N/A</v>
      </c>
      <c r="E454" s="417" t="e">
        <v>#N/A</v>
      </c>
      <c r="F454" s="417" t="e">
        <v>#N/A</v>
      </c>
      <c r="G454" s="417" t="e">
        <v>#N/A</v>
      </c>
      <c r="H454" s="417" t="e">
        <v>#N/A</v>
      </c>
      <c r="I454" s="417" t="e">
        <v>#N/A</v>
      </c>
      <c r="J454" s="417" t="e">
        <v>#N/A</v>
      </c>
      <c r="K454" s="417">
        <v>58.238528016577412</v>
      </c>
      <c r="L454" s="422" t="e">
        <v>#N/A</v>
      </c>
      <c r="N454" s="123" t="e">
        <v>#N/A</v>
      </c>
      <c r="O454" s="61" t="e">
        <v>#N/A</v>
      </c>
      <c r="P454" s="500">
        <v>58.238528016577412</v>
      </c>
      <c r="Q454" s="107"/>
      <c r="S454" s="418"/>
      <c r="Z454" s="418"/>
    </row>
    <row r="455" spans="1:26">
      <c r="A455" s="421">
        <v>42286</v>
      </c>
      <c r="B455" s="417">
        <v>30</v>
      </c>
      <c r="C455" s="1221">
        <v>23</v>
      </c>
      <c r="D455" s="417" t="e">
        <v>#N/A</v>
      </c>
      <c r="E455" s="417" t="e">
        <v>#N/A</v>
      </c>
      <c r="F455" s="417" t="e">
        <v>#N/A</v>
      </c>
      <c r="G455" s="417" t="e">
        <v>#N/A</v>
      </c>
      <c r="H455" s="417" t="e">
        <v>#N/A</v>
      </c>
      <c r="I455" s="417" t="e">
        <v>#N/A</v>
      </c>
      <c r="J455" s="417" t="e">
        <v>#N/A</v>
      </c>
      <c r="K455" s="417">
        <v>82.575527217731903</v>
      </c>
      <c r="L455" s="422" t="e">
        <v>#N/A</v>
      </c>
      <c r="N455" s="123" t="e">
        <v>#N/A</v>
      </c>
      <c r="O455" s="61" t="e">
        <v>#N/A</v>
      </c>
      <c r="P455" s="500">
        <v>82.575527217731903</v>
      </c>
      <c r="Q455" s="107"/>
      <c r="S455" s="418"/>
      <c r="Z455" s="418"/>
    </row>
    <row r="456" spans="1:26">
      <c r="A456" s="421">
        <v>42342</v>
      </c>
      <c r="B456" s="417">
        <v>99.1</v>
      </c>
      <c r="C456" s="1221">
        <v>20</v>
      </c>
      <c r="D456" s="417" t="e">
        <v>#N/A</v>
      </c>
      <c r="E456" s="417" t="e">
        <v>#N/A</v>
      </c>
      <c r="F456" s="417" t="e">
        <v>#N/A</v>
      </c>
      <c r="G456" s="417">
        <v>22.093080423335984</v>
      </c>
      <c r="H456" s="417" t="e">
        <v>#N/A</v>
      </c>
      <c r="I456" s="417" t="e">
        <v>#N/A</v>
      </c>
      <c r="J456" s="417" t="e">
        <v>#N/A</v>
      </c>
      <c r="K456" s="417" t="e">
        <v>#N/A</v>
      </c>
      <c r="L456" s="422" t="e">
        <v>#N/A</v>
      </c>
      <c r="N456" s="123" t="e">
        <v>#N/A</v>
      </c>
      <c r="O456" s="61">
        <v>22.093080423335984</v>
      </c>
      <c r="P456" s="500" t="e">
        <v>#N/A</v>
      </c>
      <c r="Q456" s="107"/>
      <c r="S456" s="418"/>
      <c r="Z456" s="418"/>
    </row>
    <row r="457" spans="1:26">
      <c r="A457" s="421">
        <v>42685</v>
      </c>
      <c r="B457" s="417">
        <v>298.2</v>
      </c>
      <c r="C457" s="1221">
        <v>20</v>
      </c>
      <c r="D457" s="417" t="e">
        <v>#N/A</v>
      </c>
      <c r="E457" s="417">
        <v>48.316606317121753</v>
      </c>
      <c r="F457" s="417" t="e">
        <v>#N/A</v>
      </c>
      <c r="G457" s="417" t="e">
        <v>#N/A</v>
      </c>
      <c r="H457" s="417" t="e">
        <v>#N/A</v>
      </c>
      <c r="I457" s="417" t="e">
        <v>#N/A</v>
      </c>
      <c r="J457" s="417" t="e">
        <v>#N/A</v>
      </c>
      <c r="K457" s="417" t="e">
        <v>#N/A</v>
      </c>
      <c r="L457" s="422" t="e">
        <v>#N/A</v>
      </c>
      <c r="N457" s="123">
        <v>48.316606317121753</v>
      </c>
      <c r="O457" s="61" t="e">
        <v>#N/A</v>
      </c>
      <c r="P457" s="500" t="e">
        <v>#N/A</v>
      </c>
      <c r="Q457" s="107"/>
      <c r="S457" s="418"/>
      <c r="Z457" s="418"/>
    </row>
    <row r="458" spans="1:26">
      <c r="A458" s="421">
        <v>42401</v>
      </c>
      <c r="B458" s="417">
        <v>75</v>
      </c>
      <c r="C458" s="1221">
        <v>22</v>
      </c>
      <c r="D458" s="417" t="e">
        <v>#N/A</v>
      </c>
      <c r="E458" s="417" t="e">
        <v>#N/A</v>
      </c>
      <c r="F458" s="417" t="e">
        <v>#N/A</v>
      </c>
      <c r="G458" s="417" t="e">
        <v>#N/A</v>
      </c>
      <c r="H458" s="417" t="e">
        <v>#N/A</v>
      </c>
      <c r="I458" s="417">
        <v>36.401373139800342</v>
      </c>
      <c r="J458" s="417" t="e">
        <v>#N/A</v>
      </c>
      <c r="K458" s="417" t="e">
        <v>#N/A</v>
      </c>
      <c r="L458" s="422" t="e">
        <v>#N/A</v>
      </c>
      <c r="N458" s="123" t="e">
        <v>#N/A</v>
      </c>
      <c r="O458" s="61" t="e">
        <v>#N/A</v>
      </c>
      <c r="P458" s="500">
        <v>36.401373139800342</v>
      </c>
      <c r="Q458" s="107"/>
      <c r="S458" s="418"/>
      <c r="Z458" s="418"/>
    </row>
    <row r="459" spans="1:26">
      <c r="A459" s="421">
        <v>42401</v>
      </c>
      <c r="B459" s="417">
        <v>25</v>
      </c>
      <c r="C459" s="1221">
        <v>20</v>
      </c>
      <c r="D459" s="417" t="e">
        <v>#N/A</v>
      </c>
      <c r="E459" s="417" t="e">
        <v>#N/A</v>
      </c>
      <c r="F459" s="417" t="e">
        <v>#N/A</v>
      </c>
      <c r="G459" s="417" t="e">
        <v>#N/A</v>
      </c>
      <c r="H459" s="417" t="e">
        <v>#N/A</v>
      </c>
      <c r="I459" s="417">
        <v>37.950837573983392</v>
      </c>
      <c r="J459" s="417" t="e">
        <v>#N/A</v>
      </c>
      <c r="K459" s="417" t="e">
        <v>#N/A</v>
      </c>
      <c r="L459" s="422" t="e">
        <v>#N/A</v>
      </c>
      <c r="N459" s="123" t="e">
        <v>#N/A</v>
      </c>
      <c r="O459" s="61" t="e">
        <v>#N/A</v>
      </c>
      <c r="P459" s="500">
        <v>37.950837573983392</v>
      </c>
      <c r="Q459" s="107"/>
      <c r="S459" s="418"/>
      <c r="Z459" s="418"/>
    </row>
    <row r="460" spans="1:26">
      <c r="A460" s="421">
        <v>42593</v>
      </c>
      <c r="B460" s="417">
        <v>75.400000000000006</v>
      </c>
      <c r="C460" s="1221">
        <v>20</v>
      </c>
      <c r="D460" s="417" t="e">
        <v>#N/A</v>
      </c>
      <c r="E460" s="417" t="e">
        <v>#N/A</v>
      </c>
      <c r="F460" s="417">
        <v>37.042725985116597</v>
      </c>
      <c r="G460" s="417" t="e">
        <v>#N/A</v>
      </c>
      <c r="H460" s="417" t="e">
        <v>#N/A</v>
      </c>
      <c r="I460" s="417" t="e">
        <v>#N/A</v>
      </c>
      <c r="J460" s="417" t="e">
        <v>#N/A</v>
      </c>
      <c r="K460" s="417" t="e">
        <v>#N/A</v>
      </c>
      <c r="L460" s="422" t="e">
        <v>#N/A</v>
      </c>
      <c r="N460" s="123" t="e">
        <v>#N/A</v>
      </c>
      <c r="O460" s="61">
        <v>37.042725985116597</v>
      </c>
      <c r="P460" s="500" t="e">
        <v>#N/A</v>
      </c>
      <c r="Q460" s="107"/>
      <c r="S460" s="418"/>
      <c r="Z460" s="418"/>
    </row>
    <row r="461" spans="1:26">
      <c r="A461" s="421">
        <v>42521</v>
      </c>
      <c r="B461" s="417">
        <v>119.7</v>
      </c>
      <c r="C461" s="1221">
        <v>21</v>
      </c>
      <c r="D461" s="417" t="e">
        <v>#N/A</v>
      </c>
      <c r="E461" s="417" t="e">
        <v>#N/A</v>
      </c>
      <c r="F461" s="417" t="e">
        <v>#N/A</v>
      </c>
      <c r="G461" s="417" t="e">
        <v>#N/A</v>
      </c>
      <c r="H461" s="417" t="e">
        <v>#N/A</v>
      </c>
      <c r="I461" s="417">
        <v>40.405875190745924</v>
      </c>
      <c r="J461" s="417" t="e">
        <v>#N/A</v>
      </c>
      <c r="K461" s="417" t="e">
        <v>#N/A</v>
      </c>
      <c r="L461" s="422" t="e">
        <v>#N/A</v>
      </c>
      <c r="N461" s="123" t="e">
        <v>#N/A</v>
      </c>
      <c r="O461" s="61" t="e">
        <v>#N/A</v>
      </c>
      <c r="P461" s="500">
        <v>40.405875190745924</v>
      </c>
      <c r="Q461" s="107"/>
      <c r="S461" s="418"/>
      <c r="Z461" s="418"/>
    </row>
    <row r="462" spans="1:26">
      <c r="A462" s="421">
        <v>43010</v>
      </c>
      <c r="B462" s="417">
        <v>29.875</v>
      </c>
      <c r="C462" s="1221">
        <v>15</v>
      </c>
      <c r="D462" s="417" t="e">
        <v>#N/A</v>
      </c>
      <c r="E462" s="417" t="e">
        <v>#N/A</v>
      </c>
      <c r="F462" s="417" t="e">
        <v>#N/A</v>
      </c>
      <c r="G462" s="417">
        <v>20.04576002820718</v>
      </c>
      <c r="H462" s="417" t="e">
        <v>#N/A</v>
      </c>
      <c r="I462" s="417" t="e">
        <v>#N/A</v>
      </c>
      <c r="J462" s="417" t="e">
        <v>#N/A</v>
      </c>
      <c r="K462" s="417" t="e">
        <v>#N/A</v>
      </c>
      <c r="L462" s="422" t="e">
        <v>#N/A</v>
      </c>
      <c r="N462" s="123" t="e">
        <v>#N/A</v>
      </c>
      <c r="O462" s="61">
        <v>20.04576002820718</v>
      </c>
      <c r="P462" s="500" t="e">
        <v>#N/A</v>
      </c>
      <c r="Q462" s="107"/>
      <c r="S462" s="418"/>
      <c r="Z462" s="418"/>
    </row>
    <row r="463" spans="1:26">
      <c r="A463" s="421">
        <v>43056</v>
      </c>
      <c r="B463" s="417">
        <v>100</v>
      </c>
      <c r="C463" s="1221">
        <v>35</v>
      </c>
      <c r="D463" s="417" t="e">
        <v>#N/A</v>
      </c>
      <c r="E463" s="417" t="e">
        <v>#N/A</v>
      </c>
      <c r="F463" s="417" t="e">
        <v>#N/A</v>
      </c>
      <c r="G463" s="417">
        <v>10.157369335178716</v>
      </c>
      <c r="H463" s="417" t="e">
        <v>#N/A</v>
      </c>
      <c r="I463" s="417" t="e">
        <v>#N/A</v>
      </c>
      <c r="J463" s="417" t="e">
        <v>#N/A</v>
      </c>
      <c r="K463" s="417" t="e">
        <v>#N/A</v>
      </c>
      <c r="L463" s="422" t="e">
        <v>#N/A</v>
      </c>
      <c r="N463" s="123" t="e">
        <v>#N/A</v>
      </c>
      <c r="O463" s="61">
        <v>10.157369335178716</v>
      </c>
      <c r="P463" s="500" t="e">
        <v>#N/A</v>
      </c>
      <c r="Q463" s="107"/>
      <c r="S463" s="418"/>
      <c r="Z463" s="418"/>
    </row>
    <row r="464" spans="1:26">
      <c r="A464" s="421">
        <v>43024</v>
      </c>
      <c r="B464" s="417">
        <v>103.5</v>
      </c>
      <c r="C464" s="1221">
        <v>20</v>
      </c>
      <c r="D464" s="417" t="e">
        <v>#N/A</v>
      </c>
      <c r="E464" s="417" t="e">
        <v>#N/A</v>
      </c>
      <c r="F464" s="417">
        <v>23.566115151922268</v>
      </c>
      <c r="G464" s="417" t="e">
        <v>#N/A</v>
      </c>
      <c r="H464" s="417" t="e">
        <v>#N/A</v>
      </c>
      <c r="I464" s="417" t="e">
        <v>#N/A</v>
      </c>
      <c r="J464" s="417" t="e">
        <v>#N/A</v>
      </c>
      <c r="K464" s="417" t="e">
        <v>#N/A</v>
      </c>
      <c r="L464" s="422" t="e">
        <v>#N/A</v>
      </c>
      <c r="N464" s="123" t="e">
        <v>#N/A</v>
      </c>
      <c r="O464" s="61">
        <v>23.566115151922268</v>
      </c>
      <c r="P464" s="500" t="e">
        <v>#N/A</v>
      </c>
      <c r="Q464" s="107"/>
      <c r="S464" s="418"/>
      <c r="Z464" s="418"/>
    </row>
    <row r="465" spans="1:26">
      <c r="A465" s="421">
        <v>43020</v>
      </c>
      <c r="B465" s="417">
        <v>243.8</v>
      </c>
      <c r="C465" s="1221">
        <v>30</v>
      </c>
      <c r="D465" s="417" t="e">
        <v>#N/A</v>
      </c>
      <c r="E465" s="417" t="e">
        <v>#N/A</v>
      </c>
      <c r="F465" s="417" t="e">
        <v>#N/A</v>
      </c>
      <c r="G465" s="417">
        <v>12.505681053723256</v>
      </c>
      <c r="H465" s="417" t="e">
        <v>#N/A</v>
      </c>
      <c r="I465" s="417" t="e">
        <v>#N/A</v>
      </c>
      <c r="J465" s="417" t="e">
        <v>#N/A</v>
      </c>
      <c r="K465" s="417" t="e">
        <v>#N/A</v>
      </c>
      <c r="L465" s="422" t="e">
        <v>#N/A</v>
      </c>
      <c r="N465" s="123" t="e">
        <v>#N/A</v>
      </c>
      <c r="O465" s="61">
        <v>12.505681053723256</v>
      </c>
      <c r="P465" s="500" t="e">
        <v>#N/A</v>
      </c>
      <c r="Q465" s="107"/>
      <c r="S465" s="418"/>
      <c r="Z465" s="418"/>
    </row>
    <row r="466" spans="1:26">
      <c r="A466" s="421">
        <v>42923</v>
      </c>
      <c r="B466" s="417">
        <v>132</v>
      </c>
      <c r="C466" s="1221">
        <v>22</v>
      </c>
      <c r="D466" s="417" t="e">
        <v>#N/A</v>
      </c>
      <c r="E466" s="417" t="e">
        <v>#N/A</v>
      </c>
      <c r="F466" s="417">
        <v>24.858146689153646</v>
      </c>
      <c r="G466" s="417" t="e">
        <v>#N/A</v>
      </c>
      <c r="H466" s="417" t="e">
        <v>#N/A</v>
      </c>
      <c r="I466" s="417" t="e">
        <v>#N/A</v>
      </c>
      <c r="J466" s="417" t="e">
        <v>#N/A</v>
      </c>
      <c r="K466" s="417" t="e">
        <v>#N/A</v>
      </c>
      <c r="L466" s="422" t="e">
        <v>#N/A</v>
      </c>
      <c r="N466" s="123" t="e">
        <v>#N/A</v>
      </c>
      <c r="O466" s="61">
        <v>24.858146689153646</v>
      </c>
      <c r="P466" s="500" t="e">
        <v>#N/A</v>
      </c>
      <c r="Q466" s="107"/>
      <c r="S466" s="418"/>
      <c r="Z466" s="418"/>
    </row>
    <row r="467" spans="1:26">
      <c r="A467" s="421">
        <v>42209</v>
      </c>
      <c r="B467" s="417">
        <v>80</v>
      </c>
      <c r="C467" s="1221">
        <v>15</v>
      </c>
      <c r="D467" s="417" t="e">
        <v>#N/A</v>
      </c>
      <c r="E467" s="417" t="e">
        <v>#N/A</v>
      </c>
      <c r="F467" s="417" t="e">
        <v>#N/A</v>
      </c>
      <c r="G467" s="417" t="e">
        <v>#N/A</v>
      </c>
      <c r="H467" s="417" t="e">
        <v>#N/A</v>
      </c>
      <c r="I467" s="417" t="e">
        <v>#N/A</v>
      </c>
      <c r="J467" s="417">
        <v>88.241045544834066</v>
      </c>
      <c r="K467" s="417" t="e">
        <v>#N/A</v>
      </c>
      <c r="L467" s="422" t="e">
        <v>#N/A</v>
      </c>
      <c r="N467" s="123" t="e">
        <v>#N/A</v>
      </c>
      <c r="O467" s="61" t="e">
        <v>#N/A</v>
      </c>
      <c r="P467" s="500">
        <v>88.241045544834066</v>
      </c>
      <c r="Q467" s="107"/>
      <c r="S467" s="418"/>
      <c r="Z467" s="418"/>
    </row>
    <row r="468" spans="1:26">
      <c r="A468" s="421">
        <v>42101</v>
      </c>
      <c r="B468" s="417">
        <v>300</v>
      </c>
      <c r="C468" s="1221">
        <v>20</v>
      </c>
      <c r="D468" s="417" t="e">
        <v>#N/A</v>
      </c>
      <c r="E468" s="417" t="e">
        <v>#N/A</v>
      </c>
      <c r="F468" s="417" t="e">
        <v>#N/A</v>
      </c>
      <c r="G468" s="417">
        <v>28.769032986039697</v>
      </c>
      <c r="H468" s="417" t="e">
        <v>#N/A</v>
      </c>
      <c r="I468" s="417" t="e">
        <v>#N/A</v>
      </c>
      <c r="J468" s="417" t="e">
        <v>#N/A</v>
      </c>
      <c r="K468" s="417" t="e">
        <v>#N/A</v>
      </c>
      <c r="L468" s="422" t="e">
        <v>#N/A</v>
      </c>
      <c r="N468" s="123" t="e">
        <v>#N/A</v>
      </c>
      <c r="O468" s="61">
        <v>28.769032986039697</v>
      </c>
      <c r="P468" s="500" t="e">
        <v>#N/A</v>
      </c>
      <c r="Q468" s="107"/>
      <c r="S468" s="418"/>
      <c r="Z468" s="418"/>
    </row>
    <row r="469" spans="1:26">
      <c r="A469" s="421">
        <v>42521</v>
      </c>
      <c r="B469" s="417">
        <v>140</v>
      </c>
      <c r="C469" s="1221">
        <v>20</v>
      </c>
      <c r="D469" s="417" t="e">
        <v>#N/A</v>
      </c>
      <c r="E469" s="417" t="e">
        <v>#N/A</v>
      </c>
      <c r="F469" s="417" t="e">
        <v>#N/A</v>
      </c>
      <c r="G469" s="417">
        <v>20.681044413670612</v>
      </c>
      <c r="H469" s="417" t="e">
        <v>#N/A</v>
      </c>
      <c r="I469" s="417" t="e">
        <v>#N/A</v>
      </c>
      <c r="J469" s="417" t="e">
        <v>#N/A</v>
      </c>
      <c r="K469" s="417" t="e">
        <v>#N/A</v>
      </c>
      <c r="L469" s="422" t="e">
        <v>#N/A</v>
      </c>
      <c r="N469" s="123" t="e">
        <v>#N/A</v>
      </c>
      <c r="O469" s="61">
        <v>20.681044413670612</v>
      </c>
      <c r="P469" s="500" t="e">
        <v>#N/A</v>
      </c>
      <c r="Q469" s="107"/>
      <c r="S469" s="418"/>
      <c r="Z469" s="418"/>
    </row>
    <row r="470" spans="1:26">
      <c r="A470" s="421">
        <v>42736</v>
      </c>
      <c r="B470" s="417">
        <v>66</v>
      </c>
      <c r="C470" s="1221">
        <v>19</v>
      </c>
      <c r="D470" s="417" t="e">
        <v>#N/A</v>
      </c>
      <c r="E470" s="417" t="e">
        <v>#N/A</v>
      </c>
      <c r="F470" s="417" t="e">
        <v>#N/A</v>
      </c>
      <c r="G470" s="417" t="e">
        <v>#N/A</v>
      </c>
      <c r="H470" s="417" t="e">
        <v>#N/A</v>
      </c>
      <c r="I470" s="417">
        <v>43.778641565514626</v>
      </c>
      <c r="J470" s="417" t="e">
        <v>#N/A</v>
      </c>
      <c r="K470" s="417" t="e">
        <v>#N/A</v>
      </c>
      <c r="L470" s="422" t="e">
        <v>#N/A</v>
      </c>
      <c r="N470" s="123" t="e">
        <v>#N/A</v>
      </c>
      <c r="O470" s="61" t="e">
        <v>#N/A</v>
      </c>
      <c r="P470" s="500">
        <v>43.778641565514626</v>
      </c>
      <c r="Q470" s="107"/>
      <c r="S470" s="418"/>
      <c r="Z470" s="418"/>
    </row>
    <row r="471" spans="1:26">
      <c r="A471" s="421">
        <v>43110</v>
      </c>
      <c r="B471" s="417">
        <v>97</v>
      </c>
      <c r="C471" s="1221">
        <v>20</v>
      </c>
      <c r="D471" s="417" t="e">
        <v>#N/A</v>
      </c>
      <c r="E471" s="417" t="e">
        <v>#N/A</v>
      </c>
      <c r="F471" s="417" t="e">
        <v>#N/A</v>
      </c>
      <c r="G471" s="417">
        <v>12.576362046414591</v>
      </c>
      <c r="H471" s="417" t="e">
        <v>#N/A</v>
      </c>
      <c r="I471" s="417" t="e">
        <v>#N/A</v>
      </c>
      <c r="J471" s="417" t="e">
        <v>#N/A</v>
      </c>
      <c r="K471" s="417" t="e">
        <v>#N/A</v>
      </c>
      <c r="L471" s="422" t="e">
        <v>#N/A</v>
      </c>
      <c r="N471" s="123" t="e">
        <v>#N/A</v>
      </c>
      <c r="O471" s="61">
        <v>12.576362046414591</v>
      </c>
      <c r="P471" s="500" t="e">
        <v>#N/A</v>
      </c>
      <c r="Q471" s="107"/>
      <c r="S471" s="418"/>
      <c r="Z471" s="418"/>
    </row>
    <row r="472" spans="1:26">
      <c r="A472" s="421">
        <v>43056</v>
      </c>
      <c r="B472" s="417">
        <v>83</v>
      </c>
      <c r="C472" s="1221">
        <v>20</v>
      </c>
      <c r="D472" s="417" t="e">
        <v>#N/A</v>
      </c>
      <c r="E472" s="417" t="e">
        <v>#N/A</v>
      </c>
      <c r="F472" s="417" t="e">
        <v>#N/A</v>
      </c>
      <c r="G472" s="417">
        <v>12.5763620464146</v>
      </c>
      <c r="H472" s="417" t="e">
        <v>#N/A</v>
      </c>
      <c r="I472" s="417" t="e">
        <v>#N/A</v>
      </c>
      <c r="J472" s="417" t="e">
        <v>#N/A</v>
      </c>
      <c r="K472" s="417" t="e">
        <v>#N/A</v>
      </c>
      <c r="L472" s="422" t="e">
        <v>#N/A</v>
      </c>
      <c r="N472" s="123" t="e">
        <v>#N/A</v>
      </c>
      <c r="O472" s="61">
        <v>12.5763620464146</v>
      </c>
      <c r="P472" s="500" t="e">
        <v>#N/A</v>
      </c>
      <c r="Q472" s="107"/>
      <c r="S472" s="418"/>
      <c r="Z472" s="418"/>
    </row>
    <row r="473" spans="1:26">
      <c r="A473" s="421">
        <v>41906</v>
      </c>
      <c r="B473" s="417">
        <v>140</v>
      </c>
      <c r="C473" s="1221">
        <v>10</v>
      </c>
      <c r="D473" s="417" t="e">
        <v>#N/A</v>
      </c>
      <c r="E473" s="417" t="e">
        <v>#N/A</v>
      </c>
      <c r="F473" s="417" t="e">
        <v>#N/A</v>
      </c>
      <c r="G473" s="417" t="e">
        <v>#N/A</v>
      </c>
      <c r="H473" s="417" t="e">
        <v>#N/A</v>
      </c>
      <c r="I473" s="417">
        <v>44.462222100883338</v>
      </c>
      <c r="J473" s="417" t="e">
        <v>#N/A</v>
      </c>
      <c r="K473" s="417" t="e">
        <v>#N/A</v>
      </c>
      <c r="L473" s="422" t="e">
        <v>#N/A</v>
      </c>
      <c r="N473" s="123" t="e">
        <v>#N/A</v>
      </c>
      <c r="O473" s="61" t="e">
        <v>#N/A</v>
      </c>
      <c r="P473" s="500">
        <v>44.462222100883338</v>
      </c>
      <c r="Q473" s="107"/>
      <c r="S473" s="418"/>
      <c r="Z473" s="418"/>
    </row>
    <row r="474" spans="1:26">
      <c r="A474" s="421">
        <v>42223</v>
      </c>
      <c r="B474" s="417">
        <v>324</v>
      </c>
      <c r="C474" s="1221">
        <v>20</v>
      </c>
      <c r="D474" s="417" t="e">
        <v>#N/A</v>
      </c>
      <c r="E474" s="417">
        <v>48.688096704465863</v>
      </c>
      <c r="F474" s="417" t="e">
        <v>#N/A</v>
      </c>
      <c r="G474" s="417" t="e">
        <v>#N/A</v>
      </c>
      <c r="H474" s="417" t="e">
        <v>#N/A</v>
      </c>
      <c r="I474" s="417" t="e">
        <v>#N/A</v>
      </c>
      <c r="J474" s="417" t="e">
        <v>#N/A</v>
      </c>
      <c r="K474" s="417" t="e">
        <v>#N/A</v>
      </c>
      <c r="L474" s="422" t="e">
        <v>#N/A</v>
      </c>
      <c r="N474" s="123">
        <v>48.688096704465863</v>
      </c>
      <c r="O474" s="61" t="e">
        <v>#N/A</v>
      </c>
      <c r="P474" s="500" t="e">
        <v>#N/A</v>
      </c>
      <c r="Q474" s="107"/>
      <c r="S474" s="418"/>
      <c r="Z474" s="418"/>
    </row>
    <row r="475" spans="1:26">
      <c r="A475" s="421">
        <v>39449</v>
      </c>
      <c r="B475" s="417">
        <v>24</v>
      </c>
      <c r="C475" s="1221">
        <v>15</v>
      </c>
      <c r="D475" s="417" t="e">
        <v>#N/A</v>
      </c>
      <c r="E475" s="417" t="e">
        <v>#N/A</v>
      </c>
      <c r="F475" s="417" t="e">
        <v>#N/A</v>
      </c>
      <c r="G475" s="417" t="e">
        <v>#N/A</v>
      </c>
      <c r="H475" s="417" t="e">
        <v>#N/A</v>
      </c>
      <c r="I475" s="417" t="e">
        <v>#N/A</v>
      </c>
      <c r="J475" s="417" t="e">
        <v>#N/A</v>
      </c>
      <c r="K475" s="417">
        <v>65.167660712970743</v>
      </c>
      <c r="L475" s="422" t="e">
        <v>#N/A</v>
      </c>
      <c r="N475" s="123" t="e">
        <v>#N/A</v>
      </c>
      <c r="O475" s="61" t="e">
        <v>#N/A</v>
      </c>
      <c r="P475" s="500">
        <v>65.167660712970743</v>
      </c>
      <c r="Q475" s="107"/>
      <c r="S475" s="418"/>
      <c r="Z475" s="418"/>
    </row>
    <row r="476" spans="1:26">
      <c r="A476" s="421">
        <v>43056</v>
      </c>
      <c r="B476" s="417">
        <v>200</v>
      </c>
      <c r="C476" s="1221">
        <v>20</v>
      </c>
      <c r="D476" s="417" t="e">
        <v>#N/A</v>
      </c>
      <c r="E476" s="417" t="e">
        <v>#N/A</v>
      </c>
      <c r="F476" s="417" t="e">
        <v>#N/A</v>
      </c>
      <c r="G476" s="417">
        <v>13.79192120331712</v>
      </c>
      <c r="H476" s="417" t="e">
        <v>#N/A</v>
      </c>
      <c r="I476" s="417" t="e">
        <v>#N/A</v>
      </c>
      <c r="J476" s="417" t="e">
        <v>#N/A</v>
      </c>
      <c r="K476" s="417" t="e">
        <v>#N/A</v>
      </c>
      <c r="L476" s="422" t="e">
        <v>#N/A</v>
      </c>
      <c r="N476" s="123" t="e">
        <v>#N/A</v>
      </c>
      <c r="O476" s="61">
        <v>13.79192120331712</v>
      </c>
      <c r="P476" s="500" t="e">
        <v>#N/A</v>
      </c>
      <c r="Q476" s="107"/>
      <c r="S476" s="418"/>
      <c r="Z476" s="418"/>
    </row>
    <row r="477" spans="1:26">
      <c r="A477" s="421">
        <v>42872</v>
      </c>
      <c r="B477" s="417">
        <v>100</v>
      </c>
      <c r="C477" s="1221">
        <v>20</v>
      </c>
      <c r="D477" s="417" t="e">
        <v>#N/A</v>
      </c>
      <c r="E477" s="417" t="e">
        <v>#N/A</v>
      </c>
      <c r="F477" s="417">
        <v>20.462355757668302</v>
      </c>
      <c r="G477" s="417" t="e">
        <v>#N/A</v>
      </c>
      <c r="H477" s="417" t="e">
        <v>#N/A</v>
      </c>
      <c r="I477" s="417" t="e">
        <v>#N/A</v>
      </c>
      <c r="J477" s="417" t="e">
        <v>#N/A</v>
      </c>
      <c r="K477" s="417" t="e">
        <v>#N/A</v>
      </c>
      <c r="L477" s="422" t="e">
        <v>#N/A</v>
      </c>
      <c r="N477" s="123" t="e">
        <v>#N/A</v>
      </c>
      <c r="O477" s="61">
        <v>20.462355757668302</v>
      </c>
      <c r="P477" s="500" t="e">
        <v>#N/A</v>
      </c>
      <c r="Q477" s="107"/>
      <c r="S477" s="418"/>
      <c r="Z477" s="418"/>
    </row>
    <row r="478" spans="1:26">
      <c r="A478" s="421">
        <v>43730</v>
      </c>
      <c r="B478" s="417">
        <v>76.8</v>
      </c>
      <c r="C478" s="1221">
        <v>20</v>
      </c>
      <c r="D478" s="417" t="e">
        <v>#N/A</v>
      </c>
      <c r="E478" s="417" t="e">
        <v>#N/A</v>
      </c>
      <c r="F478" s="417" t="e">
        <v>#N/A</v>
      </c>
      <c r="G478" s="417" t="e">
        <v>#N/A</v>
      </c>
      <c r="H478" s="417" t="e">
        <v>#N/A</v>
      </c>
      <c r="I478" s="417">
        <v>44.743539701106393</v>
      </c>
      <c r="J478" s="417" t="e">
        <v>#N/A</v>
      </c>
      <c r="K478" s="417" t="e">
        <v>#N/A</v>
      </c>
      <c r="L478" s="422" t="e">
        <v>#N/A</v>
      </c>
      <c r="N478" s="123" t="e">
        <v>#N/A</v>
      </c>
      <c r="O478" s="61" t="e">
        <v>#N/A</v>
      </c>
      <c r="P478" s="500">
        <v>44.743539701106393</v>
      </c>
      <c r="Q478" s="107"/>
      <c r="S478" s="418"/>
      <c r="Z478" s="418"/>
    </row>
    <row r="479" spans="1:26">
      <c r="A479" s="421">
        <v>42895</v>
      </c>
      <c r="B479" s="417">
        <v>160</v>
      </c>
      <c r="C479" s="1221">
        <v>20</v>
      </c>
      <c r="D479" s="417" t="e">
        <v>#N/A</v>
      </c>
      <c r="E479" s="417" t="e">
        <v>#N/A</v>
      </c>
      <c r="F479" s="417" t="e">
        <v>#N/A</v>
      </c>
      <c r="G479" s="417">
        <v>12.050053946182445</v>
      </c>
      <c r="H479" s="417" t="e">
        <v>#N/A</v>
      </c>
      <c r="I479" s="417" t="e">
        <v>#N/A</v>
      </c>
      <c r="J479" s="417" t="e">
        <v>#N/A</v>
      </c>
      <c r="K479" s="417" t="e">
        <v>#N/A</v>
      </c>
      <c r="L479" s="422" t="e">
        <v>#N/A</v>
      </c>
      <c r="N479" s="123" t="e">
        <v>#N/A</v>
      </c>
      <c r="O479" s="61">
        <v>12.050053946182445</v>
      </c>
      <c r="P479" s="500" t="e">
        <v>#N/A</v>
      </c>
      <c r="Q479" s="107"/>
      <c r="S479" s="418"/>
      <c r="Z479" s="418"/>
    </row>
    <row r="480" spans="1:26">
      <c r="A480" s="421">
        <v>42502</v>
      </c>
      <c r="B480" s="417">
        <v>7.2</v>
      </c>
      <c r="C480" s="1221">
        <v>20</v>
      </c>
      <c r="D480" s="417" t="e">
        <v>#N/A</v>
      </c>
      <c r="E480" s="417" t="e">
        <v>#N/A</v>
      </c>
      <c r="F480" s="417" t="e">
        <v>#N/A</v>
      </c>
      <c r="G480" s="417" t="e">
        <v>#N/A</v>
      </c>
      <c r="H480" s="417" t="e">
        <v>#N/A</v>
      </c>
      <c r="I480" s="417" t="e">
        <v>#N/A</v>
      </c>
      <c r="J480" s="417" t="e">
        <v>#N/A</v>
      </c>
      <c r="K480" s="417">
        <v>45.471901683707351</v>
      </c>
      <c r="L480" s="422" t="e">
        <v>#N/A</v>
      </c>
      <c r="N480" s="123" t="e">
        <v>#N/A</v>
      </c>
      <c r="O480" s="61" t="e">
        <v>#N/A</v>
      </c>
      <c r="P480" s="500">
        <v>45.471901683707351</v>
      </c>
      <c r="Q480" s="107"/>
      <c r="S480" s="418"/>
      <c r="Z480" s="418"/>
    </row>
    <row r="481" spans="1:26">
      <c r="A481" s="421">
        <v>43465</v>
      </c>
      <c r="B481" s="417">
        <v>21.6</v>
      </c>
      <c r="C481" s="1221">
        <v>20</v>
      </c>
      <c r="D481" s="417" t="e">
        <v>#N/A</v>
      </c>
      <c r="E481" s="417" t="e">
        <v>#N/A</v>
      </c>
      <c r="F481" s="417" t="e">
        <v>#N/A</v>
      </c>
      <c r="G481" s="417" t="e">
        <v>#N/A</v>
      </c>
      <c r="H481" s="417" t="e">
        <v>#N/A</v>
      </c>
      <c r="I481" s="417" t="e">
        <v>#N/A</v>
      </c>
      <c r="J481" s="417" t="e">
        <v>#N/A</v>
      </c>
      <c r="K481" s="417">
        <v>40.212461641849082</v>
      </c>
      <c r="L481" s="422" t="e">
        <v>#N/A</v>
      </c>
      <c r="N481" s="123" t="e">
        <v>#N/A</v>
      </c>
      <c r="O481" s="61" t="e">
        <v>#N/A</v>
      </c>
      <c r="P481" s="500">
        <v>40.212461641849082</v>
      </c>
      <c r="Q481" s="107"/>
      <c r="S481" s="418"/>
      <c r="Z481" s="418"/>
    </row>
    <row r="482" spans="1:26">
      <c r="A482" s="421">
        <v>42762</v>
      </c>
      <c r="B482" s="417">
        <v>100.05</v>
      </c>
      <c r="C482" s="1221">
        <v>25</v>
      </c>
      <c r="D482" s="417" t="e">
        <v>#N/A</v>
      </c>
      <c r="E482" s="417" t="e">
        <v>#N/A</v>
      </c>
      <c r="F482" s="417" t="e">
        <v>#N/A</v>
      </c>
      <c r="G482" s="417">
        <v>17.090931976079993</v>
      </c>
      <c r="H482" s="417" t="e">
        <v>#N/A</v>
      </c>
      <c r="I482" s="417" t="e">
        <v>#N/A</v>
      </c>
      <c r="J482" s="417" t="e">
        <v>#N/A</v>
      </c>
      <c r="K482" s="417" t="e">
        <v>#N/A</v>
      </c>
      <c r="L482" s="422" t="e">
        <v>#N/A</v>
      </c>
      <c r="N482" s="123" t="e">
        <v>#N/A</v>
      </c>
      <c r="O482" s="61">
        <v>17.090931976079993</v>
      </c>
      <c r="P482" s="500" t="e">
        <v>#N/A</v>
      </c>
      <c r="Q482" s="107"/>
      <c r="S482" s="418"/>
      <c r="Z482" s="418"/>
    </row>
    <row r="483" spans="1:26">
      <c r="A483" s="421">
        <v>42801</v>
      </c>
      <c r="B483" s="417">
        <v>216.2</v>
      </c>
      <c r="C483" s="1221">
        <v>25</v>
      </c>
      <c r="D483" s="417" t="e">
        <v>#N/A</v>
      </c>
      <c r="E483" s="417" t="e">
        <v>#N/A</v>
      </c>
      <c r="F483" s="417">
        <v>14.592163231217485</v>
      </c>
      <c r="G483" s="417" t="e">
        <v>#N/A</v>
      </c>
      <c r="H483" s="417" t="e">
        <v>#N/A</v>
      </c>
      <c r="I483" s="417" t="e">
        <v>#N/A</v>
      </c>
      <c r="J483" s="417" t="e">
        <v>#N/A</v>
      </c>
      <c r="K483" s="417" t="e">
        <v>#N/A</v>
      </c>
      <c r="L483" s="422" t="e">
        <v>#N/A</v>
      </c>
      <c r="N483" s="123" t="e">
        <v>#N/A</v>
      </c>
      <c r="O483" s="61">
        <v>14.592163231217485</v>
      </c>
      <c r="P483" s="500" t="e">
        <v>#N/A</v>
      </c>
      <c r="Q483" s="107"/>
      <c r="S483" s="418"/>
      <c r="Z483" s="418"/>
    </row>
    <row r="484" spans="1:26">
      <c r="A484" s="421">
        <v>43054</v>
      </c>
      <c r="B484" s="417">
        <v>211.66</v>
      </c>
      <c r="C484" s="1221">
        <v>12</v>
      </c>
      <c r="D484" s="417" t="e">
        <v>#N/A</v>
      </c>
      <c r="E484" s="417" t="e">
        <v>#N/A</v>
      </c>
      <c r="F484" s="417">
        <v>21.255915250572126</v>
      </c>
      <c r="G484" s="417" t="e">
        <v>#N/A</v>
      </c>
      <c r="H484" s="417" t="e">
        <v>#N/A</v>
      </c>
      <c r="I484" s="417" t="e">
        <v>#N/A</v>
      </c>
      <c r="J484" s="417" t="e">
        <v>#N/A</v>
      </c>
      <c r="K484" s="417" t="e">
        <v>#N/A</v>
      </c>
      <c r="L484" s="422" t="e">
        <v>#N/A</v>
      </c>
      <c r="N484" s="123" t="e">
        <v>#N/A</v>
      </c>
      <c r="O484" s="61">
        <v>21.255915250572126</v>
      </c>
      <c r="P484" s="500" t="e">
        <v>#N/A</v>
      </c>
      <c r="Q484" s="107"/>
      <c r="S484" s="418"/>
      <c r="Z484" s="418"/>
    </row>
    <row r="485" spans="1:26">
      <c r="A485" s="421">
        <v>42671</v>
      </c>
      <c r="B485" s="417">
        <v>216.44</v>
      </c>
      <c r="C485" s="1221">
        <v>26</v>
      </c>
      <c r="D485" s="417" t="e">
        <v>#N/A</v>
      </c>
      <c r="E485" s="417" t="e">
        <v>#N/A</v>
      </c>
      <c r="F485" s="417">
        <v>18.279904951720773</v>
      </c>
      <c r="G485" s="417" t="e">
        <v>#N/A</v>
      </c>
      <c r="H485" s="417" t="e">
        <v>#N/A</v>
      </c>
      <c r="I485" s="417" t="e">
        <v>#N/A</v>
      </c>
      <c r="J485" s="417" t="e">
        <v>#N/A</v>
      </c>
      <c r="K485" s="417" t="e">
        <v>#N/A</v>
      </c>
      <c r="L485" s="422" t="e">
        <v>#N/A</v>
      </c>
      <c r="N485" s="123" t="e">
        <v>#N/A</v>
      </c>
      <c r="O485" s="61">
        <v>18.279904951720773</v>
      </c>
      <c r="P485" s="500" t="e">
        <v>#N/A</v>
      </c>
      <c r="Q485" s="107"/>
      <c r="S485" s="418"/>
      <c r="Z485" s="418"/>
    </row>
    <row r="486" spans="1:26">
      <c r="A486" s="421">
        <v>42807</v>
      </c>
      <c r="B486" s="417">
        <v>106.7</v>
      </c>
      <c r="C486" s="1221">
        <v>20</v>
      </c>
      <c r="D486" s="417" t="e">
        <v>#N/A</v>
      </c>
      <c r="E486" s="417" t="e">
        <v>#N/A</v>
      </c>
      <c r="F486" s="417">
        <v>17.090667964347588</v>
      </c>
      <c r="G486" s="417" t="e">
        <v>#N/A</v>
      </c>
      <c r="H486" s="417" t="e">
        <v>#N/A</v>
      </c>
      <c r="I486" s="417" t="e">
        <v>#N/A</v>
      </c>
      <c r="J486" s="417" t="e">
        <v>#N/A</v>
      </c>
      <c r="K486" s="417" t="e">
        <v>#N/A</v>
      </c>
      <c r="L486" s="422" t="e">
        <v>#N/A</v>
      </c>
      <c r="N486" s="123" t="e">
        <v>#N/A</v>
      </c>
      <c r="O486" s="61">
        <v>17.090667964347588</v>
      </c>
      <c r="P486" s="500" t="e">
        <v>#N/A</v>
      </c>
      <c r="Q486" s="107"/>
      <c r="S486" s="418"/>
      <c r="Z486" s="418"/>
    </row>
    <row r="487" spans="1:26">
      <c r="A487" s="421">
        <v>42775</v>
      </c>
      <c r="B487" s="417">
        <v>128.69999999999999</v>
      </c>
      <c r="C487" s="1221">
        <v>12</v>
      </c>
      <c r="D487" s="417">
        <v>41.568426410967895</v>
      </c>
      <c r="E487" s="417" t="e">
        <v>#N/A</v>
      </c>
      <c r="F487" s="417" t="e">
        <v>#N/A</v>
      </c>
      <c r="G487" s="417" t="e">
        <v>#N/A</v>
      </c>
      <c r="H487" s="417" t="e">
        <v>#N/A</v>
      </c>
      <c r="I487" s="417" t="e">
        <v>#N/A</v>
      </c>
      <c r="J487" s="417" t="e">
        <v>#N/A</v>
      </c>
      <c r="K487" s="417" t="e">
        <v>#N/A</v>
      </c>
      <c r="L487" s="422" t="e">
        <v>#N/A</v>
      </c>
      <c r="N487" s="123">
        <v>41.568426410967895</v>
      </c>
      <c r="O487" s="61" t="e">
        <v>#N/A</v>
      </c>
      <c r="P487" s="500" t="e">
        <v>#N/A</v>
      </c>
      <c r="Q487" s="107"/>
      <c r="S487" s="418"/>
      <c r="Z487" s="418"/>
    </row>
    <row r="488" spans="1:26">
      <c r="A488" s="421">
        <v>42709</v>
      </c>
      <c r="B488" s="417">
        <v>43.2</v>
      </c>
      <c r="C488" s="1221">
        <v>12</v>
      </c>
      <c r="D488" s="417">
        <v>44.076880709414006</v>
      </c>
      <c r="E488" s="417" t="e">
        <v>#N/A</v>
      </c>
      <c r="F488" s="417" t="e">
        <v>#N/A</v>
      </c>
      <c r="G488" s="417" t="e">
        <v>#N/A</v>
      </c>
      <c r="H488" s="417" t="e">
        <v>#N/A</v>
      </c>
      <c r="I488" s="417" t="e">
        <v>#N/A</v>
      </c>
      <c r="J488" s="417" t="e">
        <v>#N/A</v>
      </c>
      <c r="K488" s="417" t="e">
        <v>#N/A</v>
      </c>
      <c r="L488" s="422" t="e">
        <v>#N/A</v>
      </c>
      <c r="N488" s="123">
        <v>44.076880709414006</v>
      </c>
      <c r="O488" s="61" t="e">
        <v>#N/A</v>
      </c>
      <c r="P488" s="500" t="e">
        <v>#N/A</v>
      </c>
      <c r="Q488" s="107"/>
      <c r="S488" s="418"/>
      <c r="Z488" s="418"/>
    </row>
    <row r="489" spans="1:26">
      <c r="A489" s="421">
        <v>43378</v>
      </c>
      <c r="B489" s="417">
        <v>21.6</v>
      </c>
      <c r="C489" s="1221">
        <v>15</v>
      </c>
      <c r="D489" s="417">
        <v>44.326935077864782</v>
      </c>
      <c r="E489" s="417" t="e">
        <v>#N/A</v>
      </c>
      <c r="F489" s="417" t="e">
        <v>#N/A</v>
      </c>
      <c r="G489" s="417" t="e">
        <v>#N/A</v>
      </c>
      <c r="H489" s="417" t="e">
        <v>#N/A</v>
      </c>
      <c r="I489" s="417" t="e">
        <v>#N/A</v>
      </c>
      <c r="J489" s="417" t="e">
        <v>#N/A</v>
      </c>
      <c r="K489" s="417" t="e">
        <v>#N/A</v>
      </c>
      <c r="L489" s="422" t="e">
        <v>#N/A</v>
      </c>
      <c r="N489" s="123">
        <v>44.326935077864782</v>
      </c>
      <c r="O489" s="61" t="e">
        <v>#N/A</v>
      </c>
      <c r="P489" s="500" t="e">
        <v>#N/A</v>
      </c>
      <c r="Q489" s="107"/>
      <c r="S489" s="418"/>
      <c r="Z489" s="418"/>
    </row>
    <row r="490" spans="1:26">
      <c r="A490" s="421">
        <v>42958</v>
      </c>
      <c r="B490" s="417">
        <v>48.8</v>
      </c>
      <c r="C490" s="1221">
        <v>20</v>
      </c>
      <c r="D490" s="417" t="e">
        <v>#N/A</v>
      </c>
      <c r="E490" s="417" t="e">
        <v>#N/A</v>
      </c>
      <c r="F490" s="417">
        <v>41.759311224958793</v>
      </c>
      <c r="G490" s="417" t="e">
        <v>#N/A</v>
      </c>
      <c r="H490" s="417" t="e">
        <v>#N/A</v>
      </c>
      <c r="I490" s="417" t="e">
        <v>#N/A</v>
      </c>
      <c r="J490" s="417" t="e">
        <v>#N/A</v>
      </c>
      <c r="K490" s="417" t="e">
        <v>#N/A</v>
      </c>
      <c r="L490" s="422" t="e">
        <v>#N/A</v>
      </c>
      <c r="N490" s="123" t="e">
        <v>#N/A</v>
      </c>
      <c r="O490" s="61">
        <v>41.759311224958793</v>
      </c>
      <c r="P490" s="500" t="e">
        <v>#N/A</v>
      </c>
      <c r="Q490" s="107"/>
      <c r="S490" s="418"/>
      <c r="Z490" s="418"/>
    </row>
    <row r="491" spans="1:26">
      <c r="A491" s="421">
        <v>42958</v>
      </c>
      <c r="B491" s="417">
        <v>102.5</v>
      </c>
      <c r="C491" s="1221">
        <v>20</v>
      </c>
      <c r="D491" s="417" t="e">
        <v>#N/A</v>
      </c>
      <c r="E491" s="417" t="e">
        <v>#N/A</v>
      </c>
      <c r="F491" s="417">
        <v>36.873958902797945</v>
      </c>
      <c r="G491" s="417" t="e">
        <v>#N/A</v>
      </c>
      <c r="H491" s="417" t="e">
        <v>#N/A</v>
      </c>
      <c r="I491" s="417" t="e">
        <v>#N/A</v>
      </c>
      <c r="J491" s="417" t="e">
        <v>#N/A</v>
      </c>
      <c r="K491" s="417" t="e">
        <v>#N/A</v>
      </c>
      <c r="L491" s="422" t="e">
        <v>#N/A</v>
      </c>
      <c r="N491" s="123" t="e">
        <v>#N/A</v>
      </c>
      <c r="O491" s="61">
        <v>36.873958902797945</v>
      </c>
      <c r="P491" s="500" t="e">
        <v>#N/A</v>
      </c>
      <c r="Q491" s="107"/>
      <c r="S491" s="418"/>
      <c r="Z491" s="418"/>
    </row>
    <row r="492" spans="1:26">
      <c r="A492" s="421">
        <v>43606</v>
      </c>
      <c r="B492" s="417">
        <v>96.7</v>
      </c>
      <c r="C492" s="1221">
        <v>12</v>
      </c>
      <c r="D492" s="417" t="e">
        <v>#N/A</v>
      </c>
      <c r="E492" s="417">
        <v>23.422496143881137</v>
      </c>
      <c r="F492" s="417" t="e">
        <v>#N/A</v>
      </c>
      <c r="G492" s="417" t="e">
        <v>#N/A</v>
      </c>
      <c r="H492" s="417" t="e">
        <v>#N/A</v>
      </c>
      <c r="I492" s="417" t="e">
        <v>#N/A</v>
      </c>
      <c r="J492" s="417" t="e">
        <v>#N/A</v>
      </c>
      <c r="K492" s="417" t="e">
        <v>#N/A</v>
      </c>
      <c r="L492" s="422" t="e">
        <v>#N/A</v>
      </c>
      <c r="N492" s="123">
        <v>23.422496143881137</v>
      </c>
      <c r="O492" s="61" t="e">
        <v>#N/A</v>
      </c>
      <c r="P492" s="500" t="e">
        <v>#N/A</v>
      </c>
      <c r="Q492" s="107"/>
      <c r="S492" s="418"/>
      <c r="Z492" s="418"/>
    </row>
    <row r="493" spans="1:26">
      <c r="A493" s="421">
        <v>42577</v>
      </c>
      <c r="B493" s="417">
        <v>199.2</v>
      </c>
      <c r="C493" s="1221">
        <v>16</v>
      </c>
      <c r="D493" s="417" t="e">
        <v>#N/A</v>
      </c>
      <c r="E493" s="417" t="e">
        <v>#N/A</v>
      </c>
      <c r="F493" s="417">
        <v>27.180962321312222</v>
      </c>
      <c r="G493" s="417" t="e">
        <v>#N/A</v>
      </c>
      <c r="H493" s="417" t="e">
        <v>#N/A</v>
      </c>
      <c r="I493" s="417" t="e">
        <v>#N/A</v>
      </c>
      <c r="J493" s="417" t="e">
        <v>#N/A</v>
      </c>
      <c r="K493" s="417" t="e">
        <v>#N/A</v>
      </c>
      <c r="L493" s="422" t="e">
        <v>#N/A</v>
      </c>
      <c r="N493" s="123" t="e">
        <v>#N/A</v>
      </c>
      <c r="O493" s="61">
        <v>27.180962321312222</v>
      </c>
      <c r="P493" s="500" t="e">
        <v>#N/A</v>
      </c>
      <c r="Q493" s="107"/>
      <c r="S493" s="418"/>
      <c r="Z493" s="418"/>
    </row>
    <row r="494" spans="1:26">
      <c r="A494" s="421">
        <v>43423</v>
      </c>
      <c r="B494" s="417">
        <v>161</v>
      </c>
      <c r="C494" s="1221">
        <v>15</v>
      </c>
      <c r="D494" s="417" t="e">
        <v>#N/A</v>
      </c>
      <c r="E494" s="417" t="e">
        <v>#N/A</v>
      </c>
      <c r="F494" s="417" t="e">
        <v>#N/A</v>
      </c>
      <c r="G494" s="417">
        <v>12.979062574803056</v>
      </c>
      <c r="H494" s="417" t="e">
        <v>#N/A</v>
      </c>
      <c r="I494" s="417" t="e">
        <v>#N/A</v>
      </c>
      <c r="J494" s="417" t="e">
        <v>#N/A</v>
      </c>
      <c r="K494" s="417" t="e">
        <v>#N/A</v>
      </c>
      <c r="L494" s="422" t="e">
        <v>#N/A</v>
      </c>
      <c r="N494" s="123" t="e">
        <v>#N/A</v>
      </c>
      <c r="O494" s="61">
        <v>12.979062574803056</v>
      </c>
      <c r="P494" s="500" t="e">
        <v>#N/A</v>
      </c>
      <c r="Q494" s="107"/>
      <c r="S494" s="418"/>
      <c r="Z494" s="418"/>
    </row>
    <row r="495" spans="1:26">
      <c r="A495" s="421">
        <v>43601</v>
      </c>
      <c r="B495" s="417">
        <v>160</v>
      </c>
      <c r="C495" s="1221">
        <v>15</v>
      </c>
      <c r="D495" s="417" t="e">
        <v>#N/A</v>
      </c>
      <c r="E495" s="417" t="e">
        <v>#N/A</v>
      </c>
      <c r="F495" s="417" t="e">
        <v>#N/A</v>
      </c>
      <c r="G495" s="417">
        <v>12.767347369682145</v>
      </c>
      <c r="H495" s="417" t="e">
        <v>#N/A</v>
      </c>
      <c r="I495" s="417" t="e">
        <v>#N/A</v>
      </c>
      <c r="J495" s="417" t="e">
        <v>#N/A</v>
      </c>
      <c r="K495" s="417" t="e">
        <v>#N/A</v>
      </c>
      <c r="L495" s="422" t="e">
        <v>#N/A</v>
      </c>
      <c r="N495" s="123" t="e">
        <v>#N/A</v>
      </c>
      <c r="O495" s="61">
        <v>12.767347369682145</v>
      </c>
      <c r="P495" s="500" t="e">
        <v>#N/A</v>
      </c>
      <c r="Q495" s="107"/>
      <c r="S495" s="418"/>
      <c r="Z495" s="418"/>
    </row>
    <row r="496" spans="1:26">
      <c r="A496" s="421">
        <v>42937</v>
      </c>
      <c r="B496" s="417">
        <v>100</v>
      </c>
      <c r="C496" s="1221">
        <v>20</v>
      </c>
      <c r="D496" s="417" t="e">
        <v>#N/A</v>
      </c>
      <c r="E496" s="417" t="e">
        <v>#N/A</v>
      </c>
      <c r="F496" s="417">
        <v>29.887520051791522</v>
      </c>
      <c r="G496" s="417" t="e">
        <v>#N/A</v>
      </c>
      <c r="H496" s="417" t="e">
        <v>#N/A</v>
      </c>
      <c r="I496" s="417" t="e">
        <v>#N/A</v>
      </c>
      <c r="J496" s="417" t="e">
        <v>#N/A</v>
      </c>
      <c r="K496" s="417" t="e">
        <v>#N/A</v>
      </c>
      <c r="L496" s="422" t="e">
        <v>#N/A</v>
      </c>
      <c r="N496" s="123" t="e">
        <v>#N/A</v>
      </c>
      <c r="O496" s="61">
        <v>29.887520051791522</v>
      </c>
      <c r="P496" s="500" t="e">
        <v>#N/A</v>
      </c>
      <c r="Q496" s="107"/>
      <c r="S496" s="418"/>
      <c r="Z496" s="418"/>
    </row>
    <row r="497" spans="1:26">
      <c r="A497" s="421">
        <v>43172</v>
      </c>
      <c r="B497" s="417">
        <v>79.900000000000006</v>
      </c>
      <c r="C497" s="1221">
        <v>15</v>
      </c>
      <c r="D497" s="417" t="e">
        <v>#N/A</v>
      </c>
      <c r="E497" s="417">
        <v>21.8551216122782</v>
      </c>
      <c r="F497" s="417" t="e">
        <v>#N/A</v>
      </c>
      <c r="G497" s="417" t="e">
        <v>#N/A</v>
      </c>
      <c r="H497" s="417" t="e">
        <v>#N/A</v>
      </c>
      <c r="I497" s="417" t="e">
        <v>#N/A</v>
      </c>
      <c r="J497" s="417" t="e">
        <v>#N/A</v>
      </c>
      <c r="K497" s="417" t="e">
        <v>#N/A</v>
      </c>
      <c r="L497" s="422" t="e">
        <v>#N/A</v>
      </c>
      <c r="N497" s="123">
        <v>21.8551216122782</v>
      </c>
      <c r="O497" s="61" t="e">
        <v>#N/A</v>
      </c>
      <c r="P497" s="500" t="e">
        <v>#N/A</v>
      </c>
      <c r="Q497" s="107"/>
      <c r="S497" s="418"/>
      <c r="Z497" s="418"/>
    </row>
    <row r="498" spans="1:26">
      <c r="A498" s="421">
        <v>42979</v>
      </c>
      <c r="B498" s="417">
        <v>242</v>
      </c>
      <c r="C498" s="1221">
        <v>25</v>
      </c>
      <c r="D498" s="417" t="e">
        <v>#N/A</v>
      </c>
      <c r="E498" s="417" t="e">
        <v>#N/A</v>
      </c>
      <c r="F498" s="417" t="e">
        <v>#N/A</v>
      </c>
      <c r="G498" s="417" t="e">
        <v>#N/A</v>
      </c>
      <c r="H498" s="417" t="e">
        <v>#N/A</v>
      </c>
      <c r="I498" s="417" t="e">
        <v>#N/A</v>
      </c>
      <c r="J498" s="417" t="e">
        <v>#N/A</v>
      </c>
      <c r="K498" s="417" t="e">
        <v>#N/A</v>
      </c>
      <c r="L498" s="422">
        <v>19.10370267172695</v>
      </c>
      <c r="N498" s="123" t="e">
        <v>#N/A</v>
      </c>
      <c r="O498" s="61" t="e">
        <v>#N/A</v>
      </c>
      <c r="P498" s="500">
        <v>19.10370267172695</v>
      </c>
      <c r="Q498" s="107"/>
      <c r="S498" s="418"/>
      <c r="Z498" s="418"/>
    </row>
    <row r="499" spans="1:26">
      <c r="A499" s="421">
        <v>43395</v>
      </c>
      <c r="B499" s="417">
        <v>299.36</v>
      </c>
      <c r="C499" s="1221">
        <v>25</v>
      </c>
      <c r="D499" s="417" t="e">
        <v>#N/A</v>
      </c>
      <c r="E499" s="417">
        <v>9.147740889831443</v>
      </c>
      <c r="F499" s="417" t="e">
        <v>#N/A</v>
      </c>
      <c r="G499" s="417" t="e">
        <v>#N/A</v>
      </c>
      <c r="H499" s="417" t="e">
        <v>#N/A</v>
      </c>
      <c r="I499" s="417" t="e">
        <v>#N/A</v>
      </c>
      <c r="J499" s="417" t="e">
        <v>#N/A</v>
      </c>
      <c r="K499" s="417" t="e">
        <v>#N/A</v>
      </c>
      <c r="L499" s="422" t="e">
        <v>#N/A</v>
      </c>
      <c r="N499" s="123">
        <v>9.147740889831443</v>
      </c>
      <c r="O499" s="61" t="e">
        <v>#N/A</v>
      </c>
      <c r="P499" s="500" t="e">
        <v>#N/A</v>
      </c>
      <c r="Q499" s="107"/>
      <c r="S499" s="418"/>
      <c r="Z499" s="418"/>
    </row>
    <row r="500" spans="1:26">
      <c r="A500" s="421">
        <v>43122</v>
      </c>
      <c r="B500" s="417">
        <v>226.56</v>
      </c>
      <c r="C500" s="1221">
        <v>21.5</v>
      </c>
      <c r="D500" s="417" t="e">
        <v>#N/A</v>
      </c>
      <c r="E500" s="417">
        <v>15.368690069643661</v>
      </c>
      <c r="F500" s="417" t="e">
        <v>#N/A</v>
      </c>
      <c r="G500" s="417" t="e">
        <v>#N/A</v>
      </c>
      <c r="H500" s="417" t="e">
        <v>#N/A</v>
      </c>
      <c r="I500" s="417" t="e">
        <v>#N/A</v>
      </c>
      <c r="J500" s="417" t="e">
        <v>#N/A</v>
      </c>
      <c r="K500" s="417" t="e">
        <v>#N/A</v>
      </c>
      <c r="L500" s="422" t="e">
        <v>#N/A</v>
      </c>
      <c r="N500" s="123">
        <v>15.368690069643661</v>
      </c>
      <c r="O500" s="61" t="e">
        <v>#N/A</v>
      </c>
      <c r="P500" s="500" t="e">
        <v>#N/A</v>
      </c>
      <c r="Q500" s="107"/>
      <c r="S500" s="418"/>
      <c r="Z500" s="418"/>
    </row>
    <row r="501" spans="1:26">
      <c r="A501" s="421">
        <v>43936</v>
      </c>
      <c r="B501" s="417">
        <v>56.2</v>
      </c>
      <c r="C501" s="1221">
        <v>12</v>
      </c>
      <c r="D501" s="417" t="e">
        <v>#N/A</v>
      </c>
      <c r="E501" s="417" t="e">
        <v>#N/A</v>
      </c>
      <c r="F501" s="417" t="e">
        <v>#N/A</v>
      </c>
      <c r="G501" s="417" t="e">
        <v>#N/A</v>
      </c>
      <c r="H501" s="417" t="e">
        <v>#N/A</v>
      </c>
      <c r="I501" s="417">
        <v>33.000005432968756</v>
      </c>
      <c r="J501" s="417" t="e">
        <v>#N/A</v>
      </c>
      <c r="K501" s="417" t="e">
        <v>#N/A</v>
      </c>
      <c r="L501" s="422" t="e">
        <v>#N/A</v>
      </c>
      <c r="N501" s="123" t="e">
        <v>#N/A</v>
      </c>
      <c r="O501" s="61" t="e">
        <v>#N/A</v>
      </c>
      <c r="P501" s="500">
        <v>33.000005432968756</v>
      </c>
      <c r="Q501" s="107"/>
      <c r="S501" s="418"/>
      <c r="Z501" s="418"/>
    </row>
    <row r="502" spans="1:26">
      <c r="A502" s="421">
        <v>43986</v>
      </c>
      <c r="B502" s="417">
        <v>331</v>
      </c>
      <c r="C502" s="1221">
        <v>20</v>
      </c>
      <c r="D502" s="417" t="e">
        <v>#N/A</v>
      </c>
      <c r="E502" s="417">
        <v>35.241585194678066</v>
      </c>
      <c r="F502" s="417" t="e">
        <v>#N/A</v>
      </c>
      <c r="G502" s="417" t="e">
        <v>#N/A</v>
      </c>
      <c r="H502" s="417" t="e">
        <v>#N/A</v>
      </c>
      <c r="I502" s="417" t="e">
        <v>#N/A</v>
      </c>
      <c r="J502" s="417" t="e">
        <v>#N/A</v>
      </c>
      <c r="K502" s="417" t="e">
        <v>#N/A</v>
      </c>
      <c r="L502" s="422" t="e">
        <v>#N/A</v>
      </c>
      <c r="N502" s="123">
        <v>35.241585194678066</v>
      </c>
      <c r="O502" s="61" t="e">
        <v>#N/A</v>
      </c>
      <c r="P502" s="500" t="e">
        <v>#N/A</v>
      </c>
      <c r="Q502" s="107"/>
      <c r="S502" s="418"/>
      <c r="Z502" s="418"/>
    </row>
    <row r="503" spans="1:26">
      <c r="A503" s="421">
        <v>43794</v>
      </c>
      <c r="B503" s="417">
        <v>100</v>
      </c>
      <c r="C503" s="1221">
        <v>15</v>
      </c>
      <c r="D503" s="417" t="e">
        <v>#N/A</v>
      </c>
      <c r="E503" s="417" t="e">
        <v>#N/A</v>
      </c>
      <c r="F503" s="417">
        <v>20.674166584737417</v>
      </c>
      <c r="G503" s="417" t="e">
        <v>#N/A</v>
      </c>
      <c r="H503" s="417" t="e">
        <v>#N/A</v>
      </c>
      <c r="I503" s="417" t="e">
        <v>#N/A</v>
      </c>
      <c r="J503" s="417" t="e">
        <v>#N/A</v>
      </c>
      <c r="K503" s="417" t="e">
        <v>#N/A</v>
      </c>
      <c r="L503" s="422" t="e">
        <v>#N/A</v>
      </c>
      <c r="N503" s="123" t="e">
        <v>#N/A</v>
      </c>
      <c r="O503" s="61">
        <v>20.674166584737417</v>
      </c>
      <c r="P503" s="500" t="e">
        <v>#N/A</v>
      </c>
      <c r="Q503" s="107"/>
      <c r="S503" s="418"/>
      <c r="Z503" s="418"/>
    </row>
    <row r="504" spans="1:26">
      <c r="A504" s="421">
        <v>43654</v>
      </c>
      <c r="B504" s="417">
        <v>200</v>
      </c>
      <c r="C504" s="1221">
        <v>25</v>
      </c>
      <c r="D504" s="417" t="e">
        <v>#N/A</v>
      </c>
      <c r="E504" s="417" t="e">
        <v>#N/A</v>
      </c>
      <c r="F504" s="417">
        <v>15.043343148231493</v>
      </c>
      <c r="G504" s="417" t="e">
        <v>#N/A</v>
      </c>
      <c r="H504" s="417" t="e">
        <v>#N/A</v>
      </c>
      <c r="I504" s="417" t="e">
        <v>#N/A</v>
      </c>
      <c r="J504" s="417" t="e">
        <v>#N/A</v>
      </c>
      <c r="K504" s="417" t="e">
        <v>#N/A</v>
      </c>
      <c r="L504" s="422" t="e">
        <v>#N/A</v>
      </c>
      <c r="N504" s="123" t="e">
        <v>#N/A</v>
      </c>
      <c r="O504" s="61">
        <v>15.043343148231493</v>
      </c>
      <c r="P504" s="500" t="e">
        <v>#N/A</v>
      </c>
      <c r="Q504" s="107"/>
      <c r="S504" s="418"/>
      <c r="Z504" s="418"/>
    </row>
    <row r="505" spans="1:26">
      <c r="A505" s="421">
        <v>43473</v>
      </c>
      <c r="B505" s="417">
        <v>236.5</v>
      </c>
      <c r="C505" s="1221">
        <v>20</v>
      </c>
      <c r="D505" s="417" t="e">
        <v>#N/A</v>
      </c>
      <c r="E505" s="417" t="e">
        <v>#N/A</v>
      </c>
      <c r="F505" s="417" t="e">
        <v>#N/A</v>
      </c>
      <c r="G505" s="417" t="e">
        <v>#N/A</v>
      </c>
      <c r="H505" s="417" t="e">
        <v>#N/A</v>
      </c>
      <c r="I505" s="417" t="e">
        <v>#N/A</v>
      </c>
      <c r="J505" s="417" t="e">
        <v>#N/A</v>
      </c>
      <c r="K505" s="417" t="e">
        <v>#N/A</v>
      </c>
      <c r="L505" s="422">
        <v>19.611716641176724</v>
      </c>
      <c r="N505" s="123" t="e">
        <v>#N/A</v>
      </c>
      <c r="O505" s="61" t="e">
        <v>#N/A</v>
      </c>
      <c r="P505" s="500">
        <v>19.611716641176724</v>
      </c>
      <c r="Q505" s="107"/>
      <c r="S505" s="418"/>
      <c r="Z505" s="418"/>
    </row>
    <row r="506" spans="1:26">
      <c r="A506" s="421">
        <v>43439</v>
      </c>
      <c r="B506" s="417">
        <v>171</v>
      </c>
      <c r="C506" s="1221">
        <v>25</v>
      </c>
      <c r="D506" s="417" t="e">
        <v>#N/A</v>
      </c>
      <c r="E506" s="417">
        <v>15.334402774700836</v>
      </c>
      <c r="F506" s="417" t="e">
        <v>#N/A</v>
      </c>
      <c r="G506" s="417" t="e">
        <v>#N/A</v>
      </c>
      <c r="H506" s="417" t="e">
        <v>#N/A</v>
      </c>
      <c r="I506" s="417" t="e">
        <v>#N/A</v>
      </c>
      <c r="J506" s="417" t="e">
        <v>#N/A</v>
      </c>
      <c r="K506" s="417" t="e">
        <v>#N/A</v>
      </c>
      <c r="L506" s="422" t="e">
        <v>#N/A</v>
      </c>
      <c r="N506" s="123">
        <v>15.334402774700836</v>
      </c>
      <c r="O506" s="61" t="e">
        <v>#N/A</v>
      </c>
      <c r="P506" s="500" t="e">
        <v>#N/A</v>
      </c>
      <c r="Q506" s="107"/>
      <c r="S506" s="418"/>
      <c r="Z506" s="418"/>
    </row>
    <row r="507" spans="1:26">
      <c r="A507" s="421">
        <v>43621</v>
      </c>
      <c r="B507" s="417">
        <v>104</v>
      </c>
      <c r="C507" s="1221">
        <v>15</v>
      </c>
      <c r="D507" s="417" t="e">
        <v>#N/A</v>
      </c>
      <c r="E507" s="417" t="e">
        <v>#N/A</v>
      </c>
      <c r="F507" s="417" t="e">
        <v>#N/A</v>
      </c>
      <c r="G507" s="417" t="e">
        <v>#N/A</v>
      </c>
      <c r="H507" s="417" t="e">
        <v>#N/A</v>
      </c>
      <c r="I507" s="417">
        <v>29.099133885127873</v>
      </c>
      <c r="J507" s="417" t="e">
        <v>#N/A</v>
      </c>
      <c r="K507" s="417" t="e">
        <v>#N/A</v>
      </c>
      <c r="L507" s="422" t="e">
        <v>#N/A</v>
      </c>
      <c r="N507" s="123" t="e">
        <v>#N/A</v>
      </c>
      <c r="O507" s="61" t="e">
        <v>#N/A</v>
      </c>
      <c r="P507" s="500">
        <v>29.099133885127873</v>
      </c>
      <c r="Q507" s="107"/>
      <c r="S507" s="418"/>
      <c r="Z507" s="418"/>
    </row>
    <row r="508" spans="1:26">
      <c r="A508" s="421">
        <v>43392</v>
      </c>
      <c r="B508" s="417">
        <v>199.4</v>
      </c>
      <c r="C508" s="1221">
        <v>20</v>
      </c>
      <c r="D508" s="417" t="e">
        <v>#N/A</v>
      </c>
      <c r="E508" s="417">
        <v>13.692865222443213</v>
      </c>
      <c r="F508" s="417" t="e">
        <v>#N/A</v>
      </c>
      <c r="G508" s="417" t="e">
        <v>#N/A</v>
      </c>
      <c r="H508" s="417" t="e">
        <v>#N/A</v>
      </c>
      <c r="I508" s="417" t="e">
        <v>#N/A</v>
      </c>
      <c r="J508" s="417" t="e">
        <v>#N/A</v>
      </c>
      <c r="K508" s="417" t="e">
        <v>#N/A</v>
      </c>
      <c r="L508" s="422" t="e">
        <v>#N/A</v>
      </c>
      <c r="N508" s="123">
        <v>13.692865222443213</v>
      </c>
      <c r="O508" s="61" t="e">
        <v>#N/A</v>
      </c>
      <c r="P508" s="500" t="e">
        <v>#N/A</v>
      </c>
      <c r="Q508" s="107"/>
      <c r="S508" s="418"/>
      <c r="Z508" s="418"/>
    </row>
    <row r="509" spans="1:26">
      <c r="A509" s="421">
        <v>43502</v>
      </c>
      <c r="B509" s="417">
        <v>134.08000000000001</v>
      </c>
      <c r="C509" s="1221">
        <v>20</v>
      </c>
      <c r="D509" s="417" t="e">
        <v>#N/A</v>
      </c>
      <c r="E509" s="417">
        <v>15.636368673370637</v>
      </c>
      <c r="F509" s="417" t="e">
        <v>#N/A</v>
      </c>
      <c r="G509" s="417" t="e">
        <v>#N/A</v>
      </c>
      <c r="H509" s="417" t="e">
        <v>#N/A</v>
      </c>
      <c r="I509" s="417" t="e">
        <v>#N/A</v>
      </c>
      <c r="J509" s="417" t="e">
        <v>#N/A</v>
      </c>
      <c r="K509" s="417" t="e">
        <v>#N/A</v>
      </c>
      <c r="L509" s="422" t="e">
        <v>#N/A</v>
      </c>
      <c r="N509" s="123">
        <v>15.636368673370637</v>
      </c>
      <c r="O509" s="61" t="e">
        <v>#N/A</v>
      </c>
      <c r="P509" s="500" t="e">
        <v>#N/A</v>
      </c>
      <c r="Q509" s="107"/>
      <c r="S509" s="418"/>
      <c r="Z509" s="418"/>
    </row>
    <row r="510" spans="1:26">
      <c r="A510" s="421">
        <v>43425</v>
      </c>
      <c r="B510" s="417">
        <v>250</v>
      </c>
      <c r="C510" s="1221">
        <v>21</v>
      </c>
      <c r="D510" s="417" t="e">
        <v>#N/A</v>
      </c>
      <c r="E510" s="417" t="e">
        <v>#N/A</v>
      </c>
      <c r="F510" s="417" t="e">
        <v>#N/A</v>
      </c>
      <c r="G510" s="417">
        <v>10.494267432896198</v>
      </c>
      <c r="H510" s="417" t="e">
        <v>#N/A</v>
      </c>
      <c r="I510" s="417" t="e">
        <v>#N/A</v>
      </c>
      <c r="J510" s="417" t="e">
        <v>#N/A</v>
      </c>
      <c r="K510" s="417" t="e">
        <v>#N/A</v>
      </c>
      <c r="L510" s="422" t="e">
        <v>#N/A</v>
      </c>
      <c r="N510" s="123" t="e">
        <v>#N/A</v>
      </c>
      <c r="O510" s="61">
        <v>10.494267432896198</v>
      </c>
      <c r="P510" s="500" t="e">
        <v>#N/A</v>
      </c>
      <c r="Q510" s="107"/>
      <c r="S510" s="418"/>
      <c r="Z510" s="418"/>
    </row>
    <row r="511" spans="1:26">
      <c r="A511" s="421">
        <v>42671</v>
      </c>
      <c r="B511" s="417">
        <v>199.52</v>
      </c>
      <c r="C511" s="1221">
        <v>30</v>
      </c>
      <c r="D511" s="417" t="e">
        <v>#N/A</v>
      </c>
      <c r="E511" s="417" t="e">
        <v>#N/A</v>
      </c>
      <c r="F511" s="417" t="e">
        <v>#N/A</v>
      </c>
      <c r="G511" s="417">
        <v>17.856925645776101</v>
      </c>
      <c r="H511" s="417" t="e">
        <v>#N/A</v>
      </c>
      <c r="I511" s="417" t="e">
        <v>#N/A</v>
      </c>
      <c r="J511" s="417" t="e">
        <v>#N/A</v>
      </c>
      <c r="K511" s="417" t="e">
        <v>#N/A</v>
      </c>
      <c r="L511" s="422" t="e">
        <v>#N/A</v>
      </c>
      <c r="N511" s="123" t="e">
        <v>#N/A</v>
      </c>
      <c r="O511" s="61">
        <v>17.856925645776101</v>
      </c>
      <c r="P511" s="500" t="e">
        <v>#N/A</v>
      </c>
      <c r="Q511" s="107"/>
      <c r="S511" s="418"/>
      <c r="Z511" s="418"/>
    </row>
    <row r="512" spans="1:26">
      <c r="A512" s="421">
        <v>43468</v>
      </c>
      <c r="B512" s="417">
        <v>398.6</v>
      </c>
      <c r="C512" s="1221">
        <v>20</v>
      </c>
      <c r="D512" s="417" t="e">
        <v>#N/A</v>
      </c>
      <c r="E512" s="417" t="e">
        <v>#N/A</v>
      </c>
      <c r="F512" s="417">
        <v>28.154297718662271</v>
      </c>
      <c r="G512" s="417" t="e">
        <v>#N/A</v>
      </c>
      <c r="H512" s="417" t="e">
        <v>#N/A</v>
      </c>
      <c r="I512" s="417" t="e">
        <v>#N/A</v>
      </c>
      <c r="J512" s="417" t="e">
        <v>#N/A</v>
      </c>
      <c r="K512" s="417" t="e">
        <v>#N/A</v>
      </c>
      <c r="L512" s="422" t="e">
        <v>#N/A</v>
      </c>
      <c r="N512" s="123" t="e">
        <v>#N/A</v>
      </c>
      <c r="O512" s="61">
        <v>28.154297718662271</v>
      </c>
      <c r="P512" s="500" t="e">
        <v>#N/A</v>
      </c>
      <c r="Q512" s="107"/>
      <c r="S512" s="418"/>
      <c r="Z512" s="418"/>
    </row>
    <row r="513" spans="1:26">
      <c r="A513" s="421">
        <v>43741</v>
      </c>
      <c r="B513" s="417">
        <v>300</v>
      </c>
      <c r="C513" s="1221">
        <v>20</v>
      </c>
      <c r="D513" s="417" t="e">
        <v>#N/A</v>
      </c>
      <c r="E513" s="417">
        <v>36.997238420382054</v>
      </c>
      <c r="F513" s="417" t="e">
        <v>#N/A</v>
      </c>
      <c r="G513" s="417" t="e">
        <v>#N/A</v>
      </c>
      <c r="H513" s="417" t="e">
        <v>#N/A</v>
      </c>
      <c r="I513" s="417" t="e">
        <v>#N/A</v>
      </c>
      <c r="J513" s="417" t="e">
        <v>#N/A</v>
      </c>
      <c r="K513" s="417" t="e">
        <v>#N/A</v>
      </c>
      <c r="L513" s="422" t="e">
        <v>#N/A</v>
      </c>
      <c r="N513" s="123">
        <v>36.997238420382054</v>
      </c>
      <c r="O513" s="61" t="e">
        <v>#N/A</v>
      </c>
      <c r="P513" s="500" t="e">
        <v>#N/A</v>
      </c>
      <c r="Q513" s="107"/>
      <c r="S513" s="418"/>
      <c r="Z513" s="418"/>
    </row>
    <row r="514" spans="1:26">
      <c r="A514" s="421">
        <v>43210</v>
      </c>
      <c r="B514" s="417">
        <v>301.02</v>
      </c>
      <c r="C514" s="1221">
        <v>20</v>
      </c>
      <c r="D514" s="417" t="e">
        <v>#N/A</v>
      </c>
      <c r="E514" s="417" t="e">
        <v>#N/A</v>
      </c>
      <c r="F514" s="417" t="e">
        <v>#N/A</v>
      </c>
      <c r="G514" s="417">
        <v>12.553265471672134</v>
      </c>
      <c r="H514" s="417" t="e">
        <v>#N/A</v>
      </c>
      <c r="I514" s="417" t="e">
        <v>#N/A</v>
      </c>
      <c r="J514" s="417" t="e">
        <v>#N/A</v>
      </c>
      <c r="K514" s="417" t="e">
        <v>#N/A</v>
      </c>
      <c r="L514" s="422" t="e">
        <v>#N/A</v>
      </c>
      <c r="N514" s="123" t="e">
        <v>#N/A</v>
      </c>
      <c r="O514" s="61">
        <v>12.553265471672134</v>
      </c>
      <c r="P514" s="500" t="e">
        <v>#N/A</v>
      </c>
      <c r="Q514" s="107"/>
      <c r="S514" s="418"/>
      <c r="Z514" s="418"/>
    </row>
    <row r="515" spans="1:26">
      <c r="A515" s="421">
        <v>43755</v>
      </c>
      <c r="B515" s="417">
        <v>90</v>
      </c>
      <c r="C515" s="1221">
        <v>20</v>
      </c>
      <c r="D515" s="417" t="e">
        <v>#N/A</v>
      </c>
      <c r="E515" s="417" t="e">
        <v>#N/A</v>
      </c>
      <c r="F515" s="417" t="e">
        <v>#N/A</v>
      </c>
      <c r="G515" s="417">
        <v>11.94371211660853</v>
      </c>
      <c r="H515" s="417" t="e">
        <v>#N/A</v>
      </c>
      <c r="I515" s="417" t="e">
        <v>#N/A</v>
      </c>
      <c r="J515" s="417" t="e">
        <v>#N/A</v>
      </c>
      <c r="K515" s="417" t="e">
        <v>#N/A</v>
      </c>
      <c r="L515" s="422" t="e">
        <v>#N/A</v>
      </c>
      <c r="N515" s="123" t="e">
        <v>#N/A</v>
      </c>
      <c r="O515" s="61">
        <v>11.94371211660853</v>
      </c>
      <c r="P515" s="500" t="e">
        <v>#N/A</v>
      </c>
      <c r="Q515" s="107"/>
      <c r="S515" s="418"/>
      <c r="Z515" s="418"/>
    </row>
    <row r="516" spans="1:26">
      <c r="A516" s="421">
        <v>43755</v>
      </c>
      <c r="B516" s="417">
        <v>110.00000000000001</v>
      </c>
      <c r="C516" s="1221">
        <v>20</v>
      </c>
      <c r="D516" s="417" t="e">
        <v>#N/A</v>
      </c>
      <c r="E516" s="417" t="e">
        <v>#N/A</v>
      </c>
      <c r="F516" s="417" t="e">
        <v>#N/A</v>
      </c>
      <c r="G516" s="417">
        <v>14.779460333643545</v>
      </c>
      <c r="H516" s="417" t="e">
        <v>#N/A</v>
      </c>
      <c r="I516" s="417" t="e">
        <v>#N/A</v>
      </c>
      <c r="J516" s="417" t="e">
        <v>#N/A</v>
      </c>
      <c r="K516" s="417" t="e">
        <v>#N/A</v>
      </c>
      <c r="L516" s="422" t="e">
        <v>#N/A</v>
      </c>
      <c r="N516" s="123" t="e">
        <v>#N/A</v>
      </c>
      <c r="O516" s="61">
        <v>14.779460333643545</v>
      </c>
      <c r="P516" s="500" t="e">
        <v>#N/A</v>
      </c>
      <c r="Q516" s="107"/>
      <c r="S516" s="418"/>
      <c r="Z516" s="418"/>
    </row>
    <row r="517" spans="1:26">
      <c r="A517" s="421">
        <v>43531</v>
      </c>
      <c r="B517" s="417">
        <v>144</v>
      </c>
      <c r="C517" s="1221">
        <v>20</v>
      </c>
      <c r="D517" s="417" t="e">
        <v>#N/A</v>
      </c>
      <c r="E517" s="417">
        <v>26.590660851325215</v>
      </c>
      <c r="F517" s="417" t="e">
        <v>#N/A</v>
      </c>
      <c r="G517" s="417" t="e">
        <v>#N/A</v>
      </c>
      <c r="H517" s="417" t="e">
        <v>#N/A</v>
      </c>
      <c r="I517" s="417" t="e">
        <v>#N/A</v>
      </c>
      <c r="J517" s="417" t="e">
        <v>#N/A</v>
      </c>
      <c r="K517" s="417" t="e">
        <v>#N/A</v>
      </c>
      <c r="L517" s="422" t="e">
        <v>#N/A</v>
      </c>
      <c r="N517" s="123">
        <v>26.590660851325215</v>
      </c>
      <c r="O517" s="61" t="e">
        <v>#N/A</v>
      </c>
      <c r="P517" s="500" t="e">
        <v>#N/A</v>
      </c>
      <c r="Q517" s="107"/>
      <c r="S517" s="418"/>
      <c r="Z517" s="418"/>
    </row>
    <row r="518" spans="1:26">
      <c r="A518" s="421">
        <v>42783</v>
      </c>
      <c r="B518" s="417">
        <v>200.8</v>
      </c>
      <c r="C518" s="1221">
        <v>20</v>
      </c>
      <c r="D518" s="417" t="e">
        <v>#N/A</v>
      </c>
      <c r="E518" s="417">
        <v>38.433605976615567</v>
      </c>
      <c r="F518" s="417" t="e">
        <v>#N/A</v>
      </c>
      <c r="G518" s="417" t="e">
        <v>#N/A</v>
      </c>
      <c r="H518" s="417" t="e">
        <v>#N/A</v>
      </c>
      <c r="I518" s="417" t="e">
        <v>#N/A</v>
      </c>
      <c r="J518" s="417" t="e">
        <v>#N/A</v>
      </c>
      <c r="K518" s="417" t="e">
        <v>#N/A</v>
      </c>
      <c r="L518" s="422" t="e">
        <v>#N/A</v>
      </c>
      <c r="N518" s="123">
        <v>38.433605976615567</v>
      </c>
      <c r="O518" s="61" t="e">
        <v>#N/A</v>
      </c>
      <c r="P518" s="500" t="e">
        <v>#N/A</v>
      </c>
      <c r="Q518" s="107"/>
      <c r="S518" s="418"/>
      <c r="Z518" s="418"/>
    </row>
    <row r="519" spans="1:26">
      <c r="A519" s="421">
        <v>43978</v>
      </c>
      <c r="B519" s="417">
        <v>172.54842630833929</v>
      </c>
      <c r="C519" s="1221">
        <v>11</v>
      </c>
      <c r="D519" s="417" t="e">
        <v>#N/A</v>
      </c>
      <c r="E519" s="417" t="e">
        <v>#N/A</v>
      </c>
      <c r="F519" s="417" t="e">
        <v>#N/A</v>
      </c>
      <c r="G519" s="417">
        <v>15.946469249262721</v>
      </c>
      <c r="H519" s="417" t="e">
        <v>#N/A</v>
      </c>
      <c r="I519" s="417" t="e">
        <v>#N/A</v>
      </c>
      <c r="J519" s="417" t="e">
        <v>#N/A</v>
      </c>
      <c r="K519" s="417" t="e">
        <v>#N/A</v>
      </c>
      <c r="L519" s="422" t="e">
        <v>#N/A</v>
      </c>
      <c r="N519" s="123" t="e">
        <v>#N/A</v>
      </c>
      <c r="O519" s="61">
        <v>15.946469249262721</v>
      </c>
      <c r="P519" s="500" t="e">
        <v>#N/A</v>
      </c>
      <c r="Q519" s="107"/>
      <c r="S519" s="418"/>
      <c r="Z519" s="418"/>
    </row>
    <row r="520" spans="1:26">
      <c r="A520" s="421">
        <v>43978</v>
      </c>
      <c r="B520" s="417">
        <v>26.321573691660728</v>
      </c>
      <c r="C520" s="1221">
        <v>11</v>
      </c>
      <c r="D520" s="417" t="e">
        <v>#N/A</v>
      </c>
      <c r="E520" s="417" t="e">
        <v>#N/A</v>
      </c>
      <c r="F520" s="417" t="e">
        <v>#N/A</v>
      </c>
      <c r="G520" s="417">
        <v>12.652138775612643</v>
      </c>
      <c r="H520" s="417" t="e">
        <v>#N/A</v>
      </c>
      <c r="I520" s="417" t="e">
        <v>#N/A</v>
      </c>
      <c r="J520" s="417" t="e">
        <v>#N/A</v>
      </c>
      <c r="K520" s="417" t="e">
        <v>#N/A</v>
      </c>
      <c r="L520" s="422" t="e">
        <v>#N/A</v>
      </c>
      <c r="N520" s="123" t="e">
        <v>#N/A</v>
      </c>
      <c r="O520" s="61">
        <v>12.652138775612643</v>
      </c>
      <c r="P520" s="500" t="e">
        <v>#N/A</v>
      </c>
      <c r="Q520" s="107"/>
      <c r="S520" s="418"/>
      <c r="Z520" s="418"/>
    </row>
    <row r="521" spans="1:26">
      <c r="A521" s="421">
        <v>43332</v>
      </c>
      <c r="B521" s="417">
        <v>250.4</v>
      </c>
      <c r="C521" s="1221">
        <v>20</v>
      </c>
      <c r="D521" s="417" t="e">
        <v>#N/A</v>
      </c>
      <c r="E521" s="417" t="e">
        <v>#N/A</v>
      </c>
      <c r="F521" s="417">
        <v>17.235341967088196</v>
      </c>
      <c r="G521" s="417" t="e">
        <v>#N/A</v>
      </c>
      <c r="H521" s="417" t="e">
        <v>#N/A</v>
      </c>
      <c r="I521" s="417" t="e">
        <v>#N/A</v>
      </c>
      <c r="J521" s="417" t="e">
        <v>#N/A</v>
      </c>
      <c r="K521" s="417" t="e">
        <v>#N/A</v>
      </c>
      <c r="L521" s="422" t="e">
        <v>#N/A</v>
      </c>
      <c r="N521" s="123" t="e">
        <v>#N/A</v>
      </c>
      <c r="O521" s="61">
        <v>17.235341967088196</v>
      </c>
      <c r="P521" s="500" t="e">
        <v>#N/A</v>
      </c>
      <c r="Q521" s="107"/>
      <c r="S521" s="418"/>
      <c r="Z521" s="418"/>
    </row>
    <row r="522" spans="1:26">
      <c r="A522" s="421">
        <v>43698</v>
      </c>
      <c r="B522" s="417">
        <v>72.599999999999994</v>
      </c>
      <c r="C522" s="1221">
        <v>20</v>
      </c>
      <c r="D522" s="417" t="e">
        <v>#N/A</v>
      </c>
      <c r="E522" s="417" t="e">
        <v>#N/A</v>
      </c>
      <c r="F522" s="417" t="e">
        <v>#N/A</v>
      </c>
      <c r="G522" s="417" t="e">
        <v>#N/A</v>
      </c>
      <c r="H522" s="417" t="e">
        <v>#N/A</v>
      </c>
      <c r="I522" s="417" t="e">
        <v>#N/A</v>
      </c>
      <c r="J522" s="417" t="e">
        <v>#N/A</v>
      </c>
      <c r="K522" s="417">
        <v>37.530763044869204</v>
      </c>
      <c r="L522" s="422" t="e">
        <v>#N/A</v>
      </c>
      <c r="N522" s="123" t="e">
        <v>#N/A</v>
      </c>
      <c r="O522" s="61" t="e">
        <v>#N/A</v>
      </c>
      <c r="P522" s="500">
        <v>37.530763044869204</v>
      </c>
      <c r="Q522" s="107"/>
      <c r="S522" s="418"/>
      <c r="Z522" s="418"/>
    </row>
    <row r="523" spans="1:26">
      <c r="A523" s="421">
        <v>43476</v>
      </c>
      <c r="B523" s="417">
        <v>136.80000000000001</v>
      </c>
      <c r="C523" s="1221">
        <v>32</v>
      </c>
      <c r="D523" s="417" t="e">
        <v>#N/A</v>
      </c>
      <c r="E523" s="417">
        <v>42.916566228910987</v>
      </c>
      <c r="F523" s="417" t="e">
        <v>#N/A</v>
      </c>
      <c r="G523" s="417" t="e">
        <v>#N/A</v>
      </c>
      <c r="H523" s="417" t="e">
        <v>#N/A</v>
      </c>
      <c r="I523" s="417" t="e">
        <v>#N/A</v>
      </c>
      <c r="J523" s="417" t="e">
        <v>#N/A</v>
      </c>
      <c r="K523" s="417" t="e">
        <v>#N/A</v>
      </c>
      <c r="L523" s="422" t="e">
        <v>#N/A</v>
      </c>
      <c r="N523" s="123">
        <v>42.916566228910987</v>
      </c>
      <c r="O523" s="61" t="e">
        <v>#N/A</v>
      </c>
      <c r="P523" s="500" t="e">
        <v>#N/A</v>
      </c>
      <c r="Q523" s="107"/>
      <c r="S523" s="418"/>
      <c r="Z523" s="418"/>
    </row>
    <row r="524" spans="1:26">
      <c r="A524" s="421">
        <v>43487</v>
      </c>
      <c r="B524" s="417">
        <v>102</v>
      </c>
      <c r="C524" s="1221">
        <v>15</v>
      </c>
      <c r="D524" s="417" t="e">
        <v>#N/A</v>
      </c>
      <c r="E524" s="417" t="e">
        <v>#N/A</v>
      </c>
      <c r="F524" s="417">
        <v>23.933023187580094</v>
      </c>
      <c r="G524" s="417" t="e">
        <v>#N/A</v>
      </c>
      <c r="H524" s="417" t="e">
        <v>#N/A</v>
      </c>
      <c r="I524" s="417" t="e">
        <v>#N/A</v>
      </c>
      <c r="J524" s="417" t="e">
        <v>#N/A</v>
      </c>
      <c r="K524" s="417" t="e">
        <v>#N/A</v>
      </c>
      <c r="L524" s="422" t="e">
        <v>#N/A</v>
      </c>
      <c r="N524" s="123" t="e">
        <v>#N/A</v>
      </c>
      <c r="O524" s="61">
        <v>23.933023187580094</v>
      </c>
      <c r="P524" s="500" t="e">
        <v>#N/A</v>
      </c>
      <c r="Q524" s="107"/>
      <c r="S524" s="418"/>
      <c r="Z524" s="418"/>
    </row>
    <row r="525" spans="1:26">
      <c r="A525" s="421">
        <v>43122</v>
      </c>
      <c r="B525" s="417">
        <v>216.6</v>
      </c>
      <c r="C525" s="1221">
        <v>29</v>
      </c>
      <c r="D525" s="417" t="e">
        <v>#N/A</v>
      </c>
      <c r="E525" s="417" t="e">
        <v>#N/A</v>
      </c>
      <c r="F525" s="417" t="e">
        <v>#N/A</v>
      </c>
      <c r="G525" s="417">
        <v>23.194690321986364</v>
      </c>
      <c r="H525" s="417" t="e">
        <v>#N/A</v>
      </c>
      <c r="I525" s="417" t="e">
        <v>#N/A</v>
      </c>
      <c r="J525" s="417" t="e">
        <v>#N/A</v>
      </c>
      <c r="K525" s="417" t="e">
        <v>#N/A</v>
      </c>
      <c r="L525" s="422" t="e">
        <v>#N/A</v>
      </c>
      <c r="N525" s="123" t="e">
        <v>#N/A</v>
      </c>
      <c r="O525" s="61">
        <v>23.194690321986364</v>
      </c>
      <c r="P525" s="500" t="e">
        <v>#N/A</v>
      </c>
      <c r="Q525" s="107"/>
      <c r="S525" s="418"/>
      <c r="Z525" s="418"/>
    </row>
    <row r="526" spans="1:26">
      <c r="A526" s="421">
        <v>43303</v>
      </c>
      <c r="B526" s="417">
        <v>45.36</v>
      </c>
      <c r="C526" s="1221">
        <v>15</v>
      </c>
      <c r="D526" s="417" t="e">
        <v>#N/A</v>
      </c>
      <c r="E526" s="417" t="e">
        <v>#N/A</v>
      </c>
      <c r="F526" s="417" t="e">
        <v>#N/A</v>
      </c>
      <c r="G526" s="417" t="e">
        <v>#N/A</v>
      </c>
      <c r="H526" s="417" t="e">
        <v>#N/A</v>
      </c>
      <c r="I526" s="417">
        <v>28.841974271211463</v>
      </c>
      <c r="J526" s="417" t="e">
        <v>#N/A</v>
      </c>
      <c r="K526" s="417" t="e">
        <v>#N/A</v>
      </c>
      <c r="L526" s="422" t="e">
        <v>#N/A</v>
      </c>
      <c r="N526" s="123" t="e">
        <v>#N/A</v>
      </c>
      <c r="O526" s="61" t="e">
        <v>#N/A</v>
      </c>
      <c r="P526" s="500">
        <v>28.841974271211463</v>
      </c>
      <c r="Q526" s="107"/>
      <c r="S526" s="418"/>
      <c r="Z526" s="418"/>
    </row>
    <row r="527" spans="1:26">
      <c r="A527" s="421">
        <v>43303</v>
      </c>
      <c r="B527" s="417">
        <v>80.64</v>
      </c>
      <c r="C527" s="1221">
        <v>15</v>
      </c>
      <c r="D527" s="417" t="e">
        <v>#N/A</v>
      </c>
      <c r="E527" s="417" t="e">
        <v>#N/A</v>
      </c>
      <c r="F527" s="417" t="e">
        <v>#N/A</v>
      </c>
      <c r="G527" s="417" t="e">
        <v>#N/A</v>
      </c>
      <c r="H527" s="417" t="e">
        <v>#N/A</v>
      </c>
      <c r="I527" s="417">
        <v>28.97514919000605</v>
      </c>
      <c r="J527" s="417" t="e">
        <v>#N/A</v>
      </c>
      <c r="K527" s="417" t="e">
        <v>#N/A</v>
      </c>
      <c r="L527" s="422" t="e">
        <v>#N/A</v>
      </c>
      <c r="N527" s="123" t="e">
        <v>#N/A</v>
      </c>
      <c r="O527" s="61" t="e">
        <v>#N/A</v>
      </c>
      <c r="P527" s="500">
        <v>28.97514919000605</v>
      </c>
      <c r="Q527" s="107"/>
      <c r="S527" s="418"/>
      <c r="Z527" s="418"/>
    </row>
    <row r="528" spans="1:26">
      <c r="A528" s="421">
        <v>43507</v>
      </c>
      <c r="B528" s="417">
        <v>199.54</v>
      </c>
      <c r="C528" s="1221">
        <v>30</v>
      </c>
      <c r="D528" s="417" t="e">
        <v>#N/A</v>
      </c>
      <c r="E528" s="417">
        <v>29.106312081671522</v>
      </c>
      <c r="F528" s="417" t="e">
        <v>#N/A</v>
      </c>
      <c r="G528" s="417" t="e">
        <v>#N/A</v>
      </c>
      <c r="H528" s="417" t="e">
        <v>#N/A</v>
      </c>
      <c r="I528" s="417" t="e">
        <v>#N/A</v>
      </c>
      <c r="J528" s="417" t="e">
        <v>#N/A</v>
      </c>
      <c r="K528" s="417" t="e">
        <v>#N/A</v>
      </c>
      <c r="L528" s="422" t="e">
        <v>#N/A</v>
      </c>
      <c r="N528" s="123">
        <v>29.106312081671522</v>
      </c>
      <c r="O528" s="61" t="e">
        <v>#N/A</v>
      </c>
      <c r="P528" s="500" t="e">
        <v>#N/A</v>
      </c>
      <c r="Q528" s="107"/>
      <c r="S528" s="418"/>
      <c r="Z528" s="418"/>
    </row>
    <row r="529" spans="1:26">
      <c r="A529" s="421">
        <v>43009</v>
      </c>
      <c r="B529" s="417">
        <v>98</v>
      </c>
      <c r="C529" s="1221">
        <v>12</v>
      </c>
      <c r="D529" s="417" t="e">
        <v>#N/A</v>
      </c>
      <c r="E529" s="417" t="e">
        <v>#N/A</v>
      </c>
      <c r="F529" s="417">
        <v>24.120393309046964</v>
      </c>
      <c r="G529" s="417" t="e">
        <v>#N/A</v>
      </c>
      <c r="H529" s="417" t="e">
        <v>#N/A</v>
      </c>
      <c r="I529" s="417" t="e">
        <v>#N/A</v>
      </c>
      <c r="J529" s="417" t="e">
        <v>#N/A</v>
      </c>
      <c r="K529" s="417" t="e">
        <v>#N/A</v>
      </c>
      <c r="L529" s="422" t="e">
        <v>#N/A</v>
      </c>
      <c r="N529" s="123" t="e">
        <v>#N/A</v>
      </c>
      <c r="O529" s="61">
        <v>24.120393309046964</v>
      </c>
      <c r="P529" s="500" t="e">
        <v>#N/A</v>
      </c>
      <c r="Q529" s="107"/>
      <c r="S529" s="418"/>
      <c r="Z529" s="418"/>
    </row>
    <row r="530" spans="1:26">
      <c r="A530" s="421">
        <v>43004</v>
      </c>
      <c r="B530" s="417">
        <v>30</v>
      </c>
      <c r="C530" s="1221">
        <v>20</v>
      </c>
      <c r="D530" s="417" t="e">
        <v>#N/A</v>
      </c>
      <c r="E530" s="417">
        <v>25.200341178843278</v>
      </c>
      <c r="F530" s="417" t="e">
        <v>#N/A</v>
      </c>
      <c r="G530" s="417" t="e">
        <v>#N/A</v>
      </c>
      <c r="H530" s="417" t="e">
        <v>#N/A</v>
      </c>
      <c r="I530" s="417" t="e">
        <v>#N/A</v>
      </c>
      <c r="J530" s="417" t="e">
        <v>#N/A</v>
      </c>
      <c r="K530" s="417" t="e">
        <v>#N/A</v>
      </c>
      <c r="L530" s="422" t="e">
        <v>#N/A</v>
      </c>
      <c r="N530" s="123">
        <v>25.200341178843278</v>
      </c>
      <c r="O530" s="61" t="e">
        <v>#N/A</v>
      </c>
      <c r="P530" s="500" t="e">
        <v>#N/A</v>
      </c>
      <c r="Q530" s="107"/>
      <c r="S530" s="418"/>
      <c r="Z530" s="418"/>
    </row>
    <row r="531" spans="1:26">
      <c r="A531" s="421">
        <v>43937</v>
      </c>
      <c r="B531" s="417">
        <v>50.1</v>
      </c>
      <c r="C531" s="1221">
        <v>15</v>
      </c>
      <c r="D531" s="417">
        <v>41.284464998575672</v>
      </c>
      <c r="E531" s="417" t="e">
        <v>#N/A</v>
      </c>
      <c r="F531" s="417" t="e">
        <v>#N/A</v>
      </c>
      <c r="G531" s="417" t="e">
        <v>#N/A</v>
      </c>
      <c r="H531" s="417" t="e">
        <v>#N/A</v>
      </c>
      <c r="I531" s="417" t="e">
        <v>#N/A</v>
      </c>
      <c r="J531" s="417" t="e">
        <v>#N/A</v>
      </c>
      <c r="K531" s="417" t="e">
        <v>#N/A</v>
      </c>
      <c r="L531" s="422" t="e">
        <v>#N/A</v>
      </c>
      <c r="N531" s="123">
        <v>41.284464998575672</v>
      </c>
      <c r="O531" s="61" t="e">
        <v>#N/A</v>
      </c>
      <c r="P531" s="500" t="e">
        <v>#N/A</v>
      </c>
      <c r="Q531" s="107"/>
      <c r="S531" s="418"/>
      <c r="Z531" s="418"/>
    </row>
    <row r="532" spans="1:26">
      <c r="A532" s="421">
        <v>43819</v>
      </c>
      <c r="B532" s="417">
        <v>14.4</v>
      </c>
      <c r="C532" s="1221">
        <v>12</v>
      </c>
      <c r="D532" s="417">
        <v>43.331577156370258</v>
      </c>
      <c r="E532" s="417" t="e">
        <v>#N/A</v>
      </c>
      <c r="F532" s="417" t="e">
        <v>#N/A</v>
      </c>
      <c r="G532" s="417" t="e">
        <v>#N/A</v>
      </c>
      <c r="H532" s="417" t="e">
        <v>#N/A</v>
      </c>
      <c r="I532" s="417" t="e">
        <v>#N/A</v>
      </c>
      <c r="J532" s="417" t="e">
        <v>#N/A</v>
      </c>
      <c r="K532" s="417" t="e">
        <v>#N/A</v>
      </c>
      <c r="L532" s="422" t="e">
        <v>#N/A</v>
      </c>
      <c r="N532" s="123">
        <v>43.331577156370258</v>
      </c>
      <c r="O532" s="61" t="e">
        <v>#N/A</v>
      </c>
      <c r="P532" s="500" t="e">
        <v>#N/A</v>
      </c>
      <c r="Q532" s="107"/>
      <c r="S532" s="418"/>
      <c r="Z532" s="418"/>
    </row>
    <row r="533" spans="1:26">
      <c r="A533" s="421">
        <v>43343</v>
      </c>
      <c r="B533" s="417">
        <v>97.2</v>
      </c>
      <c r="C533" s="1221">
        <v>15</v>
      </c>
      <c r="D533" s="417">
        <v>40.391579133500549</v>
      </c>
      <c r="E533" s="417" t="e">
        <v>#N/A</v>
      </c>
      <c r="F533" s="417" t="e">
        <v>#N/A</v>
      </c>
      <c r="G533" s="417" t="e">
        <v>#N/A</v>
      </c>
      <c r="H533" s="417" t="e">
        <v>#N/A</v>
      </c>
      <c r="I533" s="417" t="e">
        <v>#N/A</v>
      </c>
      <c r="J533" s="417" t="e">
        <v>#N/A</v>
      </c>
      <c r="K533" s="417" t="e">
        <v>#N/A</v>
      </c>
      <c r="L533" s="422" t="e">
        <v>#N/A</v>
      </c>
      <c r="N533" s="123">
        <v>40.391579133500549</v>
      </c>
      <c r="O533" s="61" t="e">
        <v>#N/A</v>
      </c>
      <c r="P533" s="500" t="e">
        <v>#N/A</v>
      </c>
      <c r="Q533" s="107"/>
      <c r="S533" s="418"/>
      <c r="Z533" s="418"/>
    </row>
    <row r="534" spans="1:26">
      <c r="A534" s="421">
        <v>42754</v>
      </c>
      <c r="B534" s="417">
        <v>100</v>
      </c>
      <c r="C534" s="1221">
        <v>30</v>
      </c>
      <c r="D534" s="417" t="e">
        <v>#N/A</v>
      </c>
      <c r="E534" s="417">
        <v>35.579613688181865</v>
      </c>
      <c r="F534" s="417" t="e">
        <v>#N/A</v>
      </c>
      <c r="G534" s="417" t="e">
        <v>#N/A</v>
      </c>
      <c r="H534" s="417" t="e">
        <v>#N/A</v>
      </c>
      <c r="I534" s="417" t="e">
        <v>#N/A</v>
      </c>
      <c r="J534" s="417" t="e">
        <v>#N/A</v>
      </c>
      <c r="K534" s="417" t="e">
        <v>#N/A</v>
      </c>
      <c r="L534" s="422" t="e">
        <v>#N/A</v>
      </c>
      <c r="N534" s="123">
        <v>35.579613688181865</v>
      </c>
      <c r="O534" s="61" t="e">
        <v>#N/A</v>
      </c>
      <c r="P534" s="500" t="e">
        <v>#N/A</v>
      </c>
      <c r="Q534" s="107"/>
      <c r="S534" s="418"/>
      <c r="Z534" s="418"/>
    </row>
    <row r="535" spans="1:26">
      <c r="A535" s="421">
        <v>44218</v>
      </c>
      <c r="B535" s="417">
        <v>80</v>
      </c>
      <c r="C535" s="1221">
        <v>15</v>
      </c>
      <c r="D535" s="417" t="e">
        <v>#N/A</v>
      </c>
      <c r="E535" s="417" t="e">
        <v>#N/A</v>
      </c>
      <c r="F535" s="417">
        <v>22.262658310505209</v>
      </c>
      <c r="G535" s="417" t="e">
        <v>#N/A</v>
      </c>
      <c r="H535" s="417" t="e">
        <v>#N/A</v>
      </c>
      <c r="I535" s="417" t="e">
        <v>#N/A</v>
      </c>
      <c r="J535" s="417" t="e">
        <v>#N/A</v>
      </c>
      <c r="K535" s="417" t="e">
        <v>#N/A</v>
      </c>
      <c r="L535" s="422" t="e">
        <v>#N/A</v>
      </c>
      <c r="N535" s="123" t="e">
        <v>#N/A</v>
      </c>
      <c r="O535" s="61">
        <v>22.262658310505209</v>
      </c>
      <c r="P535" s="500" t="e">
        <v>#N/A</v>
      </c>
      <c r="Q535" s="107"/>
      <c r="S535" s="418"/>
      <c r="Z535" s="418"/>
    </row>
    <row r="536" spans="1:26">
      <c r="A536" s="421">
        <v>43817</v>
      </c>
      <c r="B536" s="417">
        <v>200</v>
      </c>
      <c r="C536" s="1221">
        <v>20</v>
      </c>
      <c r="D536" s="417" t="e">
        <v>#N/A</v>
      </c>
      <c r="E536" s="417">
        <v>12.592420075659362</v>
      </c>
      <c r="F536" s="417" t="e">
        <v>#N/A</v>
      </c>
      <c r="G536" s="417" t="e">
        <v>#N/A</v>
      </c>
      <c r="H536" s="417" t="e">
        <v>#N/A</v>
      </c>
      <c r="I536" s="417" t="e">
        <v>#N/A</v>
      </c>
      <c r="J536" s="417" t="e">
        <v>#N/A</v>
      </c>
      <c r="K536" s="417" t="e">
        <v>#N/A</v>
      </c>
      <c r="L536" s="422" t="e">
        <v>#N/A</v>
      </c>
      <c r="N536" s="123">
        <v>12.592420075659362</v>
      </c>
      <c r="O536" s="61" t="e">
        <v>#N/A</v>
      </c>
      <c r="P536" s="500" t="e">
        <v>#N/A</v>
      </c>
      <c r="Q536" s="107"/>
      <c r="S536" s="418"/>
      <c r="Z536" s="418"/>
    </row>
    <row r="537" spans="1:26">
      <c r="A537" s="421">
        <v>44050</v>
      </c>
      <c r="B537" s="417">
        <v>53.6</v>
      </c>
      <c r="C537" s="1221">
        <v>20</v>
      </c>
      <c r="D537" s="417" t="e">
        <v>#N/A</v>
      </c>
      <c r="E537" s="417" t="e">
        <v>#N/A</v>
      </c>
      <c r="F537" s="417">
        <v>19.769669743355987</v>
      </c>
      <c r="G537" s="417" t="e">
        <v>#N/A</v>
      </c>
      <c r="H537" s="417" t="e">
        <v>#N/A</v>
      </c>
      <c r="I537" s="417" t="e">
        <v>#N/A</v>
      </c>
      <c r="J537" s="417" t="e">
        <v>#N/A</v>
      </c>
      <c r="K537" s="417" t="e">
        <v>#N/A</v>
      </c>
      <c r="L537" s="422" t="e">
        <v>#N/A</v>
      </c>
      <c r="N537" s="123" t="e">
        <v>#N/A</v>
      </c>
      <c r="O537" s="61">
        <v>19.769669743355987</v>
      </c>
      <c r="P537" s="500" t="e">
        <v>#N/A</v>
      </c>
      <c r="Q537" s="107"/>
      <c r="S537" s="418"/>
      <c r="Z537" s="418"/>
    </row>
    <row r="538" spans="1:26">
      <c r="A538" s="421">
        <v>44091</v>
      </c>
      <c r="B538" s="417">
        <v>250.7</v>
      </c>
      <c r="C538" s="1221">
        <v>15</v>
      </c>
      <c r="D538" s="417" t="e">
        <v>#N/A</v>
      </c>
      <c r="E538" s="417" t="e">
        <v>#N/A</v>
      </c>
      <c r="F538" s="417" t="e">
        <v>#N/A</v>
      </c>
      <c r="G538" s="417">
        <v>14.531574395603071</v>
      </c>
      <c r="H538" s="417" t="e">
        <v>#N/A</v>
      </c>
      <c r="I538" s="417" t="e">
        <v>#N/A</v>
      </c>
      <c r="J538" s="417" t="e">
        <v>#N/A</v>
      </c>
      <c r="K538" s="417" t="e">
        <v>#N/A</v>
      </c>
      <c r="L538" s="422" t="e">
        <v>#N/A</v>
      </c>
      <c r="N538" s="123" t="e">
        <v>#N/A</v>
      </c>
      <c r="O538" s="61">
        <v>14.531574395603071</v>
      </c>
      <c r="P538" s="500" t="e">
        <v>#N/A</v>
      </c>
      <c r="Q538" s="107"/>
      <c r="S538" s="418"/>
      <c r="Z538" s="418"/>
    </row>
    <row r="539" spans="1:26">
      <c r="A539" s="421">
        <v>44091</v>
      </c>
      <c r="B539" s="417">
        <v>300.60000000000002</v>
      </c>
      <c r="C539" s="1221">
        <v>15</v>
      </c>
      <c r="D539" s="417" t="e">
        <v>#N/A</v>
      </c>
      <c r="E539" s="417" t="e">
        <v>#N/A</v>
      </c>
      <c r="F539" s="417" t="e">
        <v>#N/A</v>
      </c>
      <c r="G539" s="417">
        <v>15.623232078031387</v>
      </c>
      <c r="H539" s="417" t="e">
        <v>#N/A</v>
      </c>
      <c r="I539" s="417" t="e">
        <v>#N/A</v>
      </c>
      <c r="J539" s="417" t="e">
        <v>#N/A</v>
      </c>
      <c r="K539" s="417" t="e">
        <v>#N/A</v>
      </c>
      <c r="L539" s="422" t="e">
        <v>#N/A</v>
      </c>
      <c r="N539" s="123" t="e">
        <v>#N/A</v>
      </c>
      <c r="O539" s="61">
        <v>15.623232078031387</v>
      </c>
      <c r="P539" s="500" t="e">
        <v>#N/A</v>
      </c>
      <c r="Q539" s="107"/>
      <c r="S539" s="418"/>
      <c r="Z539" s="418"/>
    </row>
    <row r="540" spans="1:26">
      <c r="A540" s="421">
        <v>43466</v>
      </c>
      <c r="B540" s="417">
        <v>46.5</v>
      </c>
      <c r="C540" s="1221">
        <v>15</v>
      </c>
      <c r="D540" s="417">
        <v>32.660250334945339</v>
      </c>
      <c r="E540" s="417" t="e">
        <v>#N/A</v>
      </c>
      <c r="F540" s="417" t="e">
        <v>#N/A</v>
      </c>
      <c r="G540" s="417" t="e">
        <v>#N/A</v>
      </c>
      <c r="H540" s="417" t="e">
        <v>#N/A</v>
      </c>
      <c r="I540" s="417" t="e">
        <v>#N/A</v>
      </c>
      <c r="J540" s="417" t="e">
        <v>#N/A</v>
      </c>
      <c r="K540" s="417" t="e">
        <v>#N/A</v>
      </c>
      <c r="L540" s="422" t="e">
        <v>#N/A</v>
      </c>
      <c r="N540" s="123">
        <v>32.660250334945339</v>
      </c>
      <c r="O540" s="61" t="e">
        <v>#N/A</v>
      </c>
      <c r="P540" s="500" t="e">
        <v>#N/A</v>
      </c>
      <c r="Q540" s="107"/>
      <c r="S540" s="418"/>
      <c r="Z540" s="418"/>
    </row>
    <row r="541" spans="1:26">
      <c r="A541" s="421">
        <v>44440</v>
      </c>
      <c r="B541" s="417">
        <v>197.4</v>
      </c>
      <c r="C541" s="1221">
        <v>10</v>
      </c>
      <c r="D541" s="417" t="e">
        <v>#N/A</v>
      </c>
      <c r="E541" s="417" t="e">
        <v>#N/A</v>
      </c>
      <c r="F541" s="417" t="e">
        <v>#N/A</v>
      </c>
      <c r="G541" s="417">
        <v>16.048237478394626</v>
      </c>
      <c r="H541" s="417" t="e">
        <v>#N/A</v>
      </c>
      <c r="I541" s="417" t="e">
        <v>#N/A</v>
      </c>
      <c r="J541" s="417" t="e">
        <v>#N/A</v>
      </c>
      <c r="K541" s="417" t="e">
        <v>#N/A</v>
      </c>
      <c r="L541" s="422" t="e">
        <v>#N/A</v>
      </c>
      <c r="N541" s="123" t="e">
        <v>#N/A</v>
      </c>
      <c r="O541" s="61">
        <v>16.048237478394626</v>
      </c>
      <c r="P541" s="500" t="e">
        <v>#N/A</v>
      </c>
      <c r="Q541" s="107"/>
      <c r="S541" s="418"/>
      <c r="Z541" s="418"/>
    </row>
    <row r="542" spans="1:26">
      <c r="A542" s="421">
        <v>43402</v>
      </c>
      <c r="B542" s="417">
        <v>153.6</v>
      </c>
      <c r="C542" s="1221">
        <v>12</v>
      </c>
      <c r="D542" s="417" t="e">
        <v>#N/A</v>
      </c>
      <c r="E542" s="417" t="e">
        <v>#N/A</v>
      </c>
      <c r="F542" s="417" t="e">
        <v>#N/A</v>
      </c>
      <c r="G542" s="417">
        <v>14.632072486909658</v>
      </c>
      <c r="H542" s="417" t="e">
        <v>#N/A</v>
      </c>
      <c r="I542" s="417" t="e">
        <v>#N/A</v>
      </c>
      <c r="J542" s="417" t="e">
        <v>#N/A</v>
      </c>
      <c r="K542" s="417" t="e">
        <v>#N/A</v>
      </c>
      <c r="L542" s="422" t="e">
        <v>#N/A</v>
      </c>
      <c r="N542" s="123" t="e">
        <v>#N/A</v>
      </c>
      <c r="O542" s="61">
        <v>14.632072486909658</v>
      </c>
      <c r="P542" s="500" t="e">
        <v>#N/A</v>
      </c>
      <c r="Q542" s="107"/>
      <c r="S542" s="418"/>
      <c r="Z542" s="418"/>
    </row>
    <row r="543" spans="1:26">
      <c r="A543" s="421">
        <v>43501</v>
      </c>
      <c r="B543" s="417">
        <v>104</v>
      </c>
      <c r="C543" s="1221">
        <v>20</v>
      </c>
      <c r="D543" s="417" t="e">
        <v>#N/A</v>
      </c>
      <c r="E543" s="417">
        <v>10.159222584393348</v>
      </c>
      <c r="F543" s="417" t="e">
        <v>#N/A</v>
      </c>
      <c r="G543" s="417" t="e">
        <v>#N/A</v>
      </c>
      <c r="H543" s="417" t="e">
        <v>#N/A</v>
      </c>
      <c r="I543" s="417" t="e">
        <v>#N/A</v>
      </c>
      <c r="J543" s="417" t="e">
        <v>#N/A</v>
      </c>
      <c r="K543" s="417" t="e">
        <v>#N/A</v>
      </c>
      <c r="L543" s="422" t="e">
        <v>#N/A</v>
      </c>
      <c r="N543" s="123">
        <v>10.159222584393348</v>
      </c>
      <c r="O543" s="61" t="e">
        <v>#N/A</v>
      </c>
      <c r="P543" s="500" t="e">
        <v>#N/A</v>
      </c>
      <c r="Q543" s="107"/>
      <c r="S543" s="418"/>
      <c r="Z543" s="418"/>
    </row>
    <row r="544" spans="1:26">
      <c r="A544" s="421">
        <v>44090</v>
      </c>
      <c r="B544" s="417">
        <v>29.5</v>
      </c>
      <c r="C544" s="1221">
        <v>20</v>
      </c>
      <c r="D544" s="417">
        <v>32.66293261945772</v>
      </c>
      <c r="E544" s="417" t="e">
        <v>#N/A</v>
      </c>
      <c r="F544" s="417" t="e">
        <v>#N/A</v>
      </c>
      <c r="G544" s="417" t="e">
        <v>#N/A</v>
      </c>
      <c r="H544" s="417" t="e">
        <v>#N/A</v>
      </c>
      <c r="I544" s="417" t="e">
        <v>#N/A</v>
      </c>
      <c r="J544" s="417" t="e">
        <v>#N/A</v>
      </c>
      <c r="K544" s="417" t="e">
        <v>#N/A</v>
      </c>
      <c r="L544" s="422" t="e">
        <v>#N/A</v>
      </c>
      <c r="N544" s="123">
        <v>32.66293261945772</v>
      </c>
      <c r="O544" s="61" t="e">
        <v>#N/A</v>
      </c>
      <c r="P544" s="500" t="e">
        <v>#N/A</v>
      </c>
      <c r="Q544" s="107"/>
      <c r="S544" s="418"/>
      <c r="Z544" s="418"/>
    </row>
    <row r="545" spans="1:26">
      <c r="A545" s="421">
        <v>44165</v>
      </c>
      <c r="B545" s="417">
        <v>33.799999999999997</v>
      </c>
      <c r="C545" s="1221">
        <v>20</v>
      </c>
      <c r="D545" s="417">
        <v>38.035125484500107</v>
      </c>
      <c r="E545" s="417" t="e">
        <v>#N/A</v>
      </c>
      <c r="F545" s="417" t="e">
        <v>#N/A</v>
      </c>
      <c r="G545" s="417" t="e">
        <v>#N/A</v>
      </c>
      <c r="H545" s="417" t="e">
        <v>#N/A</v>
      </c>
      <c r="I545" s="417" t="e">
        <v>#N/A</v>
      </c>
      <c r="J545" s="417" t="e">
        <v>#N/A</v>
      </c>
      <c r="K545" s="417" t="e">
        <v>#N/A</v>
      </c>
      <c r="L545" s="422" t="e">
        <v>#N/A</v>
      </c>
      <c r="N545" s="123">
        <v>38.035125484500107</v>
      </c>
      <c r="O545" s="61" t="e">
        <v>#N/A</v>
      </c>
      <c r="P545" s="500" t="e">
        <v>#N/A</v>
      </c>
      <c r="Q545" s="107"/>
      <c r="S545" s="418"/>
      <c r="Z545" s="418"/>
    </row>
    <row r="546" spans="1:26">
      <c r="A546" s="421">
        <v>43740</v>
      </c>
      <c r="B546" s="417">
        <v>128</v>
      </c>
      <c r="C546" s="1221">
        <v>11</v>
      </c>
      <c r="D546" s="417" t="e">
        <v>#N/A</v>
      </c>
      <c r="E546" s="417" t="e">
        <v>#N/A</v>
      </c>
      <c r="F546" s="417" t="e">
        <v>#N/A</v>
      </c>
      <c r="G546" s="417">
        <v>12.98037088226544</v>
      </c>
      <c r="H546" s="417" t="e">
        <v>#N/A</v>
      </c>
      <c r="I546" s="417" t="e">
        <v>#N/A</v>
      </c>
      <c r="J546" s="417" t="e">
        <v>#N/A</v>
      </c>
      <c r="K546" s="417" t="e">
        <v>#N/A</v>
      </c>
      <c r="L546" s="422" t="e">
        <v>#N/A</v>
      </c>
      <c r="N546" s="123" t="e">
        <v>#N/A</v>
      </c>
      <c r="O546" s="61">
        <v>12.98037088226544</v>
      </c>
      <c r="P546" s="500" t="e">
        <v>#N/A</v>
      </c>
      <c r="Q546" s="107"/>
      <c r="S546" s="418"/>
      <c r="Z546" s="418"/>
    </row>
    <row r="547" spans="1:26">
      <c r="A547" s="421">
        <v>43759</v>
      </c>
      <c r="B547" s="417">
        <v>302.39999999999998</v>
      </c>
      <c r="C547" s="1221">
        <v>20</v>
      </c>
      <c r="D547" s="417" t="e">
        <v>#N/A</v>
      </c>
      <c r="E547" s="417" t="e">
        <v>#N/A</v>
      </c>
      <c r="F547" s="417">
        <v>26.001413466805154</v>
      </c>
      <c r="G547" s="417" t="e">
        <v>#N/A</v>
      </c>
      <c r="H547" s="417" t="e">
        <v>#N/A</v>
      </c>
      <c r="I547" s="417" t="e">
        <v>#N/A</v>
      </c>
      <c r="J547" s="417" t="e">
        <v>#N/A</v>
      </c>
      <c r="K547" s="417" t="e">
        <v>#N/A</v>
      </c>
      <c r="L547" s="422" t="e">
        <v>#N/A</v>
      </c>
      <c r="N547" s="123" t="e">
        <v>#N/A</v>
      </c>
      <c r="O547" s="61">
        <v>26.001413466805154</v>
      </c>
      <c r="P547" s="500" t="e">
        <v>#N/A</v>
      </c>
      <c r="Q547" s="107"/>
      <c r="S547" s="418"/>
      <c r="Z547" s="418"/>
    </row>
    <row r="548" spans="1:26">
      <c r="A548" s="421">
        <v>43812</v>
      </c>
      <c r="B548" s="417">
        <v>76.5</v>
      </c>
      <c r="C548" s="1221">
        <v>15</v>
      </c>
      <c r="D548" s="417" t="e">
        <v>#N/A</v>
      </c>
      <c r="E548" s="417" t="e">
        <v>#N/A</v>
      </c>
      <c r="F548" s="417" t="e">
        <v>#N/A</v>
      </c>
      <c r="G548" s="417" t="e">
        <v>#N/A</v>
      </c>
      <c r="H548" s="417" t="e">
        <v>#N/A</v>
      </c>
      <c r="I548" s="417">
        <v>29.304745163546851</v>
      </c>
      <c r="J548" s="417" t="e">
        <v>#N/A</v>
      </c>
      <c r="K548" s="417" t="e">
        <v>#N/A</v>
      </c>
      <c r="L548" s="422" t="e">
        <v>#N/A</v>
      </c>
      <c r="N548" s="123" t="e">
        <v>#N/A</v>
      </c>
      <c r="O548" s="61" t="e">
        <v>#N/A</v>
      </c>
      <c r="P548" s="500">
        <v>29.304745163546851</v>
      </c>
      <c r="Q548" s="107"/>
      <c r="S548" s="418"/>
      <c r="Z548" s="418"/>
    </row>
    <row r="549" spans="1:26">
      <c r="A549" s="421">
        <v>44307</v>
      </c>
      <c r="B549" s="417">
        <v>29.9</v>
      </c>
      <c r="C549" s="1221">
        <v>15</v>
      </c>
      <c r="D549" s="417" t="e">
        <v>#N/A</v>
      </c>
      <c r="E549" s="417">
        <v>38.592783477977868</v>
      </c>
      <c r="F549" s="417" t="e">
        <v>#N/A</v>
      </c>
      <c r="G549" s="417" t="e">
        <v>#N/A</v>
      </c>
      <c r="H549" s="417" t="e">
        <v>#N/A</v>
      </c>
      <c r="I549" s="417" t="e">
        <v>#N/A</v>
      </c>
      <c r="J549" s="417" t="e">
        <v>#N/A</v>
      </c>
      <c r="K549" s="417" t="e">
        <v>#N/A</v>
      </c>
      <c r="L549" s="422" t="e">
        <v>#N/A</v>
      </c>
      <c r="N549" s="123">
        <v>38.592783477977868</v>
      </c>
      <c r="O549" s="61" t="e">
        <v>#N/A</v>
      </c>
      <c r="P549" s="500" t="e">
        <v>#N/A</v>
      </c>
      <c r="Q549" s="107"/>
      <c r="S549" s="418"/>
      <c r="Z549" s="418"/>
    </row>
    <row r="550" spans="1:26">
      <c r="A550" s="421">
        <v>44307</v>
      </c>
      <c r="B550" s="417">
        <v>50</v>
      </c>
      <c r="C550" s="1221">
        <v>15</v>
      </c>
      <c r="D550" s="417" t="e">
        <v>#N/A</v>
      </c>
      <c r="E550" s="417">
        <v>41.491939946066175</v>
      </c>
      <c r="F550" s="417" t="e">
        <v>#N/A</v>
      </c>
      <c r="G550" s="417" t="e">
        <v>#N/A</v>
      </c>
      <c r="H550" s="417" t="e">
        <v>#N/A</v>
      </c>
      <c r="I550" s="417" t="e">
        <v>#N/A</v>
      </c>
      <c r="J550" s="417" t="e">
        <v>#N/A</v>
      </c>
      <c r="K550" s="417" t="e">
        <v>#N/A</v>
      </c>
      <c r="L550" s="422" t="e">
        <v>#N/A</v>
      </c>
      <c r="N550" s="123">
        <v>41.491939946066175</v>
      </c>
      <c r="O550" s="61" t="e">
        <v>#N/A</v>
      </c>
      <c r="P550" s="500" t="e">
        <v>#N/A</v>
      </c>
      <c r="Q550" s="107"/>
      <c r="S550" s="418"/>
      <c r="Z550" s="418"/>
    </row>
    <row r="551" spans="1:26">
      <c r="A551" s="421">
        <v>44068</v>
      </c>
      <c r="B551" s="417">
        <v>100</v>
      </c>
      <c r="C551" s="1221">
        <v>10</v>
      </c>
      <c r="D551" s="417" t="e">
        <v>#N/A</v>
      </c>
      <c r="E551" s="417">
        <v>41.276253945888449</v>
      </c>
      <c r="F551" s="417" t="e">
        <v>#N/A</v>
      </c>
      <c r="G551" s="417" t="e">
        <v>#N/A</v>
      </c>
      <c r="H551" s="417" t="e">
        <v>#N/A</v>
      </c>
      <c r="I551" s="417" t="e">
        <v>#N/A</v>
      </c>
      <c r="J551" s="417" t="e">
        <v>#N/A</v>
      </c>
      <c r="K551" s="417" t="e">
        <v>#N/A</v>
      </c>
      <c r="L551" s="422" t="e">
        <v>#N/A</v>
      </c>
      <c r="N551" s="123">
        <v>41.276253945888449</v>
      </c>
      <c r="O551" s="61" t="e">
        <v>#N/A</v>
      </c>
      <c r="P551" s="500" t="e">
        <v>#N/A</v>
      </c>
      <c r="Q551" s="107"/>
      <c r="S551" s="418"/>
    </row>
    <row r="552" spans="1:26">
      <c r="A552" s="421">
        <v>44074</v>
      </c>
      <c r="B552" s="417">
        <v>225</v>
      </c>
      <c r="C552" s="1221">
        <v>15</v>
      </c>
      <c r="D552" s="417" t="e">
        <v>#N/A</v>
      </c>
      <c r="E552" s="417">
        <v>35.792055161583932</v>
      </c>
      <c r="F552" s="417" t="e">
        <v>#N/A</v>
      </c>
      <c r="G552" s="417" t="e">
        <v>#N/A</v>
      </c>
      <c r="H552" s="417" t="e">
        <v>#N/A</v>
      </c>
      <c r="I552" s="417" t="e">
        <v>#N/A</v>
      </c>
      <c r="J552" s="417" t="e">
        <v>#N/A</v>
      </c>
      <c r="K552" s="417" t="e">
        <v>#N/A</v>
      </c>
      <c r="L552" s="422" t="e">
        <v>#N/A</v>
      </c>
      <c r="N552" s="123">
        <v>35.792055161583932</v>
      </c>
      <c r="O552" s="61" t="e">
        <v>#N/A</v>
      </c>
      <c r="P552" s="500" t="e">
        <v>#N/A</v>
      </c>
      <c r="Q552" s="107"/>
      <c r="S552" s="418"/>
    </row>
    <row r="553" spans="1:26">
      <c r="A553" s="421">
        <v>44377</v>
      </c>
      <c r="B553" s="417">
        <v>180</v>
      </c>
      <c r="C553" s="1221">
        <v>15</v>
      </c>
      <c r="D553" s="417" t="e">
        <v>#N/A</v>
      </c>
      <c r="E553" s="417" t="e">
        <v>#N/A</v>
      </c>
      <c r="F553" s="417">
        <v>23.585113441861392</v>
      </c>
      <c r="G553" s="417" t="e">
        <v>#N/A</v>
      </c>
      <c r="H553" s="417" t="e">
        <v>#N/A</v>
      </c>
      <c r="I553" s="417" t="e">
        <v>#N/A</v>
      </c>
      <c r="J553" s="417" t="e">
        <v>#N/A</v>
      </c>
      <c r="K553" s="417" t="e">
        <v>#N/A</v>
      </c>
      <c r="L553" s="422" t="e">
        <v>#N/A</v>
      </c>
      <c r="N553" s="123" t="e">
        <v>#N/A</v>
      </c>
      <c r="O553" s="61">
        <v>23.585113441861392</v>
      </c>
      <c r="P553" s="500" t="e">
        <v>#N/A</v>
      </c>
      <c r="Q553" s="107"/>
      <c r="S553" s="418"/>
    </row>
    <row r="554" spans="1:26">
      <c r="A554" s="421">
        <v>41247</v>
      </c>
      <c r="B554" s="417">
        <v>9.1</v>
      </c>
      <c r="C554" s="1221">
        <v>20</v>
      </c>
      <c r="D554" s="417" t="e">
        <v>#N/A</v>
      </c>
      <c r="E554" s="417" t="e">
        <v>#N/A</v>
      </c>
      <c r="F554" s="417" t="e">
        <v>#N/A</v>
      </c>
      <c r="G554" s="417" t="e">
        <v>#N/A</v>
      </c>
      <c r="H554" s="417" t="e">
        <v>#N/A</v>
      </c>
      <c r="I554" s="417" t="e">
        <v>#N/A</v>
      </c>
      <c r="J554" s="417" t="e">
        <v>#N/A</v>
      </c>
      <c r="K554" s="417">
        <v>91.748079724637506</v>
      </c>
      <c r="L554" s="422" t="e">
        <v>#N/A</v>
      </c>
      <c r="N554" s="123" t="e">
        <v>#N/A</v>
      </c>
      <c r="O554" s="61" t="e">
        <v>#N/A</v>
      </c>
      <c r="P554" s="500">
        <v>91.748079724637506</v>
      </c>
      <c r="Q554" s="107"/>
      <c r="S554" s="418"/>
    </row>
    <row r="555" spans="1:26">
      <c r="A555" s="421">
        <v>44337</v>
      </c>
      <c r="B555" s="417">
        <v>145</v>
      </c>
      <c r="C555" s="1221">
        <v>20</v>
      </c>
      <c r="D555" s="417" t="e">
        <v>#N/A</v>
      </c>
      <c r="E555" s="417">
        <v>16.120915312399749</v>
      </c>
      <c r="F555" s="417" t="e">
        <v>#N/A</v>
      </c>
      <c r="G555" s="417" t="e">
        <v>#N/A</v>
      </c>
      <c r="H555" s="417" t="e">
        <v>#N/A</v>
      </c>
      <c r="I555" s="417" t="e">
        <v>#N/A</v>
      </c>
      <c r="J555" s="417" t="e">
        <v>#N/A</v>
      </c>
      <c r="K555" s="417" t="e">
        <v>#N/A</v>
      </c>
      <c r="L555" s="422" t="e">
        <v>#N/A</v>
      </c>
      <c r="N555" s="123">
        <v>16.120915312399749</v>
      </c>
      <c r="O555" s="61" t="e">
        <v>#N/A</v>
      </c>
      <c r="P555" s="500" t="e">
        <v>#N/A</v>
      </c>
      <c r="Q555" s="107"/>
      <c r="S555" s="418"/>
    </row>
    <row r="556" spans="1:26">
      <c r="A556" s="421">
        <v>44230</v>
      </c>
      <c r="B556" s="417">
        <v>350</v>
      </c>
      <c r="C556" s="1221">
        <v>25</v>
      </c>
      <c r="D556" s="417" t="e">
        <v>#N/A</v>
      </c>
      <c r="E556" s="417">
        <v>20.454734221477928</v>
      </c>
      <c r="F556" s="417" t="e">
        <v>#N/A</v>
      </c>
      <c r="G556" s="417" t="e">
        <v>#N/A</v>
      </c>
      <c r="H556" s="417" t="e">
        <v>#N/A</v>
      </c>
      <c r="I556" s="417" t="e">
        <v>#N/A</v>
      </c>
      <c r="J556" s="417" t="e">
        <v>#N/A</v>
      </c>
      <c r="K556" s="417" t="e">
        <v>#N/A</v>
      </c>
      <c r="L556" s="422" t="e">
        <v>#N/A</v>
      </c>
      <c r="N556" s="123">
        <v>20.454734221477928</v>
      </c>
      <c r="O556" s="61" t="e">
        <v>#N/A</v>
      </c>
      <c r="P556" s="500" t="e">
        <v>#N/A</v>
      </c>
      <c r="Q556" s="107"/>
      <c r="S556" s="418"/>
    </row>
    <row r="557" spans="1:26">
      <c r="A557" s="421">
        <v>44621</v>
      </c>
      <c r="B557" s="417">
        <v>70</v>
      </c>
      <c r="C557" s="1221">
        <v>15</v>
      </c>
      <c r="D557" s="417" t="e">
        <v>#N/A</v>
      </c>
      <c r="E557" s="417" t="e">
        <v>#N/A</v>
      </c>
      <c r="F557" s="417">
        <v>26.171698687800994</v>
      </c>
      <c r="G557" s="417" t="e">
        <v>#N/A</v>
      </c>
      <c r="H557" s="417" t="e">
        <v>#N/A</v>
      </c>
      <c r="I557" s="417" t="e">
        <v>#N/A</v>
      </c>
      <c r="J557" s="417" t="e">
        <v>#N/A</v>
      </c>
      <c r="K557" s="417" t="e">
        <v>#N/A</v>
      </c>
      <c r="L557" s="422" t="e">
        <v>#N/A</v>
      </c>
      <c r="N557" s="123" t="e">
        <v>#N/A</v>
      </c>
      <c r="O557" s="61">
        <v>26.171698687800994</v>
      </c>
      <c r="P557" s="500" t="e">
        <v>#N/A</v>
      </c>
      <c r="Q557" s="107"/>
      <c r="S557" s="418"/>
    </row>
    <row r="558" spans="1:26">
      <c r="A558" s="421">
        <v>43726</v>
      </c>
      <c r="B558" s="417">
        <v>110</v>
      </c>
      <c r="C558" s="1221">
        <v>30</v>
      </c>
      <c r="D558" s="417" t="e">
        <v>#N/A</v>
      </c>
      <c r="E558" s="417" t="e">
        <v>#N/A</v>
      </c>
      <c r="F558" s="417">
        <v>19.902363904491025</v>
      </c>
      <c r="G558" s="417" t="e">
        <v>#N/A</v>
      </c>
      <c r="H558" s="417" t="e">
        <v>#N/A</v>
      </c>
      <c r="I558" s="417" t="e">
        <v>#N/A</v>
      </c>
      <c r="J558" s="417" t="e">
        <v>#N/A</v>
      </c>
      <c r="K558" s="417" t="e">
        <v>#N/A</v>
      </c>
      <c r="L558" s="422" t="e">
        <v>#N/A</v>
      </c>
      <c r="N558" s="123" t="e">
        <v>#N/A</v>
      </c>
      <c r="O558" s="61">
        <v>19.902363904491025</v>
      </c>
      <c r="P558" s="500" t="e">
        <v>#N/A</v>
      </c>
      <c r="Q558" s="107"/>
      <c r="S558" s="418"/>
    </row>
    <row r="559" spans="1:26">
      <c r="A559" s="421">
        <v>43391</v>
      </c>
      <c r="B559" s="417">
        <v>106</v>
      </c>
      <c r="C559" s="1221">
        <v>25</v>
      </c>
      <c r="D559" s="417" t="e">
        <v>#N/A</v>
      </c>
      <c r="E559" s="417" t="e">
        <v>#N/A</v>
      </c>
      <c r="F559" s="417">
        <v>16.768831619191808</v>
      </c>
      <c r="G559" s="417" t="e">
        <v>#N/A</v>
      </c>
      <c r="H559" s="417" t="e">
        <v>#N/A</v>
      </c>
      <c r="I559" s="417" t="e">
        <v>#N/A</v>
      </c>
      <c r="J559" s="417" t="e">
        <v>#N/A</v>
      </c>
      <c r="K559" s="417" t="e">
        <v>#N/A</v>
      </c>
      <c r="L559" s="422" t="e">
        <v>#N/A</v>
      </c>
      <c r="N559" s="123" t="e">
        <v>#N/A</v>
      </c>
      <c r="O559" s="61">
        <v>16.768831619191808</v>
      </c>
      <c r="P559" s="500" t="e">
        <v>#N/A</v>
      </c>
      <c r="Q559" s="107"/>
      <c r="S559" s="418"/>
    </row>
    <row r="560" spans="1:26">
      <c r="A560" s="421">
        <v>44033</v>
      </c>
      <c r="B560" s="417">
        <v>199.39999999999972</v>
      </c>
      <c r="C560" s="1221">
        <v>25</v>
      </c>
      <c r="D560" s="417" t="e">
        <v>#N/A</v>
      </c>
      <c r="E560" s="417" t="e">
        <v>#N/A</v>
      </c>
      <c r="F560" s="417">
        <v>19.8993404301584</v>
      </c>
      <c r="G560" s="417" t="e">
        <v>#N/A</v>
      </c>
      <c r="H560" s="417" t="e">
        <v>#N/A</v>
      </c>
      <c r="I560" s="417" t="e">
        <v>#N/A</v>
      </c>
      <c r="J560" s="417" t="e">
        <v>#N/A</v>
      </c>
      <c r="K560" s="417" t="e">
        <v>#N/A</v>
      </c>
      <c r="L560" s="422" t="e">
        <v>#N/A</v>
      </c>
      <c r="N560" s="123" t="e">
        <v>#N/A</v>
      </c>
      <c r="O560" s="61">
        <v>19.8993404301584</v>
      </c>
      <c r="P560" s="500" t="e">
        <v>#N/A</v>
      </c>
      <c r="Q560" s="107"/>
      <c r="S560" s="418"/>
    </row>
    <row r="561" spans="1:19">
      <c r="A561" s="421">
        <v>43979</v>
      </c>
      <c r="B561" s="417">
        <v>201.3</v>
      </c>
      <c r="C561" s="1221">
        <v>20</v>
      </c>
      <c r="D561" s="417" t="e">
        <v>#N/A</v>
      </c>
      <c r="E561" s="417">
        <v>41.999528802374833</v>
      </c>
      <c r="F561" s="417" t="e">
        <v>#N/A</v>
      </c>
      <c r="G561" s="417" t="e">
        <v>#N/A</v>
      </c>
      <c r="H561" s="417" t="e">
        <v>#N/A</v>
      </c>
      <c r="I561" s="417" t="e">
        <v>#N/A</v>
      </c>
      <c r="J561" s="417" t="e">
        <v>#N/A</v>
      </c>
      <c r="K561" s="417" t="e">
        <v>#N/A</v>
      </c>
      <c r="L561" s="422" t="e">
        <v>#N/A</v>
      </c>
      <c r="N561" s="123">
        <v>41.999528802374833</v>
      </c>
      <c r="O561" s="61" t="e">
        <v>#N/A</v>
      </c>
      <c r="P561" s="500" t="e">
        <v>#N/A</v>
      </c>
      <c r="Q561" s="107"/>
      <c r="S561" s="418"/>
    </row>
    <row r="562" spans="1:19">
      <c r="A562" s="421">
        <v>42979</v>
      </c>
      <c r="B562" s="417">
        <v>100</v>
      </c>
      <c r="C562" s="1221">
        <v>20</v>
      </c>
      <c r="D562" s="417" t="e">
        <v>#N/A</v>
      </c>
      <c r="E562" s="417" t="e">
        <v>#N/A</v>
      </c>
      <c r="F562" s="417" t="e">
        <v>#N/A</v>
      </c>
      <c r="G562" s="417" t="e">
        <v>#N/A</v>
      </c>
      <c r="H562" s="417" t="e">
        <v>#N/A</v>
      </c>
      <c r="I562" s="417" t="e">
        <v>#N/A</v>
      </c>
      <c r="J562" s="417">
        <v>58.396336457156366</v>
      </c>
      <c r="K562" s="417" t="e">
        <v>#N/A</v>
      </c>
      <c r="L562" s="422" t="e">
        <v>#N/A</v>
      </c>
      <c r="N562" s="123" t="e">
        <v>#N/A</v>
      </c>
      <c r="O562" s="61" t="e">
        <v>#N/A</v>
      </c>
      <c r="P562" s="500">
        <v>58.396336457156366</v>
      </c>
      <c r="Q562" s="107"/>
      <c r="S562" s="418"/>
    </row>
    <row r="563" spans="1:19">
      <c r="A563" s="421">
        <v>43344</v>
      </c>
      <c r="B563" s="417">
        <v>101.2</v>
      </c>
      <c r="C563" s="1221">
        <v>20</v>
      </c>
      <c r="D563" s="417" t="e">
        <v>#N/A</v>
      </c>
      <c r="E563" s="417" t="e">
        <v>#N/A</v>
      </c>
      <c r="F563" s="417" t="e">
        <v>#N/A</v>
      </c>
      <c r="G563" s="417" t="e">
        <v>#N/A</v>
      </c>
      <c r="H563" s="417" t="e">
        <v>#N/A</v>
      </c>
      <c r="I563" s="417" t="e">
        <v>#N/A</v>
      </c>
      <c r="J563" s="417">
        <v>59.445875214474086</v>
      </c>
      <c r="K563" s="417" t="e">
        <v>#N/A</v>
      </c>
      <c r="L563" s="422" t="e">
        <v>#N/A</v>
      </c>
      <c r="N563" s="123" t="e">
        <v>#N/A</v>
      </c>
      <c r="O563" s="61" t="e">
        <v>#N/A</v>
      </c>
      <c r="P563" s="500">
        <v>59.445875214474086</v>
      </c>
      <c r="Q563" s="107"/>
      <c r="S563" s="418"/>
    </row>
    <row r="564" spans="1:19">
      <c r="A564" s="421">
        <v>43392</v>
      </c>
      <c r="B564" s="417">
        <v>105.8</v>
      </c>
      <c r="C564" s="1221">
        <v>20</v>
      </c>
      <c r="D564" s="417" t="e">
        <v>#N/A</v>
      </c>
      <c r="E564" s="417" t="e">
        <v>#N/A</v>
      </c>
      <c r="F564" s="417" t="e">
        <v>#N/A</v>
      </c>
      <c r="G564" s="417" t="e">
        <v>#N/A</v>
      </c>
      <c r="H564" s="417" t="e">
        <v>#N/A</v>
      </c>
      <c r="I564" s="417" t="e">
        <v>#N/A</v>
      </c>
      <c r="J564" s="417">
        <v>62.938740198827368</v>
      </c>
      <c r="K564" s="417" t="e">
        <v>#N/A</v>
      </c>
      <c r="L564" s="422" t="e">
        <v>#N/A</v>
      </c>
      <c r="N564" s="123" t="e">
        <v>#N/A</v>
      </c>
      <c r="O564" s="61" t="e">
        <v>#N/A</v>
      </c>
      <c r="P564" s="500">
        <v>62.938740198827368</v>
      </c>
      <c r="Q564" s="107"/>
      <c r="S564" s="418"/>
    </row>
    <row r="565" spans="1:19">
      <c r="A565" s="421">
        <v>43678</v>
      </c>
      <c r="B565" s="417">
        <v>121.8</v>
      </c>
      <c r="C565" s="1221">
        <v>20</v>
      </c>
      <c r="D565" s="417" t="e">
        <v>#N/A</v>
      </c>
      <c r="E565" s="417" t="e">
        <v>#N/A</v>
      </c>
      <c r="F565" s="417" t="e">
        <v>#N/A</v>
      </c>
      <c r="G565" s="417" t="e">
        <v>#N/A</v>
      </c>
      <c r="H565" s="417" t="e">
        <v>#N/A</v>
      </c>
      <c r="I565" s="417" t="e">
        <v>#N/A</v>
      </c>
      <c r="J565" s="417">
        <v>58.455110627566171</v>
      </c>
      <c r="K565" s="417" t="e">
        <v>#N/A</v>
      </c>
      <c r="L565" s="422" t="e">
        <v>#N/A</v>
      </c>
      <c r="N565" s="123" t="e">
        <v>#N/A</v>
      </c>
      <c r="O565" s="61" t="e">
        <v>#N/A</v>
      </c>
      <c r="P565" s="500">
        <v>58.455110627566171</v>
      </c>
      <c r="Q565" s="107"/>
      <c r="S565" s="418"/>
    </row>
    <row r="566" spans="1:19">
      <c r="A566" s="421">
        <v>43709</v>
      </c>
      <c r="B566" s="417">
        <v>121.8</v>
      </c>
      <c r="C566" s="1221">
        <v>20</v>
      </c>
      <c r="D566" s="417" t="e">
        <v>#N/A</v>
      </c>
      <c r="E566" s="417" t="e">
        <v>#N/A</v>
      </c>
      <c r="F566" s="417" t="e">
        <v>#N/A</v>
      </c>
      <c r="G566" s="417" t="e">
        <v>#N/A</v>
      </c>
      <c r="H566" s="417" t="e">
        <v>#N/A</v>
      </c>
      <c r="I566" s="417" t="e">
        <v>#N/A</v>
      </c>
      <c r="J566" s="417">
        <v>56.859811716443303</v>
      </c>
      <c r="K566" s="417" t="e">
        <v>#N/A</v>
      </c>
      <c r="L566" s="422" t="e">
        <v>#N/A</v>
      </c>
      <c r="N566" s="123" t="e">
        <v>#N/A</v>
      </c>
      <c r="O566" s="61" t="e">
        <v>#N/A</v>
      </c>
      <c r="P566" s="500">
        <v>56.859811716443303</v>
      </c>
      <c r="Q566" s="107"/>
      <c r="S566" s="418"/>
    </row>
    <row r="567" spans="1:19">
      <c r="A567" s="421">
        <v>43739</v>
      </c>
      <c r="B567" s="417">
        <v>339.78</v>
      </c>
      <c r="C567" s="1221">
        <v>20</v>
      </c>
      <c r="D567" s="417" t="e">
        <v>#N/A</v>
      </c>
      <c r="E567" s="417" t="e">
        <v>#N/A</v>
      </c>
      <c r="F567" s="417" t="e">
        <v>#N/A</v>
      </c>
      <c r="G567" s="417" t="e">
        <v>#N/A</v>
      </c>
      <c r="H567" s="417" t="e">
        <v>#N/A</v>
      </c>
      <c r="I567" s="417" t="e">
        <v>#N/A</v>
      </c>
      <c r="J567" s="417">
        <v>52.701972603431457</v>
      </c>
      <c r="K567" s="417" t="e">
        <v>#N/A</v>
      </c>
      <c r="L567" s="422" t="e">
        <v>#N/A</v>
      </c>
      <c r="N567" s="123" t="e">
        <v>#N/A</v>
      </c>
      <c r="O567" s="61" t="e">
        <v>#N/A</v>
      </c>
      <c r="P567" s="500">
        <v>52.701972603431457</v>
      </c>
      <c r="Q567" s="107"/>
      <c r="S567" s="418"/>
    </row>
    <row r="568" spans="1:19">
      <c r="A568" s="421">
        <v>43770</v>
      </c>
      <c r="B568" s="417">
        <v>112.5</v>
      </c>
      <c r="C568" s="1221">
        <v>20</v>
      </c>
      <c r="D568" s="417" t="e">
        <v>#N/A</v>
      </c>
      <c r="E568" s="417" t="e">
        <v>#N/A</v>
      </c>
      <c r="F568" s="417" t="e">
        <v>#N/A</v>
      </c>
      <c r="G568" s="417" t="e">
        <v>#N/A</v>
      </c>
      <c r="H568" s="417" t="e">
        <v>#N/A</v>
      </c>
      <c r="I568" s="417" t="e">
        <v>#N/A</v>
      </c>
      <c r="J568" s="417">
        <v>55.914528080629374</v>
      </c>
      <c r="K568" s="417" t="e">
        <v>#N/A</v>
      </c>
      <c r="L568" s="422" t="e">
        <v>#N/A</v>
      </c>
      <c r="N568" s="123" t="e">
        <v>#N/A</v>
      </c>
      <c r="O568" s="61" t="e">
        <v>#N/A</v>
      </c>
      <c r="P568" s="500">
        <v>55.914528080629374</v>
      </c>
      <c r="Q568" s="107"/>
      <c r="S568" s="418"/>
    </row>
    <row r="569" spans="1:19">
      <c r="A569" s="421">
        <v>44044</v>
      </c>
      <c r="B569" s="417">
        <v>77.7</v>
      </c>
      <c r="C569" s="1221">
        <v>20</v>
      </c>
      <c r="D569" s="417" t="e">
        <v>#N/A</v>
      </c>
      <c r="E569" s="417" t="e">
        <v>#N/A</v>
      </c>
      <c r="F569" s="417" t="e">
        <v>#N/A</v>
      </c>
      <c r="G569" s="417" t="e">
        <v>#N/A</v>
      </c>
      <c r="H569" s="417" t="e">
        <v>#N/A</v>
      </c>
      <c r="I569" s="417" t="e">
        <v>#N/A</v>
      </c>
      <c r="J569" s="417">
        <v>57.048390472458145</v>
      </c>
      <c r="K569" s="417" t="e">
        <v>#N/A</v>
      </c>
      <c r="L569" s="422" t="e">
        <v>#N/A</v>
      </c>
      <c r="N569" s="123" t="e">
        <v>#N/A</v>
      </c>
      <c r="O569" s="61" t="e">
        <v>#N/A</v>
      </c>
      <c r="P569" s="500">
        <v>57.048390472458145</v>
      </c>
      <c r="Q569" s="107"/>
      <c r="S569" s="418"/>
    </row>
    <row r="570" spans="1:19">
      <c r="A570" s="421">
        <v>44075</v>
      </c>
      <c r="B570" s="417">
        <v>147</v>
      </c>
      <c r="C570" s="1221">
        <v>20</v>
      </c>
      <c r="D570" s="417" t="e">
        <v>#N/A</v>
      </c>
      <c r="E570" s="417" t="e">
        <v>#N/A</v>
      </c>
      <c r="F570" s="417" t="e">
        <v>#N/A</v>
      </c>
      <c r="G570" s="417" t="e">
        <v>#N/A</v>
      </c>
      <c r="H570" s="417" t="e">
        <v>#N/A</v>
      </c>
      <c r="I570" s="417" t="e">
        <v>#N/A</v>
      </c>
      <c r="J570" s="417">
        <v>53.818335631757726</v>
      </c>
      <c r="K570" s="417" t="e">
        <v>#N/A</v>
      </c>
      <c r="L570" s="422" t="e">
        <v>#N/A</v>
      </c>
      <c r="N570" s="123" t="e">
        <v>#N/A</v>
      </c>
      <c r="O570" s="61" t="e">
        <v>#N/A</v>
      </c>
      <c r="P570" s="500">
        <v>53.818335631757726</v>
      </c>
      <c r="Q570" s="107"/>
      <c r="S570" s="418"/>
    </row>
    <row r="571" spans="1:19">
      <c r="A571" s="421">
        <v>44105</v>
      </c>
      <c r="B571" s="417">
        <v>99</v>
      </c>
      <c r="C571" s="1221">
        <v>20</v>
      </c>
      <c r="D571" s="417" t="e">
        <v>#N/A</v>
      </c>
      <c r="E571" s="417" t="e">
        <v>#N/A</v>
      </c>
      <c r="F571" s="417" t="e">
        <v>#N/A</v>
      </c>
      <c r="G571" s="417" t="e">
        <v>#N/A</v>
      </c>
      <c r="H571" s="417" t="e">
        <v>#N/A</v>
      </c>
      <c r="I571" s="417" t="e">
        <v>#N/A</v>
      </c>
      <c r="J571" s="417">
        <v>55.236708521777366</v>
      </c>
      <c r="K571" s="417" t="e">
        <v>#N/A</v>
      </c>
      <c r="L571" s="422" t="e">
        <v>#N/A</v>
      </c>
      <c r="N571" s="123" t="e">
        <v>#N/A</v>
      </c>
      <c r="O571" s="61" t="e">
        <v>#N/A</v>
      </c>
      <c r="P571" s="500">
        <v>55.236708521777366</v>
      </c>
      <c r="Q571" s="107"/>
      <c r="S571" s="418"/>
    </row>
    <row r="572" spans="1:19">
      <c r="A572" s="421">
        <v>44440</v>
      </c>
      <c r="B572" s="417">
        <v>145</v>
      </c>
      <c r="C572" s="1221">
        <v>20</v>
      </c>
      <c r="D572" s="417" t="e">
        <v>#N/A</v>
      </c>
      <c r="E572" s="417" t="e">
        <v>#N/A</v>
      </c>
      <c r="F572" s="417" t="e">
        <v>#N/A</v>
      </c>
      <c r="G572" s="417" t="e">
        <v>#N/A</v>
      </c>
      <c r="H572" s="417" t="e">
        <v>#N/A</v>
      </c>
      <c r="I572" s="417" t="e">
        <v>#N/A</v>
      </c>
      <c r="J572" s="417">
        <v>56.233191872356983</v>
      </c>
      <c r="K572" s="417" t="e">
        <v>#N/A</v>
      </c>
      <c r="L572" s="422" t="e">
        <v>#N/A</v>
      </c>
      <c r="N572" s="123" t="e">
        <v>#N/A</v>
      </c>
      <c r="O572" s="61" t="e">
        <v>#N/A</v>
      </c>
      <c r="P572" s="500">
        <v>56.233191872356983</v>
      </c>
      <c r="Q572" s="107"/>
      <c r="S572" s="418"/>
    </row>
    <row r="573" spans="1:19">
      <c r="A573" s="421">
        <v>42327</v>
      </c>
      <c r="B573" s="417">
        <v>131.1</v>
      </c>
      <c r="C573" s="1221">
        <v>15</v>
      </c>
      <c r="D573" s="417">
        <v>48.248544325947087</v>
      </c>
      <c r="E573" s="417" t="e">
        <v>#N/A</v>
      </c>
      <c r="F573" s="417" t="e">
        <v>#N/A</v>
      </c>
      <c r="G573" s="417" t="e">
        <v>#N/A</v>
      </c>
      <c r="H573" s="417" t="e">
        <v>#N/A</v>
      </c>
      <c r="I573" s="417" t="e">
        <v>#N/A</v>
      </c>
      <c r="J573" s="417" t="e">
        <v>#N/A</v>
      </c>
      <c r="K573" s="417" t="e">
        <v>#N/A</v>
      </c>
      <c r="L573" s="422" t="e">
        <v>#N/A</v>
      </c>
      <c r="N573" s="123">
        <v>48.248544325947087</v>
      </c>
      <c r="O573" s="61" t="e">
        <v>#N/A</v>
      </c>
      <c r="P573" s="500" t="e">
        <v>#N/A</v>
      </c>
      <c r="Q573" s="107"/>
      <c r="S573" s="418"/>
    </row>
    <row r="574" spans="1:19">
      <c r="A574" s="421">
        <v>42153</v>
      </c>
      <c r="B574" s="417">
        <v>50.4</v>
      </c>
      <c r="C574" s="1221">
        <v>20</v>
      </c>
      <c r="D574" s="417" t="e">
        <v>#N/A</v>
      </c>
      <c r="E574" s="417" t="e">
        <v>#N/A</v>
      </c>
      <c r="F574" s="417" t="e">
        <v>#N/A</v>
      </c>
      <c r="G574" s="417" t="e">
        <v>#N/A</v>
      </c>
      <c r="H574" s="417" t="e">
        <v>#N/A</v>
      </c>
      <c r="I574" s="417">
        <v>57.458082295035886</v>
      </c>
      <c r="J574" s="417" t="e">
        <v>#N/A</v>
      </c>
      <c r="K574" s="417" t="e">
        <v>#N/A</v>
      </c>
      <c r="L574" s="422" t="e">
        <v>#N/A</v>
      </c>
      <c r="N574" s="123" t="e">
        <v>#N/A</v>
      </c>
      <c r="O574" s="61" t="e">
        <v>#N/A</v>
      </c>
      <c r="P574" s="500">
        <v>57.458082295035886</v>
      </c>
      <c r="S574" s="418"/>
    </row>
    <row r="575" spans="1:19">
      <c r="A575" s="421">
        <v>44546</v>
      </c>
      <c r="B575" s="417">
        <v>102.2</v>
      </c>
      <c r="C575" s="1221">
        <v>20</v>
      </c>
      <c r="D575" s="417" t="e">
        <v>#N/A</v>
      </c>
      <c r="E575" s="417">
        <v>26.515547164874171</v>
      </c>
      <c r="F575" s="417" t="e">
        <v>#N/A</v>
      </c>
      <c r="G575" s="417" t="e">
        <v>#N/A</v>
      </c>
      <c r="H575" s="417" t="e">
        <v>#N/A</v>
      </c>
      <c r="I575" s="417" t="e">
        <v>#N/A</v>
      </c>
      <c r="J575" s="417" t="e">
        <v>#N/A</v>
      </c>
      <c r="K575" s="417" t="e">
        <v>#N/A</v>
      </c>
      <c r="L575" s="422" t="e">
        <v>#N/A</v>
      </c>
      <c r="N575" s="123">
        <v>26.515547164874171</v>
      </c>
      <c r="O575" s="61" t="e">
        <v>#N/A</v>
      </c>
      <c r="P575" s="500" t="e">
        <v>#N/A</v>
      </c>
      <c r="S575" s="418"/>
    </row>
    <row r="576" spans="1:19">
      <c r="A576" s="421">
        <v>44270</v>
      </c>
      <c r="B576" s="417">
        <v>75</v>
      </c>
      <c r="C576" s="1221">
        <v>15</v>
      </c>
      <c r="D576" s="417" t="e">
        <v>#N/A</v>
      </c>
      <c r="E576" s="417" t="e">
        <v>#N/A</v>
      </c>
      <c r="F576" s="417" t="e">
        <v>#N/A</v>
      </c>
      <c r="G576" s="417" t="e">
        <v>#N/A</v>
      </c>
      <c r="H576" s="417" t="e">
        <v>#N/A</v>
      </c>
      <c r="I576" s="417">
        <v>17.520619655773288</v>
      </c>
      <c r="J576" s="417" t="e">
        <v>#N/A</v>
      </c>
      <c r="K576" s="417" t="e">
        <v>#N/A</v>
      </c>
      <c r="L576" s="422" t="e">
        <v>#N/A</v>
      </c>
      <c r="N576" s="123" t="e">
        <v>#N/A</v>
      </c>
      <c r="O576" s="61" t="e">
        <v>#N/A</v>
      </c>
      <c r="P576" s="500">
        <v>17.520619655773288</v>
      </c>
      <c r="S576" s="418"/>
    </row>
    <row r="577" spans="1:19">
      <c r="A577" s="421">
        <v>44740</v>
      </c>
      <c r="B577" s="417">
        <v>200</v>
      </c>
      <c r="C577" s="1221">
        <v>15</v>
      </c>
      <c r="D577" s="417" t="e">
        <v>#N/A</v>
      </c>
      <c r="E577" s="417" t="e">
        <v>#N/A</v>
      </c>
      <c r="F577" s="417" t="e">
        <v>#N/A</v>
      </c>
      <c r="G577" s="417">
        <v>23.660549708946416</v>
      </c>
      <c r="H577" s="417" t="e">
        <v>#N/A</v>
      </c>
      <c r="I577" s="417" t="e">
        <v>#N/A</v>
      </c>
      <c r="J577" s="417" t="e">
        <v>#N/A</v>
      </c>
      <c r="K577" s="417" t="e">
        <v>#N/A</v>
      </c>
      <c r="L577" s="422" t="e">
        <v>#N/A</v>
      </c>
      <c r="N577" s="123" t="e">
        <v>#N/A</v>
      </c>
      <c r="O577" s="61">
        <v>23.660549708946416</v>
      </c>
      <c r="P577" s="500" t="e">
        <v>#N/A</v>
      </c>
      <c r="S577" s="418"/>
    </row>
    <row r="578" spans="1:19">
      <c r="A578" s="421">
        <v>44733</v>
      </c>
      <c r="B578" s="417">
        <v>200</v>
      </c>
      <c r="C578" s="1221">
        <v>20</v>
      </c>
      <c r="D578" s="417" t="e">
        <v>#N/A</v>
      </c>
      <c r="E578" s="417">
        <v>17.374888543493515</v>
      </c>
      <c r="F578" s="417" t="e">
        <v>#N/A</v>
      </c>
      <c r="G578" s="417" t="e">
        <v>#N/A</v>
      </c>
      <c r="H578" s="417" t="e">
        <v>#N/A</v>
      </c>
      <c r="I578" s="417" t="e">
        <v>#N/A</v>
      </c>
      <c r="J578" s="417" t="e">
        <v>#N/A</v>
      </c>
      <c r="K578" s="417" t="e">
        <v>#N/A</v>
      </c>
      <c r="L578" s="422" t="e">
        <v>#N/A</v>
      </c>
      <c r="N578" s="123">
        <v>17.374888543493515</v>
      </c>
      <c r="O578" s="61" t="e">
        <v>#N/A</v>
      </c>
      <c r="P578" s="500" t="e">
        <v>#N/A</v>
      </c>
      <c r="S578" s="418"/>
    </row>
    <row r="579" spans="1:19">
      <c r="A579" s="421">
        <v>44735</v>
      </c>
      <c r="B579" s="417">
        <v>105.66</v>
      </c>
      <c r="C579" s="1221">
        <v>20</v>
      </c>
      <c r="D579" s="417" t="e">
        <v>#N/A</v>
      </c>
      <c r="E579" s="417">
        <v>34.749777086987031</v>
      </c>
      <c r="F579" s="417" t="e">
        <v>#N/A</v>
      </c>
      <c r="G579" s="417" t="e">
        <v>#N/A</v>
      </c>
      <c r="H579" s="417" t="e">
        <v>#N/A</v>
      </c>
      <c r="I579" s="417" t="e">
        <v>#N/A</v>
      </c>
      <c r="J579" s="417" t="e">
        <v>#N/A</v>
      </c>
      <c r="K579" s="417" t="e">
        <v>#N/A</v>
      </c>
      <c r="L579" s="422" t="e">
        <v>#N/A</v>
      </c>
      <c r="N579" s="123">
        <v>34.749777086987031</v>
      </c>
      <c r="O579" s="61" t="e">
        <v>#N/A</v>
      </c>
      <c r="P579" s="500" t="e">
        <v>#N/A</v>
      </c>
      <c r="S579" s="418"/>
    </row>
    <row r="580" spans="1:19">
      <c r="A580" s="421">
        <v>44246</v>
      </c>
      <c r="B580" s="417">
        <v>201.6</v>
      </c>
      <c r="C580" s="1221">
        <v>15</v>
      </c>
      <c r="D580" s="417" t="e">
        <v>#N/A</v>
      </c>
      <c r="E580" s="417" t="e">
        <v>#N/A</v>
      </c>
      <c r="F580" s="417">
        <v>32.900605201835113</v>
      </c>
      <c r="G580" s="417" t="e">
        <v>#N/A</v>
      </c>
      <c r="H580" s="417" t="e">
        <v>#N/A</v>
      </c>
      <c r="I580" s="417" t="e">
        <v>#N/A</v>
      </c>
      <c r="J580" s="417" t="e">
        <v>#N/A</v>
      </c>
      <c r="K580" s="417" t="e">
        <v>#N/A</v>
      </c>
      <c r="L580" s="422" t="e">
        <v>#N/A</v>
      </c>
      <c r="N580" s="123" t="e">
        <v>#N/A</v>
      </c>
      <c r="O580" s="61">
        <v>32.900605201835113</v>
      </c>
      <c r="P580" s="500" t="e">
        <v>#N/A</v>
      </c>
      <c r="S580" s="418"/>
    </row>
    <row r="581" spans="1:19">
      <c r="A581" s="421">
        <v>44845</v>
      </c>
      <c r="B581" s="417">
        <v>643.44000000000005</v>
      </c>
      <c r="C581" s="1221">
        <v>15</v>
      </c>
      <c r="D581" s="417" t="e">
        <v>#N/A</v>
      </c>
      <c r="E581" s="417" t="e">
        <v>#N/A</v>
      </c>
      <c r="F581" s="417" t="e">
        <v>#N/A</v>
      </c>
      <c r="G581" s="417">
        <v>35.037008137019228</v>
      </c>
      <c r="H581" s="417" t="e">
        <v>#N/A</v>
      </c>
      <c r="I581" s="417" t="e">
        <v>#N/A</v>
      </c>
      <c r="J581" s="417" t="e">
        <v>#N/A</v>
      </c>
      <c r="K581" s="417" t="e">
        <v>#N/A</v>
      </c>
      <c r="L581" s="422" t="e">
        <v>#N/A</v>
      </c>
      <c r="N581" s="123" t="e">
        <v>#N/A</v>
      </c>
      <c r="O581" s="61">
        <v>35.037008137019228</v>
      </c>
      <c r="P581" s="500" t="e">
        <v>#N/A</v>
      </c>
      <c r="S581" s="418"/>
    </row>
    <row r="582" spans="1:19">
      <c r="A582" s="421">
        <v>44857</v>
      </c>
      <c r="B582" s="417">
        <v>102.84</v>
      </c>
      <c r="C582" s="1221">
        <v>30</v>
      </c>
      <c r="D582" s="417" t="e">
        <v>#N/A</v>
      </c>
      <c r="E582" s="417">
        <v>28.921555414387054</v>
      </c>
      <c r="F582" s="417" t="e">
        <v>#N/A</v>
      </c>
      <c r="G582" s="417" t="e">
        <v>#N/A</v>
      </c>
      <c r="H582" s="417" t="e">
        <v>#N/A</v>
      </c>
      <c r="I582" s="417" t="e">
        <v>#N/A</v>
      </c>
      <c r="J582" s="417" t="e">
        <v>#N/A</v>
      </c>
      <c r="K582" s="417" t="e">
        <v>#N/A</v>
      </c>
      <c r="L582" s="422" t="e">
        <v>#N/A</v>
      </c>
      <c r="N582" s="123">
        <v>28.921555414387054</v>
      </c>
      <c r="O582" s="61" t="e">
        <v>#N/A</v>
      </c>
      <c r="P582" s="500" t="e">
        <v>#N/A</v>
      </c>
      <c r="S582" s="418"/>
    </row>
    <row r="583" spans="1:19">
      <c r="A583" s="421">
        <v>44855</v>
      </c>
      <c r="B583" s="417">
        <v>200.22</v>
      </c>
      <c r="C583" s="1221">
        <v>26</v>
      </c>
      <c r="D583" s="417" t="e">
        <v>#N/A</v>
      </c>
      <c r="E583" s="417" t="e">
        <v>#N/A</v>
      </c>
      <c r="F583" s="417" t="e">
        <v>#N/A</v>
      </c>
      <c r="G583" s="417">
        <v>19.552737483270686</v>
      </c>
      <c r="H583" s="417" t="e">
        <v>#N/A</v>
      </c>
      <c r="I583" s="417" t="e">
        <v>#N/A</v>
      </c>
      <c r="J583" s="417" t="e">
        <v>#N/A</v>
      </c>
      <c r="K583" s="417" t="e">
        <v>#N/A</v>
      </c>
      <c r="L583" s="422" t="e">
        <v>#N/A</v>
      </c>
      <c r="N583" s="123" t="e">
        <v>#N/A</v>
      </c>
      <c r="O583" s="61">
        <v>19.552737483270686</v>
      </c>
      <c r="P583" s="500" t="e">
        <v>#N/A</v>
      </c>
      <c r="S583" s="418"/>
    </row>
    <row r="584" spans="1:19">
      <c r="A584" s="421">
        <v>43392</v>
      </c>
      <c r="B584" s="417">
        <v>95.25</v>
      </c>
      <c r="C584" s="1221">
        <v>15</v>
      </c>
      <c r="D584" s="417">
        <v>37.173411072203329</v>
      </c>
      <c r="E584" s="417" t="e">
        <v>#N/A</v>
      </c>
      <c r="F584" s="417" t="e">
        <v>#N/A</v>
      </c>
      <c r="G584" s="417" t="e">
        <v>#N/A</v>
      </c>
      <c r="H584" s="417" t="e">
        <v>#N/A</v>
      </c>
      <c r="I584" s="417" t="e">
        <v>#N/A</v>
      </c>
      <c r="J584" s="417" t="e">
        <v>#N/A</v>
      </c>
      <c r="K584" s="417" t="e">
        <v>#N/A</v>
      </c>
      <c r="L584" s="422" t="e">
        <v>#N/A</v>
      </c>
      <c r="N584" s="123">
        <v>37.173411072203329</v>
      </c>
      <c r="O584" s="61" t="e">
        <v>#N/A</v>
      </c>
      <c r="P584" s="500" t="e">
        <v>#N/A</v>
      </c>
      <c r="S584" s="418"/>
    </row>
    <row r="585" spans="1:19">
      <c r="A585" s="423">
        <v>44119</v>
      </c>
      <c r="B585" s="424">
        <v>105.5</v>
      </c>
      <c r="C585" s="1222">
        <v>15</v>
      </c>
      <c r="D585" s="424" t="e">
        <v>#N/A</v>
      </c>
      <c r="E585" s="424" t="e">
        <v>#N/A</v>
      </c>
      <c r="F585" s="424" t="e">
        <v>#N/A</v>
      </c>
      <c r="G585" s="424" t="e">
        <v>#N/A</v>
      </c>
      <c r="H585" s="424" t="e">
        <v>#N/A</v>
      </c>
      <c r="I585" s="424">
        <v>27.397231240800892</v>
      </c>
      <c r="J585" s="424" t="e">
        <v>#N/A</v>
      </c>
      <c r="K585" s="424" t="e">
        <v>#N/A</v>
      </c>
      <c r="L585" s="425" t="e">
        <v>#N/A</v>
      </c>
      <c r="N585" s="282" t="e">
        <v>#N/A</v>
      </c>
      <c r="O585" s="283" t="e">
        <v>#N/A</v>
      </c>
      <c r="P585" s="501">
        <v>27.397231240800892</v>
      </c>
      <c r="S585" s="418"/>
    </row>
    <row r="589" spans="1:19">
      <c r="B589" s="417"/>
      <c r="C589" s="417"/>
    </row>
  </sheetData>
  <pageMargins left="0.75" right="0.75" top="1" bottom="1" header="0.5" footer="0.5"/>
  <pageSetup orientation="portrait" horizontalDpi="1200" verticalDpi="1200" r:id="rId1"/>
  <headerFooter alignWithMargins="0"/>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B61081-752B-44D2-9703-01D78446ED74}">
  <sheetPr>
    <tabColor theme="5" tint="0.39997558519241921"/>
  </sheetPr>
  <dimension ref="A1:BD588"/>
  <sheetViews>
    <sheetView zoomScale="75" zoomScaleNormal="75" workbookViewId="0"/>
  </sheetViews>
  <sheetFormatPr defaultColWidth="8.453125" defaultRowHeight="12.5"/>
  <cols>
    <col min="1" max="1" width="17.453125" style="33" customWidth="1"/>
    <col min="2" max="2" width="13.453125" style="33" bestFit="1" customWidth="1"/>
    <col min="3" max="3" width="11.26953125" style="33" bestFit="1" customWidth="1"/>
    <col min="4" max="4" width="6.453125" style="417" bestFit="1" customWidth="1"/>
    <col min="5" max="5" width="14.1796875" style="417" bestFit="1" customWidth="1"/>
    <col min="6" max="6" width="6.453125" style="417" bestFit="1" customWidth="1"/>
    <col min="7" max="7" width="5.453125" style="417" bestFit="1" customWidth="1"/>
    <col min="8" max="8" width="7.26953125" style="417" bestFit="1" customWidth="1"/>
    <col min="9" max="10" width="6.453125" style="3" bestFit="1" customWidth="1"/>
    <col min="11" max="11" width="7.1796875" style="3" bestFit="1" customWidth="1"/>
    <col min="12" max="12" width="19.1796875" style="3" customWidth="1"/>
    <col min="13" max="25" width="8.453125" style="3"/>
    <col min="26" max="26" width="10.1796875" style="3" bestFit="1" customWidth="1"/>
    <col min="27" max="49" width="8.453125" style="3"/>
    <col min="50" max="51" width="10.1796875" style="3" bestFit="1" customWidth="1"/>
    <col min="52" max="54" width="8.453125" style="3"/>
    <col min="55" max="55" width="10.1796875" style="3" bestFit="1" customWidth="1"/>
    <col min="56" max="16384" width="8.453125" style="3"/>
  </cols>
  <sheetData>
    <row r="1" spans="1:55" ht="14.5">
      <c r="A1" s="416" t="s">
        <v>452</v>
      </c>
      <c r="L1" s="416" t="s">
        <v>453</v>
      </c>
      <c r="U1" s="416" t="s">
        <v>525</v>
      </c>
      <c r="V1" s="33"/>
      <c r="W1" s="417"/>
      <c r="X1" s="417"/>
      <c r="Y1" s="417"/>
      <c r="Z1" s="417"/>
      <c r="AA1" s="417"/>
      <c r="AE1" s="416"/>
      <c r="AF1" s="416" t="s">
        <v>526</v>
      </c>
      <c r="AR1" s="416" t="s">
        <v>704</v>
      </c>
      <c r="BC1" s="416" t="s">
        <v>646</v>
      </c>
    </row>
    <row r="2" spans="1:55" ht="13">
      <c r="AR2" s="72" t="s">
        <v>647</v>
      </c>
      <c r="BC2" s="72" t="s">
        <v>647</v>
      </c>
    </row>
    <row r="17" spans="1:56">
      <c r="L17" s="418"/>
      <c r="BD17" s="418"/>
    </row>
    <row r="18" spans="1:56">
      <c r="L18" s="418"/>
    </row>
    <row r="22" spans="1:56" ht="13">
      <c r="A22" s="711" t="s">
        <v>999</v>
      </c>
      <c r="L22" s="711"/>
      <c r="U22" s="711"/>
      <c r="AF22" s="711"/>
      <c r="AR22" s="711"/>
      <c r="BC22" s="711"/>
    </row>
    <row r="23" spans="1:56" ht="13">
      <c r="A23" s="157" t="s">
        <v>529</v>
      </c>
      <c r="E23" s="1094"/>
      <c r="L23" s="157"/>
      <c r="U23" s="157"/>
      <c r="AF23" s="157"/>
      <c r="AR23" s="711" t="s">
        <v>1001</v>
      </c>
      <c r="BC23" s="711" t="s">
        <v>627</v>
      </c>
    </row>
    <row r="24" spans="1:56" ht="13">
      <c r="L24" s="418"/>
      <c r="AR24" s="157" t="s">
        <v>648</v>
      </c>
      <c r="BC24" s="157" t="s">
        <v>648</v>
      </c>
    </row>
    <row r="25" spans="1:56" ht="13">
      <c r="A25" s="241" t="s">
        <v>454</v>
      </c>
      <c r="B25" s="134" t="s">
        <v>385</v>
      </c>
      <c r="C25" s="134" t="s">
        <v>1018</v>
      </c>
      <c r="D25" s="426" t="s">
        <v>11</v>
      </c>
      <c r="E25" s="426" t="s">
        <v>386</v>
      </c>
      <c r="F25" s="426" t="s">
        <v>5</v>
      </c>
      <c r="G25" s="426" t="s">
        <v>3</v>
      </c>
      <c r="H25" s="426" t="s">
        <v>2</v>
      </c>
      <c r="I25" s="426" t="s">
        <v>1</v>
      </c>
      <c r="J25" s="426" t="s">
        <v>6</v>
      </c>
      <c r="K25" s="426" t="s">
        <v>7</v>
      </c>
      <c r="L25" s="427" t="s">
        <v>387</v>
      </c>
      <c r="N25" s="241" t="s">
        <v>96</v>
      </c>
      <c r="O25" s="134" t="s">
        <v>527</v>
      </c>
      <c r="P25" s="743" t="s">
        <v>528</v>
      </c>
      <c r="Q25" s="72" t="s">
        <v>530</v>
      </c>
    </row>
    <row r="26" spans="1:56">
      <c r="A26" s="421">
        <v>35314</v>
      </c>
      <c r="B26" s="417">
        <v>107.25</v>
      </c>
      <c r="C26" s="1221">
        <v>30</v>
      </c>
      <c r="D26" s="417" t="e">
        <v>#N/A</v>
      </c>
      <c r="E26" s="417" t="e">
        <v>#N/A</v>
      </c>
      <c r="F26" s="417">
        <v>30.092795221349927</v>
      </c>
      <c r="G26" s="417" t="e">
        <v>#N/A</v>
      </c>
      <c r="H26" s="417" t="e">
        <v>#N/A</v>
      </c>
      <c r="I26" s="417" t="e">
        <v>#N/A</v>
      </c>
      <c r="J26" s="417" t="e">
        <v>#N/A</v>
      </c>
      <c r="K26" s="417" t="e">
        <v>#N/A</v>
      </c>
      <c r="L26" s="422" t="e">
        <v>#N/A</v>
      </c>
      <c r="N26" s="123" t="e">
        <v>#N/A</v>
      </c>
      <c r="O26" s="61">
        <v>30.092795221349927</v>
      </c>
      <c r="P26" s="500" t="e">
        <v>#N/A</v>
      </c>
      <c r="Q26" s="107"/>
      <c r="S26" s="3">
        <v>107.25</v>
      </c>
      <c r="T26" s="107">
        <f t="shared" ref="T26:T89" si="0">S26-B26</f>
        <v>0</v>
      </c>
      <c r="U26" s="107">
        <f>S26-'Wind PPAs by Plant_Real'!B26</f>
        <v>0</v>
      </c>
      <c r="AR26" s="298"/>
      <c r="AS26" s="741" t="s">
        <v>649</v>
      </c>
      <c r="AT26" s="740" t="s">
        <v>650</v>
      </c>
    </row>
    <row r="27" spans="1:56">
      <c r="A27" s="421">
        <v>35396</v>
      </c>
      <c r="B27" s="417">
        <v>25.08</v>
      </c>
      <c r="C27" s="1221">
        <v>30</v>
      </c>
      <c r="D27" s="417" t="e">
        <v>#N/A</v>
      </c>
      <c r="E27" s="417">
        <v>57.131845304171328</v>
      </c>
      <c r="F27" s="417" t="e">
        <v>#N/A</v>
      </c>
      <c r="G27" s="417" t="e">
        <v>#N/A</v>
      </c>
      <c r="H27" s="417" t="e">
        <v>#N/A</v>
      </c>
      <c r="I27" s="417" t="e">
        <v>#N/A</v>
      </c>
      <c r="J27" s="417" t="e">
        <v>#N/A</v>
      </c>
      <c r="K27" s="417" t="e">
        <v>#N/A</v>
      </c>
      <c r="L27" s="422" t="e">
        <v>#N/A</v>
      </c>
      <c r="N27" s="123">
        <v>57.131845304171328</v>
      </c>
      <c r="O27" s="61" t="e">
        <v>#N/A</v>
      </c>
      <c r="P27" s="500" t="e">
        <v>#N/A</v>
      </c>
      <c r="Q27" s="107"/>
      <c r="S27" s="3">
        <v>25.08</v>
      </c>
      <c r="T27" s="107">
        <f t="shared" si="0"/>
        <v>0</v>
      </c>
      <c r="U27" s="107">
        <f>S27-'Wind PPAs by Plant_Real'!B27</f>
        <v>0</v>
      </c>
      <c r="AR27" s="298"/>
      <c r="AS27" s="33" t="s">
        <v>651</v>
      </c>
      <c r="AT27" s="742" t="s">
        <v>651</v>
      </c>
    </row>
    <row r="28" spans="1:56">
      <c r="A28" s="421">
        <v>36059</v>
      </c>
      <c r="B28" s="417">
        <v>1.98</v>
      </c>
      <c r="C28" s="1221">
        <v>15</v>
      </c>
      <c r="D28" s="417" t="e">
        <v>#N/A</v>
      </c>
      <c r="E28" s="417" t="e">
        <v>#N/A</v>
      </c>
      <c r="F28" s="417">
        <v>34.699999999999989</v>
      </c>
      <c r="G28" s="417" t="e">
        <v>#N/A</v>
      </c>
      <c r="H28" s="417" t="e">
        <v>#N/A</v>
      </c>
      <c r="I28" s="417" t="e">
        <v>#N/A</v>
      </c>
      <c r="J28" s="417" t="e">
        <v>#N/A</v>
      </c>
      <c r="K28" s="417" t="e">
        <v>#N/A</v>
      </c>
      <c r="L28" s="422" t="e">
        <v>#N/A</v>
      </c>
      <c r="N28" s="123" t="e">
        <v>#N/A</v>
      </c>
      <c r="O28" s="61">
        <v>34.699999999999989</v>
      </c>
      <c r="P28" s="500" t="e">
        <v>#N/A</v>
      </c>
      <c r="Q28" s="107"/>
      <c r="S28" s="3">
        <v>1.98</v>
      </c>
      <c r="T28" s="107">
        <f t="shared" si="0"/>
        <v>0</v>
      </c>
      <c r="U28" s="107">
        <f>S28-'Wind PPAs by Plant_Real'!B28</f>
        <v>0</v>
      </c>
      <c r="AB28" s="418"/>
      <c r="AR28" s="305"/>
      <c r="AS28" s="100" t="s">
        <v>652</v>
      </c>
      <c r="AT28" s="39" t="s">
        <v>652</v>
      </c>
    </row>
    <row r="29" spans="1:56">
      <c r="A29" s="421">
        <v>35894</v>
      </c>
      <c r="B29" s="417">
        <v>103.5</v>
      </c>
      <c r="C29" s="1221">
        <v>25</v>
      </c>
      <c r="D29" s="417" t="e">
        <v>#N/A</v>
      </c>
      <c r="E29" s="417" t="e">
        <v>#N/A</v>
      </c>
      <c r="F29" s="417">
        <v>30.967382022000262</v>
      </c>
      <c r="G29" s="417" t="e">
        <v>#N/A</v>
      </c>
      <c r="H29" s="417" t="e">
        <v>#N/A</v>
      </c>
      <c r="I29" s="417" t="e">
        <v>#N/A</v>
      </c>
      <c r="J29" s="417" t="e">
        <v>#N/A</v>
      </c>
      <c r="K29" s="417" t="e">
        <v>#N/A</v>
      </c>
      <c r="L29" s="422" t="e">
        <v>#N/A</v>
      </c>
      <c r="N29" s="123" t="e">
        <v>#N/A</v>
      </c>
      <c r="O29" s="61">
        <v>30.967382022000262</v>
      </c>
      <c r="P29" s="500" t="e">
        <v>#N/A</v>
      </c>
      <c r="Q29" s="107"/>
      <c r="S29" s="3">
        <v>103.5</v>
      </c>
      <c r="T29" s="107">
        <f t="shared" si="0"/>
        <v>0</v>
      </c>
      <c r="U29" s="107">
        <f>S29-'Wind PPAs by Plant_Real'!B29</f>
        <v>0</v>
      </c>
      <c r="AB29" s="418"/>
      <c r="AR29" s="28">
        <v>2009</v>
      </c>
      <c r="AS29" s="271">
        <v>75.796898442063352</v>
      </c>
      <c r="AT29" s="563" t="e">
        <f>NA()</f>
        <v>#N/A</v>
      </c>
    </row>
    <row r="30" spans="1:56">
      <c r="A30" s="421">
        <v>37531</v>
      </c>
      <c r="B30" s="417">
        <v>16.5</v>
      </c>
      <c r="C30" s="1221">
        <v>15</v>
      </c>
      <c r="D30" s="417">
        <v>52.599999999999987</v>
      </c>
      <c r="E30" s="417" t="e">
        <v>#N/A</v>
      </c>
      <c r="F30" s="417" t="e">
        <v>#N/A</v>
      </c>
      <c r="G30" s="417" t="e">
        <v>#N/A</v>
      </c>
      <c r="H30" s="417" t="e">
        <v>#N/A</v>
      </c>
      <c r="I30" s="417" t="e">
        <v>#N/A</v>
      </c>
      <c r="J30" s="417" t="e">
        <v>#N/A</v>
      </c>
      <c r="K30" s="417" t="e">
        <v>#N/A</v>
      </c>
      <c r="L30" s="422" t="e">
        <v>#N/A</v>
      </c>
      <c r="N30" s="123">
        <v>52.599999999999987</v>
      </c>
      <c r="O30" s="61" t="e">
        <v>#N/A</v>
      </c>
      <c r="P30" s="500" t="e">
        <v>#N/A</v>
      </c>
      <c r="Q30" s="107"/>
      <c r="S30" s="3">
        <v>16.5</v>
      </c>
      <c r="T30" s="107">
        <f t="shared" si="0"/>
        <v>0</v>
      </c>
      <c r="U30" s="107">
        <f>S30-'Wind PPAs by Plant_Real'!B30</f>
        <v>0</v>
      </c>
      <c r="AB30" s="418"/>
      <c r="AR30" s="28">
        <f>AR29+1</f>
        <v>2010</v>
      </c>
      <c r="AS30" s="271">
        <v>67.802694380038361</v>
      </c>
      <c r="AT30" s="563" t="e">
        <f>NA()</f>
        <v>#N/A</v>
      </c>
    </row>
    <row r="31" spans="1:56">
      <c r="A31" s="421">
        <v>35853</v>
      </c>
      <c r="B31" s="417">
        <v>41.25</v>
      </c>
      <c r="C31" s="1221">
        <v>25</v>
      </c>
      <c r="D31" s="417" t="e">
        <v>#N/A</v>
      </c>
      <c r="E31" s="417" t="e">
        <v>#N/A</v>
      </c>
      <c r="F31" s="417">
        <v>42.715695171182468</v>
      </c>
      <c r="G31" s="417" t="e">
        <v>#N/A</v>
      </c>
      <c r="H31" s="417" t="e">
        <v>#N/A</v>
      </c>
      <c r="I31" s="417" t="e">
        <v>#N/A</v>
      </c>
      <c r="J31" s="417" t="e">
        <v>#N/A</v>
      </c>
      <c r="K31" s="417" t="e">
        <v>#N/A</v>
      </c>
      <c r="L31" s="422" t="e">
        <v>#N/A</v>
      </c>
      <c r="N31" s="123" t="e">
        <v>#N/A</v>
      </c>
      <c r="O31" s="61">
        <v>42.715695171182468</v>
      </c>
      <c r="P31" s="500" t="e">
        <v>#N/A</v>
      </c>
      <c r="Q31" s="107"/>
      <c r="S31" s="3">
        <v>41.25</v>
      </c>
      <c r="T31" s="107">
        <f t="shared" si="0"/>
        <v>0</v>
      </c>
      <c r="U31" s="107">
        <f>S31-'Wind PPAs by Plant_Real'!B31</f>
        <v>0</v>
      </c>
      <c r="AB31" s="418"/>
      <c r="AR31" s="28">
        <f t="shared" ref="AR31:AR41" si="1">AR30+1</f>
        <v>2011</v>
      </c>
      <c r="AS31" s="271">
        <v>52.963467347641235</v>
      </c>
      <c r="AT31" s="563" t="e">
        <f>NA()</f>
        <v>#N/A</v>
      </c>
    </row>
    <row r="32" spans="1:56">
      <c r="A32" s="421">
        <v>35500</v>
      </c>
      <c r="B32" s="417">
        <v>108.75</v>
      </c>
      <c r="C32" s="1221">
        <v>20</v>
      </c>
      <c r="D32" s="417" t="e">
        <v>#N/A</v>
      </c>
      <c r="E32" s="417" t="e">
        <v>#N/A</v>
      </c>
      <c r="F32" s="417">
        <v>42.388956789160652</v>
      </c>
      <c r="G32" s="417" t="e">
        <v>#N/A</v>
      </c>
      <c r="H32" s="417" t="e">
        <v>#N/A</v>
      </c>
      <c r="I32" s="417" t="e">
        <v>#N/A</v>
      </c>
      <c r="J32" s="417" t="e">
        <v>#N/A</v>
      </c>
      <c r="K32" s="417" t="e">
        <v>#N/A</v>
      </c>
      <c r="L32" s="422" t="e">
        <v>#N/A</v>
      </c>
      <c r="N32" s="123" t="e">
        <v>#N/A</v>
      </c>
      <c r="O32" s="61">
        <v>42.388956789160652</v>
      </c>
      <c r="P32" s="500" t="e">
        <v>#N/A</v>
      </c>
      <c r="Q32" s="107"/>
      <c r="S32" s="3">
        <v>108.75</v>
      </c>
      <c r="T32" s="107">
        <f t="shared" si="0"/>
        <v>0</v>
      </c>
      <c r="U32" s="107">
        <f>S32-'Wind PPAs by Plant_Real'!B32</f>
        <v>0</v>
      </c>
      <c r="AB32" s="418"/>
      <c r="AR32" s="28">
        <f t="shared" si="1"/>
        <v>2012</v>
      </c>
      <c r="AS32" s="271">
        <v>42.105370931280483</v>
      </c>
      <c r="AT32" s="563" t="e">
        <f>NA()</f>
        <v>#N/A</v>
      </c>
    </row>
    <row r="33" spans="1:46">
      <c r="A33" s="421">
        <v>35627</v>
      </c>
      <c r="B33" s="417">
        <v>70.5</v>
      </c>
      <c r="C33" s="1221">
        <v>19</v>
      </c>
      <c r="D33" s="417" t="e">
        <v>#N/A</v>
      </c>
      <c r="E33" s="417" t="e">
        <v>#N/A</v>
      </c>
      <c r="F33" s="417">
        <v>49.843327771620004</v>
      </c>
      <c r="G33" s="417" t="e">
        <v>#N/A</v>
      </c>
      <c r="H33" s="417" t="e">
        <v>#N/A</v>
      </c>
      <c r="I33" s="417" t="e">
        <v>#N/A</v>
      </c>
      <c r="J33" s="417" t="e">
        <v>#N/A</v>
      </c>
      <c r="K33" s="417" t="e">
        <v>#N/A</v>
      </c>
      <c r="L33" s="422" t="e">
        <v>#N/A</v>
      </c>
      <c r="N33" s="123" t="e">
        <v>#N/A</v>
      </c>
      <c r="O33" s="61">
        <v>49.843327771620004</v>
      </c>
      <c r="P33" s="500" t="e">
        <v>#N/A</v>
      </c>
      <c r="Q33" s="107"/>
      <c r="S33" s="3">
        <v>70.5</v>
      </c>
      <c r="T33" s="107">
        <f t="shared" si="0"/>
        <v>0</v>
      </c>
      <c r="U33" s="107">
        <f>S33-'Wind PPAs by Plant_Real'!B33</f>
        <v>0</v>
      </c>
      <c r="AB33" s="418"/>
      <c r="AR33" s="28">
        <f t="shared" si="1"/>
        <v>2013</v>
      </c>
      <c r="AS33" s="271">
        <v>30.788896671155783</v>
      </c>
      <c r="AT33" s="563" t="e">
        <f>NA()</f>
        <v>#N/A</v>
      </c>
    </row>
    <row r="34" spans="1:46">
      <c r="A34" s="421">
        <v>35564</v>
      </c>
      <c r="B34" s="417">
        <v>9</v>
      </c>
      <c r="C34" s="1221">
        <v>33</v>
      </c>
      <c r="D34" s="417" t="e">
        <v>#N/A</v>
      </c>
      <c r="E34" s="417" t="e">
        <v>#N/A</v>
      </c>
      <c r="F34" s="417">
        <v>46.381224404098383</v>
      </c>
      <c r="G34" s="417" t="e">
        <v>#N/A</v>
      </c>
      <c r="H34" s="417" t="e">
        <v>#N/A</v>
      </c>
      <c r="I34" s="417" t="e">
        <v>#N/A</v>
      </c>
      <c r="J34" s="417" t="e">
        <v>#N/A</v>
      </c>
      <c r="K34" s="417" t="e">
        <v>#N/A</v>
      </c>
      <c r="L34" s="422" t="e">
        <v>#N/A</v>
      </c>
      <c r="N34" s="123" t="e">
        <v>#N/A</v>
      </c>
      <c r="O34" s="61">
        <v>46.381224404098383</v>
      </c>
      <c r="P34" s="500" t="e">
        <v>#N/A</v>
      </c>
      <c r="Q34" s="107"/>
      <c r="S34" s="3">
        <v>9</v>
      </c>
      <c r="T34" s="107">
        <f t="shared" si="0"/>
        <v>0</v>
      </c>
      <c r="U34" s="107">
        <f>S34-'Wind PPAs by Plant_Real'!B34</f>
        <v>0</v>
      </c>
      <c r="AB34" s="418"/>
      <c r="AR34" s="28">
        <f t="shared" si="1"/>
        <v>2014</v>
      </c>
      <c r="AS34" s="271">
        <v>29.307279003420579</v>
      </c>
      <c r="AT34" s="563" t="e">
        <f>NA()</f>
        <v>#N/A</v>
      </c>
    </row>
    <row r="35" spans="1:46">
      <c r="A35" s="421">
        <v>36403</v>
      </c>
      <c r="B35" s="417">
        <v>74.900000000000006</v>
      </c>
      <c r="C35" s="1221">
        <v>20</v>
      </c>
      <c r="D35" s="417" t="e">
        <v>#N/A</v>
      </c>
      <c r="E35" s="417" t="e">
        <v>#N/A</v>
      </c>
      <c r="F35" s="417" t="e">
        <v>#N/A</v>
      </c>
      <c r="G35" s="417" t="e">
        <v>#N/A</v>
      </c>
      <c r="H35" s="417">
        <v>27.835305022923453</v>
      </c>
      <c r="I35" s="417" t="e">
        <v>#N/A</v>
      </c>
      <c r="J35" s="417" t="e">
        <v>#N/A</v>
      </c>
      <c r="K35" s="417" t="e">
        <v>#N/A</v>
      </c>
      <c r="L35" s="422" t="e">
        <v>#N/A</v>
      </c>
      <c r="N35" s="123" t="e">
        <v>#N/A</v>
      </c>
      <c r="O35" s="61">
        <v>27.835305022923453</v>
      </c>
      <c r="P35" s="500" t="e">
        <v>#N/A</v>
      </c>
      <c r="Q35" s="107"/>
      <c r="S35" s="3">
        <v>74.900000000000006</v>
      </c>
      <c r="T35" s="107">
        <f t="shared" si="0"/>
        <v>0</v>
      </c>
      <c r="U35" s="107">
        <f>S35-'Wind PPAs by Plant_Real'!B35</f>
        <v>0</v>
      </c>
      <c r="Z35" s="418"/>
      <c r="AR35" s="28">
        <f t="shared" si="1"/>
        <v>2015</v>
      </c>
      <c r="AS35" s="271">
        <v>35.972013769157549</v>
      </c>
      <c r="AT35" s="563" t="e">
        <f>NA()</f>
        <v>#N/A</v>
      </c>
    </row>
    <row r="36" spans="1:46">
      <c r="A36" s="421">
        <v>36656</v>
      </c>
      <c r="B36" s="417">
        <v>16.8</v>
      </c>
      <c r="C36" s="1221">
        <v>20</v>
      </c>
      <c r="D36" s="417" t="e">
        <v>#N/A</v>
      </c>
      <c r="E36" s="417">
        <v>37.571984080802125</v>
      </c>
      <c r="F36" s="417" t="e">
        <v>#N/A</v>
      </c>
      <c r="G36" s="417" t="e">
        <v>#N/A</v>
      </c>
      <c r="H36" s="417" t="e">
        <v>#N/A</v>
      </c>
      <c r="I36" s="417" t="e">
        <v>#N/A</v>
      </c>
      <c r="J36" s="417" t="e">
        <v>#N/A</v>
      </c>
      <c r="K36" s="417" t="e">
        <v>#N/A</v>
      </c>
      <c r="L36" s="422" t="e">
        <v>#N/A</v>
      </c>
      <c r="N36" s="123">
        <v>37.571984080802125</v>
      </c>
      <c r="O36" s="61" t="e">
        <v>#N/A</v>
      </c>
      <c r="P36" s="500" t="e">
        <v>#N/A</v>
      </c>
      <c r="Q36" s="107"/>
      <c r="S36" s="3">
        <v>16.8</v>
      </c>
      <c r="T36" s="107">
        <f t="shared" si="0"/>
        <v>0</v>
      </c>
      <c r="U36" s="107">
        <f>S36-'Wind PPAs by Plant_Real'!B36</f>
        <v>0</v>
      </c>
      <c r="Z36" s="418"/>
      <c r="AR36" s="28">
        <f t="shared" si="1"/>
        <v>2016</v>
      </c>
      <c r="AS36" s="271">
        <v>30.132109418380459</v>
      </c>
      <c r="AT36" s="563" t="e">
        <f>NA()</f>
        <v>#N/A</v>
      </c>
    </row>
    <row r="37" spans="1:46">
      <c r="A37" s="421">
        <v>36476</v>
      </c>
      <c r="B37" s="417">
        <v>10.4</v>
      </c>
      <c r="C37" s="1221">
        <v>12</v>
      </c>
      <c r="D37" s="417" t="e">
        <v>#N/A</v>
      </c>
      <c r="E37" s="417" t="e">
        <v>#N/A</v>
      </c>
      <c r="F37" s="417" t="e">
        <v>#N/A</v>
      </c>
      <c r="G37" s="417" t="e">
        <v>#N/A</v>
      </c>
      <c r="H37" s="417" t="e">
        <v>#N/A</v>
      </c>
      <c r="I37" s="417">
        <v>149.49999999999997</v>
      </c>
      <c r="J37" s="417" t="e">
        <v>#N/A</v>
      </c>
      <c r="K37" s="417" t="e">
        <v>#N/A</v>
      </c>
      <c r="L37" s="422" t="e">
        <v>#N/A</v>
      </c>
      <c r="N37" s="123" t="e">
        <v>#N/A</v>
      </c>
      <c r="O37" s="61" t="e">
        <v>#N/A</v>
      </c>
      <c r="P37" s="500">
        <v>149.49999999999997</v>
      </c>
      <c r="Q37" s="107"/>
      <c r="S37" s="3">
        <v>10.4</v>
      </c>
      <c r="T37" s="107">
        <f t="shared" si="0"/>
        <v>0</v>
      </c>
      <c r="U37" s="107">
        <f>S37-'Wind PPAs by Plant_Real'!B37</f>
        <v>0</v>
      </c>
      <c r="Z37" s="418"/>
      <c r="AR37" s="28">
        <f t="shared" si="1"/>
        <v>2017</v>
      </c>
      <c r="AS37" s="271">
        <v>24.652151434467818</v>
      </c>
      <c r="AT37" s="563" t="e">
        <f>NA()</f>
        <v>#N/A</v>
      </c>
    </row>
    <row r="38" spans="1:46">
      <c r="A38" s="421">
        <v>36998</v>
      </c>
      <c r="B38" s="417">
        <v>25.5</v>
      </c>
      <c r="C38" s="1221">
        <v>25</v>
      </c>
      <c r="D38" s="417" t="e">
        <v>#N/A</v>
      </c>
      <c r="E38" s="417" t="e">
        <v>#N/A</v>
      </c>
      <c r="F38" s="417">
        <v>86.807971992777723</v>
      </c>
      <c r="G38" s="417" t="e">
        <v>#N/A</v>
      </c>
      <c r="H38" s="417" t="e">
        <v>#N/A</v>
      </c>
      <c r="I38" s="417" t="e">
        <v>#N/A</v>
      </c>
      <c r="J38" s="417" t="e">
        <v>#N/A</v>
      </c>
      <c r="K38" s="417" t="e">
        <v>#N/A</v>
      </c>
      <c r="L38" s="422" t="e">
        <v>#N/A</v>
      </c>
      <c r="N38" s="123" t="e">
        <v>#N/A</v>
      </c>
      <c r="O38" s="61">
        <v>86.807971992777723</v>
      </c>
      <c r="P38" s="500" t="e">
        <v>#N/A</v>
      </c>
      <c r="Q38" s="107"/>
      <c r="S38" s="3">
        <v>25.5</v>
      </c>
      <c r="T38" s="107">
        <f t="shared" si="0"/>
        <v>0</v>
      </c>
      <c r="U38" s="107">
        <f>S38-'Wind PPAs by Plant_Real'!B38</f>
        <v>0</v>
      </c>
      <c r="Z38" s="418"/>
      <c r="AR38" s="28">
        <f t="shared" si="1"/>
        <v>2018</v>
      </c>
      <c r="AS38" s="271">
        <v>22.794147197608421</v>
      </c>
      <c r="AT38" s="563">
        <v>23.7</v>
      </c>
    </row>
    <row r="39" spans="1:46">
      <c r="A39" s="421">
        <v>36999</v>
      </c>
      <c r="B39" s="417">
        <v>4.5</v>
      </c>
      <c r="C39" s="1221">
        <v>20</v>
      </c>
      <c r="D39" s="417" t="e">
        <v>#N/A</v>
      </c>
      <c r="E39" s="417" t="e">
        <v>#N/A</v>
      </c>
      <c r="F39" s="417">
        <v>73.198224593799992</v>
      </c>
      <c r="G39" s="417" t="e">
        <v>#N/A</v>
      </c>
      <c r="H39" s="417" t="e">
        <v>#N/A</v>
      </c>
      <c r="I39" s="417" t="e">
        <v>#N/A</v>
      </c>
      <c r="J39" s="417" t="e">
        <v>#N/A</v>
      </c>
      <c r="K39" s="417" t="e">
        <v>#N/A</v>
      </c>
      <c r="L39" s="422" t="e">
        <v>#N/A</v>
      </c>
      <c r="N39" s="123" t="e">
        <v>#N/A</v>
      </c>
      <c r="O39" s="61">
        <v>73.198224593799992</v>
      </c>
      <c r="P39" s="500" t="e">
        <v>#N/A</v>
      </c>
      <c r="Q39" s="107"/>
      <c r="S39" s="3">
        <v>4.5</v>
      </c>
      <c r="T39" s="107">
        <f t="shared" si="0"/>
        <v>0</v>
      </c>
      <c r="U39" s="107">
        <f>S39-'Wind PPAs by Plant_Real'!B39</f>
        <v>0</v>
      </c>
      <c r="Z39" s="418"/>
      <c r="AR39" s="28">
        <f t="shared" si="1"/>
        <v>2019</v>
      </c>
      <c r="AS39" s="271">
        <v>32.464111388187511</v>
      </c>
      <c r="AT39" s="563">
        <v>25.125</v>
      </c>
    </row>
    <row r="40" spans="1:46">
      <c r="A40" s="421">
        <v>36790</v>
      </c>
      <c r="B40" s="417">
        <v>29.7</v>
      </c>
      <c r="C40" s="1221">
        <v>15</v>
      </c>
      <c r="D40" s="417" t="e">
        <v>#N/A</v>
      </c>
      <c r="E40" s="417">
        <v>40.478265912913592</v>
      </c>
      <c r="F40" s="417" t="e">
        <v>#N/A</v>
      </c>
      <c r="G40" s="417" t="e">
        <v>#N/A</v>
      </c>
      <c r="H40" s="417" t="e">
        <v>#N/A</v>
      </c>
      <c r="I40" s="417" t="e">
        <v>#N/A</v>
      </c>
      <c r="J40" s="417" t="e">
        <v>#N/A</v>
      </c>
      <c r="K40" s="417" t="e">
        <v>#N/A</v>
      </c>
      <c r="L40" s="422" t="e">
        <v>#N/A</v>
      </c>
      <c r="N40" s="123">
        <v>40.478265912913592</v>
      </c>
      <c r="O40" s="61" t="e">
        <v>#N/A</v>
      </c>
      <c r="P40" s="500" t="e">
        <v>#N/A</v>
      </c>
      <c r="Q40" s="107"/>
      <c r="S40" s="3">
        <v>29.7</v>
      </c>
      <c r="T40" s="107">
        <f t="shared" si="0"/>
        <v>0</v>
      </c>
      <c r="U40" s="107">
        <f>S40-'Wind PPAs by Plant_Real'!B40</f>
        <v>0</v>
      </c>
      <c r="Z40" s="418"/>
      <c r="AR40" s="28">
        <f t="shared" si="1"/>
        <v>2020</v>
      </c>
      <c r="AS40" s="271">
        <v>34.536246349570554</v>
      </c>
      <c r="AT40" s="563">
        <v>21.95</v>
      </c>
    </row>
    <row r="41" spans="1:46">
      <c r="A41" s="421">
        <v>36963</v>
      </c>
      <c r="B41" s="417">
        <v>112.2</v>
      </c>
      <c r="C41" s="1221">
        <v>15</v>
      </c>
      <c r="D41" s="417" t="e">
        <v>#N/A</v>
      </c>
      <c r="E41" s="417" t="e">
        <v>#N/A</v>
      </c>
      <c r="F41" s="417" t="e">
        <v>#N/A</v>
      </c>
      <c r="G41" s="417">
        <v>24.999999999999993</v>
      </c>
      <c r="H41" s="417" t="e">
        <v>#N/A</v>
      </c>
      <c r="I41" s="417" t="e">
        <v>#N/A</v>
      </c>
      <c r="J41" s="417" t="e">
        <v>#N/A</v>
      </c>
      <c r="K41" s="417" t="e">
        <v>#N/A</v>
      </c>
      <c r="L41" s="422" t="e">
        <v>#N/A</v>
      </c>
      <c r="N41" s="123" t="e">
        <v>#N/A</v>
      </c>
      <c r="O41" s="61">
        <v>24.999999999999993</v>
      </c>
      <c r="P41" s="500" t="e">
        <v>#N/A</v>
      </c>
      <c r="Q41" s="107"/>
      <c r="S41" s="3">
        <v>112.2</v>
      </c>
      <c r="T41" s="107">
        <f t="shared" si="0"/>
        <v>0</v>
      </c>
      <c r="U41" s="107">
        <f>S41-'Wind PPAs by Plant_Real'!B41</f>
        <v>0</v>
      </c>
      <c r="Z41" s="418"/>
      <c r="AR41" s="28">
        <f t="shared" si="1"/>
        <v>2021</v>
      </c>
      <c r="AS41" s="271">
        <v>30.375476694865206</v>
      </c>
      <c r="AT41" s="563">
        <v>25.774999999999999</v>
      </c>
    </row>
    <row r="42" spans="1:46">
      <c r="A42" s="421">
        <v>37345</v>
      </c>
      <c r="B42" s="417">
        <v>15</v>
      </c>
      <c r="C42" s="1221">
        <v>20</v>
      </c>
      <c r="D42" s="417" t="e">
        <v>#N/A</v>
      </c>
      <c r="E42" s="417" t="e">
        <v>#N/A</v>
      </c>
      <c r="F42" s="417" t="e">
        <v>#N/A</v>
      </c>
      <c r="G42" s="417" t="e">
        <v>#N/A</v>
      </c>
      <c r="H42" s="417" t="e">
        <v>#N/A</v>
      </c>
      <c r="I42" s="417">
        <v>43.30065830833351</v>
      </c>
      <c r="J42" s="417" t="e">
        <v>#N/A</v>
      </c>
      <c r="K42" s="417" t="e">
        <v>#N/A</v>
      </c>
      <c r="L42" s="422" t="e">
        <v>#N/A</v>
      </c>
      <c r="N42" s="123" t="e">
        <v>#N/A</v>
      </c>
      <c r="O42" s="61" t="e">
        <v>#N/A</v>
      </c>
      <c r="P42" s="500">
        <v>43.30065830833351</v>
      </c>
      <c r="Q42" s="107"/>
      <c r="S42" s="3">
        <v>15</v>
      </c>
      <c r="T42" s="107">
        <f t="shared" si="0"/>
        <v>0</v>
      </c>
      <c r="U42" s="107">
        <f>S42-'Wind PPAs by Plant_Real'!B42</f>
        <v>0</v>
      </c>
      <c r="Z42" s="418"/>
      <c r="AR42" s="28">
        <v>2022</v>
      </c>
      <c r="AS42" s="271">
        <v>32.721421421087705</v>
      </c>
      <c r="AT42" s="563">
        <v>35.377499999999998</v>
      </c>
    </row>
    <row r="43" spans="1:46">
      <c r="A43" s="421">
        <v>37245</v>
      </c>
      <c r="B43" s="417">
        <v>9</v>
      </c>
      <c r="C43" s="1221">
        <v>20</v>
      </c>
      <c r="D43" s="417" t="e">
        <v>#N/A</v>
      </c>
      <c r="E43" s="417" t="e">
        <v>#N/A</v>
      </c>
      <c r="F43" s="417" t="e">
        <v>#N/A</v>
      </c>
      <c r="G43" s="417" t="e">
        <v>#N/A</v>
      </c>
      <c r="H43" s="417" t="e">
        <v>#N/A</v>
      </c>
      <c r="I43" s="417">
        <v>43.300658308333503</v>
      </c>
      <c r="J43" s="417" t="e">
        <v>#N/A</v>
      </c>
      <c r="K43" s="417" t="e">
        <v>#N/A</v>
      </c>
      <c r="L43" s="422" t="e">
        <v>#N/A</v>
      </c>
      <c r="N43" s="123" t="e">
        <v>#N/A</v>
      </c>
      <c r="O43" s="61" t="e">
        <v>#N/A</v>
      </c>
      <c r="P43" s="500">
        <v>43.300658308333503</v>
      </c>
      <c r="Q43" s="107"/>
      <c r="S43" s="3">
        <v>9</v>
      </c>
      <c r="T43" s="107">
        <f t="shared" si="0"/>
        <v>0</v>
      </c>
      <c r="U43" s="107">
        <f>S43-'Wind PPAs by Plant_Real'!B43</f>
        <v>0</v>
      </c>
      <c r="Z43" s="418"/>
      <c r="AR43" s="30">
        <v>2023</v>
      </c>
      <c r="AS43" s="272"/>
      <c r="AT43" s="675">
        <v>41.342500000000001</v>
      </c>
    </row>
    <row r="44" spans="1:46">
      <c r="A44" s="421">
        <v>36913</v>
      </c>
      <c r="B44" s="417">
        <v>50</v>
      </c>
      <c r="C44" s="1221">
        <v>20</v>
      </c>
      <c r="D44" s="417" t="e">
        <v>#N/A</v>
      </c>
      <c r="E44" s="417">
        <v>35.47999999999999</v>
      </c>
      <c r="F44" s="417" t="e">
        <v>#N/A</v>
      </c>
      <c r="G44" s="417" t="e">
        <v>#N/A</v>
      </c>
      <c r="H44" s="417" t="e">
        <v>#N/A</v>
      </c>
      <c r="I44" s="417" t="e">
        <v>#N/A</v>
      </c>
      <c r="J44" s="417" t="e">
        <v>#N/A</v>
      </c>
      <c r="K44" s="417" t="e">
        <v>#N/A</v>
      </c>
      <c r="L44" s="422" t="e">
        <v>#N/A</v>
      </c>
      <c r="N44" s="123">
        <v>35.47999999999999</v>
      </c>
      <c r="O44" s="61" t="e">
        <v>#N/A</v>
      </c>
      <c r="P44" s="500" t="e">
        <v>#N/A</v>
      </c>
      <c r="Q44" s="107"/>
      <c r="S44" s="3">
        <v>50</v>
      </c>
      <c r="T44" s="107">
        <f t="shared" si="0"/>
        <v>0</v>
      </c>
      <c r="U44" s="107">
        <f>S44-'Wind PPAs by Plant_Real'!B44</f>
        <v>0</v>
      </c>
      <c r="Z44" s="418"/>
    </row>
    <row r="45" spans="1:46">
      <c r="A45" s="421">
        <v>37246</v>
      </c>
      <c r="B45" s="417">
        <v>80</v>
      </c>
      <c r="C45" s="1221">
        <v>15</v>
      </c>
      <c r="D45" s="417" t="e">
        <v>#N/A</v>
      </c>
      <c r="E45" s="417" t="e">
        <v>#N/A</v>
      </c>
      <c r="F45" s="417" t="e">
        <v>#N/A</v>
      </c>
      <c r="G45" s="417">
        <v>24.824875265365861</v>
      </c>
      <c r="H45" s="417" t="e">
        <v>#N/A</v>
      </c>
      <c r="I45" s="417" t="e">
        <v>#N/A</v>
      </c>
      <c r="J45" s="417" t="e">
        <v>#N/A</v>
      </c>
      <c r="K45" s="417" t="e">
        <v>#N/A</v>
      </c>
      <c r="L45" s="422" t="e">
        <v>#N/A</v>
      </c>
      <c r="N45" s="123" t="e">
        <v>#N/A</v>
      </c>
      <c r="O45" s="61">
        <v>24.824875265365861</v>
      </c>
      <c r="P45" s="500" t="e">
        <v>#N/A</v>
      </c>
      <c r="Q45" s="107"/>
      <c r="S45" s="3">
        <v>80</v>
      </c>
      <c r="T45" s="107">
        <f t="shared" si="0"/>
        <v>0</v>
      </c>
      <c r="U45" s="107">
        <f>S45-'Wind PPAs by Plant_Real'!B45</f>
        <v>0</v>
      </c>
      <c r="Z45" s="418"/>
    </row>
    <row r="46" spans="1:46">
      <c r="A46" s="421">
        <v>37202</v>
      </c>
      <c r="B46" s="417">
        <v>49.8</v>
      </c>
      <c r="C46" s="1221">
        <v>20</v>
      </c>
      <c r="D46" s="417" t="e">
        <v>#N/A</v>
      </c>
      <c r="E46" s="417">
        <v>65.832702791067462</v>
      </c>
      <c r="F46" s="417" t="e">
        <v>#N/A</v>
      </c>
      <c r="G46" s="417" t="e">
        <v>#N/A</v>
      </c>
      <c r="H46" s="417" t="e">
        <v>#N/A</v>
      </c>
      <c r="I46" s="417" t="e">
        <v>#N/A</v>
      </c>
      <c r="J46" s="417" t="e">
        <v>#N/A</v>
      </c>
      <c r="K46" s="417" t="e">
        <v>#N/A</v>
      </c>
      <c r="L46" s="422" t="e">
        <v>#N/A</v>
      </c>
      <c r="N46" s="123">
        <v>65.832702791067462</v>
      </c>
      <c r="O46" s="61" t="e">
        <v>#N/A</v>
      </c>
      <c r="P46" s="500" t="e">
        <v>#N/A</v>
      </c>
      <c r="Q46" s="107"/>
      <c r="S46" s="3">
        <v>49.8</v>
      </c>
      <c r="T46" s="107">
        <f t="shared" si="0"/>
        <v>0</v>
      </c>
      <c r="U46" s="107">
        <f>S46-'Wind PPAs by Plant_Real'!B46</f>
        <v>0</v>
      </c>
      <c r="Z46" s="418"/>
    </row>
    <row r="47" spans="1:46">
      <c r="A47" s="421">
        <v>37631</v>
      </c>
      <c r="B47" s="417">
        <v>24</v>
      </c>
      <c r="C47" s="1221">
        <v>20</v>
      </c>
      <c r="D47" s="417" t="e">
        <v>#N/A</v>
      </c>
      <c r="E47" s="417">
        <v>36.766908670860822</v>
      </c>
      <c r="F47" s="417" t="e">
        <v>#N/A</v>
      </c>
      <c r="G47" s="417" t="e">
        <v>#N/A</v>
      </c>
      <c r="H47" s="417" t="e">
        <v>#N/A</v>
      </c>
      <c r="I47" s="417" t="e">
        <v>#N/A</v>
      </c>
      <c r="J47" s="417" t="e">
        <v>#N/A</v>
      </c>
      <c r="K47" s="417" t="e">
        <v>#N/A</v>
      </c>
      <c r="L47" s="422" t="e">
        <v>#N/A</v>
      </c>
      <c r="N47" s="123">
        <v>36.766908670860822</v>
      </c>
      <c r="O47" s="61" t="e">
        <v>#N/A</v>
      </c>
      <c r="P47" s="500" t="e">
        <v>#N/A</v>
      </c>
      <c r="Q47" s="107"/>
      <c r="S47" s="3">
        <v>24</v>
      </c>
      <c r="T47" s="107">
        <f t="shared" si="0"/>
        <v>0</v>
      </c>
      <c r="U47" s="107">
        <f>S47-'Wind PPAs by Plant_Real'!B47</f>
        <v>0</v>
      </c>
      <c r="Z47" s="418"/>
    </row>
    <row r="48" spans="1:46">
      <c r="A48" s="421">
        <v>36860</v>
      </c>
      <c r="B48" s="417">
        <v>299.64</v>
      </c>
      <c r="C48" s="1221">
        <v>25</v>
      </c>
      <c r="D48" s="417" t="e">
        <v>#N/A</v>
      </c>
      <c r="E48" s="417">
        <v>28.531021574531231</v>
      </c>
      <c r="F48" s="417" t="e">
        <v>#N/A</v>
      </c>
      <c r="G48" s="417" t="e">
        <v>#N/A</v>
      </c>
      <c r="H48" s="417" t="e">
        <v>#N/A</v>
      </c>
      <c r="I48" s="417" t="e">
        <v>#N/A</v>
      </c>
      <c r="J48" s="417" t="e">
        <v>#N/A</v>
      </c>
      <c r="K48" s="417" t="e">
        <v>#N/A</v>
      </c>
      <c r="L48" s="422" t="e">
        <v>#N/A</v>
      </c>
      <c r="N48" s="123">
        <v>28.531021574531231</v>
      </c>
      <c r="O48" s="61" t="e">
        <v>#N/A</v>
      </c>
      <c r="P48" s="500" t="e">
        <v>#N/A</v>
      </c>
      <c r="Q48" s="107"/>
      <c r="S48" s="3">
        <v>299.64</v>
      </c>
      <c r="T48" s="107">
        <f t="shared" si="0"/>
        <v>0</v>
      </c>
      <c r="U48" s="107">
        <f>S48-'Wind PPAs by Plant_Real'!B48</f>
        <v>0</v>
      </c>
      <c r="Z48" s="418"/>
    </row>
    <row r="49" spans="1:26">
      <c r="A49" s="421">
        <v>37526</v>
      </c>
      <c r="B49" s="417">
        <v>56.76</v>
      </c>
      <c r="C49" s="1221">
        <v>25</v>
      </c>
      <c r="D49" s="417" t="e">
        <v>#N/A</v>
      </c>
      <c r="E49" s="417" t="e">
        <v>#N/A</v>
      </c>
      <c r="F49" s="417">
        <v>24.273739898101212</v>
      </c>
      <c r="G49" s="417" t="e">
        <v>#N/A</v>
      </c>
      <c r="H49" s="417" t="e">
        <v>#N/A</v>
      </c>
      <c r="I49" s="417" t="e">
        <v>#N/A</v>
      </c>
      <c r="J49" s="417" t="e">
        <v>#N/A</v>
      </c>
      <c r="K49" s="417" t="e">
        <v>#N/A</v>
      </c>
      <c r="L49" s="422" t="e">
        <v>#N/A</v>
      </c>
      <c r="N49" s="123" t="e">
        <v>#N/A</v>
      </c>
      <c r="O49" s="61">
        <v>24.273739898101212</v>
      </c>
      <c r="P49" s="500" t="e">
        <v>#N/A</v>
      </c>
      <c r="Q49" s="107"/>
      <c r="S49" s="3">
        <v>56.76</v>
      </c>
      <c r="T49" s="107">
        <f t="shared" si="0"/>
        <v>0</v>
      </c>
      <c r="U49" s="107">
        <f>S49-'Wind PPAs by Plant_Real'!B49</f>
        <v>0</v>
      </c>
      <c r="Z49" s="418"/>
    </row>
    <row r="50" spans="1:26">
      <c r="A50" s="421">
        <v>37518</v>
      </c>
      <c r="B50" s="417">
        <v>5.94</v>
      </c>
      <c r="C50" s="1221">
        <v>20</v>
      </c>
      <c r="D50" s="417" t="e">
        <v>#N/A</v>
      </c>
      <c r="E50" s="417" t="e">
        <v>#N/A</v>
      </c>
      <c r="F50" s="417">
        <v>27.499999999999989</v>
      </c>
      <c r="G50" s="417" t="e">
        <v>#N/A</v>
      </c>
      <c r="H50" s="417" t="e">
        <v>#N/A</v>
      </c>
      <c r="I50" s="417" t="e">
        <v>#N/A</v>
      </c>
      <c r="J50" s="417" t="e">
        <v>#N/A</v>
      </c>
      <c r="K50" s="417" t="e">
        <v>#N/A</v>
      </c>
      <c r="L50" s="422" t="e">
        <v>#N/A</v>
      </c>
      <c r="N50" s="123" t="e">
        <v>#N/A</v>
      </c>
      <c r="O50" s="61">
        <v>27.499999999999989</v>
      </c>
      <c r="P50" s="500" t="e">
        <v>#N/A</v>
      </c>
      <c r="Q50" s="107"/>
      <c r="S50" s="3">
        <v>5.94</v>
      </c>
      <c r="T50" s="107">
        <f t="shared" si="0"/>
        <v>0</v>
      </c>
      <c r="U50" s="107">
        <f>S50-'Wind PPAs by Plant_Real'!B50</f>
        <v>0</v>
      </c>
      <c r="Z50" s="418"/>
    </row>
    <row r="51" spans="1:26">
      <c r="A51" s="421">
        <v>37543</v>
      </c>
      <c r="B51" s="417">
        <v>11.22</v>
      </c>
      <c r="C51" s="1221">
        <v>20</v>
      </c>
      <c r="D51" s="417" t="e">
        <v>#N/A</v>
      </c>
      <c r="E51" s="417" t="e">
        <v>#N/A</v>
      </c>
      <c r="F51" s="417">
        <v>27.499999999999989</v>
      </c>
      <c r="G51" s="417" t="e">
        <v>#N/A</v>
      </c>
      <c r="H51" s="417" t="e">
        <v>#N/A</v>
      </c>
      <c r="I51" s="417" t="e">
        <v>#N/A</v>
      </c>
      <c r="J51" s="417" t="e">
        <v>#N/A</v>
      </c>
      <c r="K51" s="417" t="e">
        <v>#N/A</v>
      </c>
      <c r="L51" s="422" t="e">
        <v>#N/A</v>
      </c>
      <c r="N51" s="123" t="e">
        <v>#N/A</v>
      </c>
      <c r="O51" s="61">
        <v>27.499999999999989</v>
      </c>
      <c r="P51" s="500" t="e">
        <v>#N/A</v>
      </c>
      <c r="Q51" s="107"/>
      <c r="S51" s="3">
        <v>11.22</v>
      </c>
      <c r="T51" s="107">
        <f t="shared" si="0"/>
        <v>0</v>
      </c>
      <c r="U51" s="107">
        <f>S51-'Wind PPAs by Plant_Real'!B51</f>
        <v>0</v>
      </c>
      <c r="Z51" s="418"/>
    </row>
    <row r="52" spans="1:26">
      <c r="A52" s="421">
        <v>38084</v>
      </c>
      <c r="B52" s="417">
        <v>3.3</v>
      </c>
      <c r="C52" s="1221">
        <v>20</v>
      </c>
      <c r="D52" s="417" t="e">
        <v>#N/A</v>
      </c>
      <c r="E52" s="417" t="e">
        <v>#N/A</v>
      </c>
      <c r="F52" s="417">
        <v>27.749999999999982</v>
      </c>
      <c r="G52" s="417" t="e">
        <v>#N/A</v>
      </c>
      <c r="H52" s="417" t="e">
        <v>#N/A</v>
      </c>
      <c r="I52" s="417" t="e">
        <v>#N/A</v>
      </c>
      <c r="J52" s="417" t="e">
        <v>#N/A</v>
      </c>
      <c r="K52" s="417" t="e">
        <v>#N/A</v>
      </c>
      <c r="L52" s="422" t="e">
        <v>#N/A</v>
      </c>
      <c r="N52" s="123" t="e">
        <v>#N/A</v>
      </c>
      <c r="O52" s="61">
        <v>27.749999999999982</v>
      </c>
      <c r="P52" s="500" t="e">
        <v>#N/A</v>
      </c>
      <c r="Q52" s="107"/>
      <c r="S52" s="3">
        <v>3.3</v>
      </c>
      <c r="T52" s="107">
        <f t="shared" si="0"/>
        <v>0</v>
      </c>
      <c r="U52" s="107">
        <f>S52-'Wind PPAs by Plant_Real'!B52</f>
        <v>0</v>
      </c>
      <c r="Z52" s="418"/>
    </row>
    <row r="53" spans="1:26">
      <c r="A53" s="421">
        <v>39239</v>
      </c>
      <c r="B53" s="417">
        <v>20.46</v>
      </c>
      <c r="C53" s="1221">
        <v>10</v>
      </c>
      <c r="D53" s="417" t="e">
        <v>#N/A</v>
      </c>
      <c r="E53" s="417" t="e">
        <v>#N/A</v>
      </c>
      <c r="F53" s="417">
        <v>49.651138217016779</v>
      </c>
      <c r="G53" s="417" t="e">
        <v>#N/A</v>
      </c>
      <c r="H53" s="417" t="e">
        <v>#N/A</v>
      </c>
      <c r="I53" s="417" t="e">
        <v>#N/A</v>
      </c>
      <c r="J53" s="417" t="e">
        <v>#N/A</v>
      </c>
      <c r="K53" s="417" t="e">
        <v>#N/A</v>
      </c>
      <c r="L53" s="422" t="e">
        <v>#N/A</v>
      </c>
      <c r="N53" s="123" t="e">
        <v>#N/A</v>
      </c>
      <c r="O53" s="61">
        <v>49.651138217016779</v>
      </c>
      <c r="P53" s="500" t="e">
        <v>#N/A</v>
      </c>
      <c r="Q53" s="107"/>
      <c r="S53" s="3">
        <v>20.46</v>
      </c>
      <c r="T53" s="107">
        <f t="shared" si="0"/>
        <v>0</v>
      </c>
      <c r="U53" s="107">
        <f>S53-'Wind PPAs by Plant_Real'!B53</f>
        <v>0</v>
      </c>
      <c r="Z53" s="418"/>
    </row>
    <row r="54" spans="1:26">
      <c r="A54" s="421">
        <v>37245</v>
      </c>
      <c r="B54" s="417">
        <v>66</v>
      </c>
      <c r="C54" s="1221">
        <v>20</v>
      </c>
      <c r="D54" s="417" t="e">
        <v>#N/A</v>
      </c>
      <c r="E54" s="417" t="e">
        <v>#N/A</v>
      </c>
      <c r="F54" s="417" t="e">
        <v>#N/A</v>
      </c>
      <c r="G54" s="417" t="e">
        <v>#N/A</v>
      </c>
      <c r="H54" s="417" t="e">
        <v>#N/A</v>
      </c>
      <c r="I54" s="417">
        <v>43.084417603277231</v>
      </c>
      <c r="J54" s="417" t="e">
        <v>#N/A</v>
      </c>
      <c r="K54" s="417" t="e">
        <v>#N/A</v>
      </c>
      <c r="L54" s="422" t="e">
        <v>#N/A</v>
      </c>
      <c r="N54" s="123" t="e">
        <v>#N/A</v>
      </c>
      <c r="O54" s="61" t="e">
        <v>#N/A</v>
      </c>
      <c r="P54" s="500">
        <v>43.084417603277231</v>
      </c>
      <c r="Q54" s="107"/>
      <c r="S54" s="3">
        <v>66</v>
      </c>
      <c r="T54" s="107">
        <f t="shared" si="0"/>
        <v>0</v>
      </c>
      <c r="U54" s="107">
        <f>S54-'Wind PPAs by Plant_Real'!B54</f>
        <v>0</v>
      </c>
      <c r="Z54" s="418"/>
    </row>
    <row r="55" spans="1:26">
      <c r="A55" s="421">
        <v>37536</v>
      </c>
      <c r="B55" s="417">
        <v>162</v>
      </c>
      <c r="C55" s="1221">
        <v>25</v>
      </c>
      <c r="D55" s="417">
        <v>37.777497544714848</v>
      </c>
      <c r="E55" s="417" t="e">
        <v>#N/A</v>
      </c>
      <c r="F55" s="417" t="e">
        <v>#N/A</v>
      </c>
      <c r="G55" s="417" t="e">
        <v>#N/A</v>
      </c>
      <c r="H55" s="417" t="e">
        <v>#N/A</v>
      </c>
      <c r="I55" s="417" t="e">
        <v>#N/A</v>
      </c>
      <c r="J55" s="417" t="e">
        <v>#N/A</v>
      </c>
      <c r="K55" s="417" t="e">
        <v>#N/A</v>
      </c>
      <c r="L55" s="422" t="e">
        <v>#N/A</v>
      </c>
      <c r="N55" s="123">
        <v>37.777497544714848</v>
      </c>
      <c r="O55" s="61" t="e">
        <v>#N/A</v>
      </c>
      <c r="P55" s="500" t="e">
        <v>#N/A</v>
      </c>
      <c r="Q55" s="107"/>
      <c r="S55" s="3">
        <v>162</v>
      </c>
      <c r="T55" s="107">
        <f t="shared" si="0"/>
        <v>0</v>
      </c>
      <c r="U55" s="107">
        <f>S55-'Wind PPAs by Plant_Real'!B55</f>
        <v>0</v>
      </c>
      <c r="Z55" s="418"/>
    </row>
    <row r="56" spans="1:26">
      <c r="A56" s="421">
        <v>37550</v>
      </c>
      <c r="B56" s="417">
        <v>204</v>
      </c>
      <c r="C56" s="1221">
        <v>25</v>
      </c>
      <c r="D56" s="417" t="e">
        <v>#N/A</v>
      </c>
      <c r="E56" s="417">
        <v>27.249999999999986</v>
      </c>
      <c r="F56" s="417" t="e">
        <v>#N/A</v>
      </c>
      <c r="G56" s="417" t="e">
        <v>#N/A</v>
      </c>
      <c r="H56" s="417" t="e">
        <v>#N/A</v>
      </c>
      <c r="I56" s="417" t="e">
        <v>#N/A</v>
      </c>
      <c r="J56" s="417" t="e">
        <v>#N/A</v>
      </c>
      <c r="K56" s="417" t="e">
        <v>#N/A</v>
      </c>
      <c r="L56" s="422" t="e">
        <v>#N/A</v>
      </c>
      <c r="N56" s="123">
        <v>27.249999999999986</v>
      </c>
      <c r="O56" s="61" t="e">
        <v>#N/A</v>
      </c>
      <c r="P56" s="500" t="e">
        <v>#N/A</v>
      </c>
      <c r="Q56" s="107"/>
      <c r="S56" s="3">
        <v>204</v>
      </c>
      <c r="T56" s="107">
        <f t="shared" si="0"/>
        <v>0</v>
      </c>
      <c r="U56" s="107">
        <f>S56-'Wind PPAs by Plant_Real'!B56</f>
        <v>0</v>
      </c>
      <c r="Z56" s="418"/>
    </row>
    <row r="57" spans="1:26">
      <c r="A57" s="421">
        <v>37778</v>
      </c>
      <c r="B57" s="417">
        <v>51</v>
      </c>
      <c r="C57" s="1221">
        <v>15</v>
      </c>
      <c r="D57" s="417" t="e">
        <v>#N/A</v>
      </c>
      <c r="E57" s="417" t="e">
        <v>#N/A</v>
      </c>
      <c r="F57" s="417" t="e">
        <v>#N/A</v>
      </c>
      <c r="G57" s="417">
        <v>24.679999999999996</v>
      </c>
      <c r="H57" s="417" t="e">
        <v>#N/A</v>
      </c>
      <c r="I57" s="417" t="e">
        <v>#N/A</v>
      </c>
      <c r="J57" s="417" t="e">
        <v>#N/A</v>
      </c>
      <c r="K57" s="417" t="e">
        <v>#N/A</v>
      </c>
      <c r="L57" s="422" t="e">
        <v>#N/A</v>
      </c>
      <c r="N57" s="123" t="e">
        <v>#N/A</v>
      </c>
      <c r="O57" s="61">
        <v>24.679999999999996</v>
      </c>
      <c r="P57" s="500" t="e">
        <v>#N/A</v>
      </c>
      <c r="Q57" s="107"/>
      <c r="S57" s="3">
        <v>51</v>
      </c>
      <c r="T57" s="107">
        <f t="shared" si="0"/>
        <v>0</v>
      </c>
      <c r="U57" s="107">
        <f>S57-'Wind PPAs by Plant_Real'!B57</f>
        <v>0</v>
      </c>
      <c r="Z57" s="418"/>
    </row>
    <row r="58" spans="1:26">
      <c r="A58" s="421">
        <v>37707</v>
      </c>
      <c r="B58" s="417">
        <v>51</v>
      </c>
      <c r="C58" s="1221">
        <v>25</v>
      </c>
      <c r="D58" s="417" t="e">
        <v>#N/A</v>
      </c>
      <c r="E58" s="417" t="e">
        <v>#N/A</v>
      </c>
      <c r="F58" s="417" t="e">
        <v>#N/A</v>
      </c>
      <c r="G58" s="417">
        <v>18.383233240779703</v>
      </c>
      <c r="H58" s="417" t="e">
        <v>#N/A</v>
      </c>
      <c r="I58" s="417" t="e">
        <v>#N/A</v>
      </c>
      <c r="J58" s="417" t="e">
        <v>#N/A</v>
      </c>
      <c r="K58" s="417" t="e">
        <v>#N/A</v>
      </c>
      <c r="L58" s="422" t="e">
        <v>#N/A</v>
      </c>
      <c r="N58" s="123" t="e">
        <v>#N/A</v>
      </c>
      <c r="O58" s="61">
        <v>18.383233240779703</v>
      </c>
      <c r="P58" s="500" t="e">
        <v>#N/A</v>
      </c>
      <c r="Q58" s="107"/>
      <c r="S58" s="3">
        <v>51</v>
      </c>
      <c r="T58" s="107">
        <f t="shared" si="0"/>
        <v>0</v>
      </c>
      <c r="U58" s="107">
        <f>S58-'Wind PPAs by Plant_Real'!B58</f>
        <v>0</v>
      </c>
      <c r="Z58" s="418"/>
    </row>
    <row r="59" spans="1:26">
      <c r="A59" s="421">
        <v>37585</v>
      </c>
      <c r="B59" s="417">
        <v>43.5</v>
      </c>
      <c r="C59" s="1221">
        <v>15</v>
      </c>
      <c r="D59" s="417" t="e">
        <v>#N/A</v>
      </c>
      <c r="E59" s="417" t="e">
        <v>#N/A</v>
      </c>
      <c r="F59" s="417">
        <v>24.741984496878906</v>
      </c>
      <c r="G59" s="417" t="e">
        <v>#N/A</v>
      </c>
      <c r="H59" s="417" t="e">
        <v>#N/A</v>
      </c>
      <c r="I59" s="417" t="e">
        <v>#N/A</v>
      </c>
      <c r="J59" s="417" t="e">
        <v>#N/A</v>
      </c>
      <c r="K59" s="417" t="e">
        <v>#N/A</v>
      </c>
      <c r="L59" s="422" t="e">
        <v>#N/A</v>
      </c>
      <c r="N59" s="123" t="e">
        <v>#N/A</v>
      </c>
      <c r="O59" s="61">
        <v>24.741984496878906</v>
      </c>
      <c r="P59" s="500" t="e">
        <v>#N/A</v>
      </c>
      <c r="Q59" s="107"/>
      <c r="S59" s="3">
        <v>43.5</v>
      </c>
      <c r="T59" s="107">
        <f t="shared" si="0"/>
        <v>0</v>
      </c>
      <c r="U59" s="107">
        <f>S59-'Wind PPAs by Plant_Real'!B59</f>
        <v>0</v>
      </c>
      <c r="Z59" s="418"/>
    </row>
    <row r="60" spans="1:26">
      <c r="A60" s="421">
        <v>37512</v>
      </c>
      <c r="B60" s="417">
        <v>40.5</v>
      </c>
      <c r="C60" s="1221">
        <v>25</v>
      </c>
      <c r="D60" s="417" t="e">
        <v>#N/A</v>
      </c>
      <c r="E60" s="417" t="e">
        <v>#N/A</v>
      </c>
      <c r="F60" s="417">
        <v>21.019697910274392</v>
      </c>
      <c r="G60" s="417" t="e">
        <v>#N/A</v>
      </c>
      <c r="H60" s="417" t="e">
        <v>#N/A</v>
      </c>
      <c r="I60" s="417" t="e">
        <v>#N/A</v>
      </c>
      <c r="J60" s="417" t="e">
        <v>#N/A</v>
      </c>
      <c r="K60" s="417" t="e">
        <v>#N/A</v>
      </c>
      <c r="L60" s="422" t="e">
        <v>#N/A</v>
      </c>
      <c r="N60" s="123" t="e">
        <v>#N/A</v>
      </c>
      <c r="O60" s="61">
        <v>21.019697910274392</v>
      </c>
      <c r="P60" s="500" t="e">
        <v>#N/A</v>
      </c>
      <c r="Q60" s="107"/>
      <c r="S60" s="3">
        <v>40.5</v>
      </c>
      <c r="T60" s="107">
        <f t="shared" si="0"/>
        <v>0</v>
      </c>
      <c r="U60" s="107">
        <f>S60-'Wind PPAs by Plant_Real'!B60</f>
        <v>0</v>
      </c>
      <c r="Z60" s="418"/>
    </row>
    <row r="61" spans="1:26">
      <c r="A61" s="421">
        <v>37512</v>
      </c>
      <c r="B61" s="417">
        <v>21</v>
      </c>
      <c r="C61" s="1221">
        <v>25</v>
      </c>
      <c r="D61" s="417" t="e">
        <v>#N/A</v>
      </c>
      <c r="E61" s="417" t="e">
        <v>#N/A</v>
      </c>
      <c r="F61" s="417">
        <v>29.899999999999984</v>
      </c>
      <c r="G61" s="417" t="e">
        <v>#N/A</v>
      </c>
      <c r="H61" s="417" t="e">
        <v>#N/A</v>
      </c>
      <c r="I61" s="417" t="e">
        <v>#N/A</v>
      </c>
      <c r="J61" s="417" t="e">
        <v>#N/A</v>
      </c>
      <c r="K61" s="417" t="e">
        <v>#N/A</v>
      </c>
      <c r="L61" s="422" t="e">
        <v>#N/A</v>
      </c>
      <c r="N61" s="123" t="e">
        <v>#N/A</v>
      </c>
      <c r="O61" s="61">
        <v>29.899999999999984</v>
      </c>
      <c r="P61" s="500" t="e">
        <v>#N/A</v>
      </c>
      <c r="Q61" s="107"/>
      <c r="S61" s="3">
        <v>21</v>
      </c>
      <c r="T61" s="107">
        <f t="shared" si="0"/>
        <v>0</v>
      </c>
      <c r="U61" s="107">
        <f>S61-'Wind PPAs by Plant_Real'!B61</f>
        <v>0</v>
      </c>
      <c r="Z61" s="418"/>
    </row>
    <row r="62" spans="1:26">
      <c r="A62" s="421">
        <v>37512</v>
      </c>
      <c r="B62" s="417">
        <v>40.5</v>
      </c>
      <c r="C62" s="1221">
        <v>25</v>
      </c>
      <c r="D62" s="417" t="e">
        <v>#N/A</v>
      </c>
      <c r="E62" s="417">
        <v>23.130414169992342</v>
      </c>
      <c r="F62" s="417" t="e">
        <v>#N/A</v>
      </c>
      <c r="G62" s="417" t="e">
        <v>#N/A</v>
      </c>
      <c r="H62" s="417" t="e">
        <v>#N/A</v>
      </c>
      <c r="I62" s="417" t="e">
        <v>#N/A</v>
      </c>
      <c r="J62" s="417" t="e">
        <v>#N/A</v>
      </c>
      <c r="K62" s="417" t="e">
        <v>#N/A</v>
      </c>
      <c r="L62" s="422" t="e">
        <v>#N/A</v>
      </c>
      <c r="N62" s="123">
        <v>23.130414169992342</v>
      </c>
      <c r="O62" s="61" t="e">
        <v>#N/A</v>
      </c>
      <c r="P62" s="500" t="e">
        <v>#N/A</v>
      </c>
      <c r="Q62" s="107"/>
      <c r="S62" s="3">
        <v>40.5</v>
      </c>
      <c r="T62" s="107">
        <f t="shared" si="0"/>
        <v>0</v>
      </c>
      <c r="U62" s="107">
        <f>S62-'Wind PPAs by Plant_Real'!B62</f>
        <v>0</v>
      </c>
      <c r="Z62" s="418"/>
    </row>
    <row r="63" spans="1:26">
      <c r="A63" s="421">
        <v>37560</v>
      </c>
      <c r="B63" s="417">
        <v>22.44</v>
      </c>
      <c r="C63" s="1221">
        <v>15</v>
      </c>
      <c r="D63" s="417">
        <v>49.149999999999991</v>
      </c>
      <c r="E63" s="417" t="e">
        <v>#N/A</v>
      </c>
      <c r="F63" s="417" t="e">
        <v>#N/A</v>
      </c>
      <c r="G63" s="417" t="e">
        <v>#N/A</v>
      </c>
      <c r="H63" s="417" t="e">
        <v>#N/A</v>
      </c>
      <c r="I63" s="417" t="e">
        <v>#N/A</v>
      </c>
      <c r="J63" s="417" t="e">
        <v>#N/A</v>
      </c>
      <c r="K63" s="417" t="e">
        <v>#N/A</v>
      </c>
      <c r="L63" s="422" t="e">
        <v>#N/A</v>
      </c>
      <c r="N63" s="123">
        <v>49.149999999999991</v>
      </c>
      <c r="O63" s="61" t="e">
        <v>#N/A</v>
      </c>
      <c r="P63" s="500" t="e">
        <v>#N/A</v>
      </c>
      <c r="Q63" s="107"/>
      <c r="S63" s="3">
        <v>22.44</v>
      </c>
      <c r="T63" s="107">
        <f t="shared" si="0"/>
        <v>0</v>
      </c>
      <c r="U63" s="107">
        <f>S63-'Wind PPAs by Plant_Real'!B63</f>
        <v>0</v>
      </c>
      <c r="Z63" s="418"/>
    </row>
    <row r="64" spans="1:26">
      <c r="A64" s="421">
        <v>37369</v>
      </c>
      <c r="B64" s="417">
        <v>85.5</v>
      </c>
      <c r="C64" s="1221">
        <v>20</v>
      </c>
      <c r="D64" s="417" t="e">
        <v>#N/A</v>
      </c>
      <c r="E64" s="417" t="e">
        <v>#N/A</v>
      </c>
      <c r="F64" s="417">
        <v>25.834657109888852</v>
      </c>
      <c r="G64" s="417" t="e">
        <v>#N/A</v>
      </c>
      <c r="H64" s="417" t="e">
        <v>#N/A</v>
      </c>
      <c r="I64" s="417" t="e">
        <v>#N/A</v>
      </c>
      <c r="J64" s="417" t="e">
        <v>#N/A</v>
      </c>
      <c r="K64" s="417" t="e">
        <v>#N/A</v>
      </c>
      <c r="L64" s="422" t="e">
        <v>#N/A</v>
      </c>
      <c r="N64" s="123" t="e">
        <v>#N/A</v>
      </c>
      <c r="O64" s="61">
        <v>25.834657109888852</v>
      </c>
      <c r="P64" s="500" t="e">
        <v>#N/A</v>
      </c>
      <c r="Q64" s="107"/>
      <c r="S64" s="3">
        <v>85.5</v>
      </c>
      <c r="T64" s="107">
        <f t="shared" si="0"/>
        <v>0</v>
      </c>
      <c r="U64" s="107">
        <f>S64-'Wind PPAs by Plant_Real'!B64</f>
        <v>0</v>
      </c>
      <c r="Z64" s="418"/>
    </row>
    <row r="65" spans="1:26">
      <c r="A65" s="421">
        <v>37642</v>
      </c>
      <c r="B65" s="417">
        <v>74.25</v>
      </c>
      <c r="C65" s="1221">
        <v>20</v>
      </c>
      <c r="D65" s="417" t="e">
        <v>#N/A</v>
      </c>
      <c r="E65" s="417" t="e">
        <v>#N/A</v>
      </c>
      <c r="F65" s="417" t="e">
        <v>#N/A</v>
      </c>
      <c r="G65" s="417">
        <v>23.796610268696114</v>
      </c>
      <c r="H65" s="417" t="e">
        <v>#N/A</v>
      </c>
      <c r="I65" s="417" t="e">
        <v>#N/A</v>
      </c>
      <c r="J65" s="417" t="e">
        <v>#N/A</v>
      </c>
      <c r="K65" s="417" t="e">
        <v>#N/A</v>
      </c>
      <c r="L65" s="422" t="e">
        <v>#N/A</v>
      </c>
      <c r="N65" s="123" t="e">
        <v>#N/A</v>
      </c>
      <c r="O65" s="61">
        <v>23.796610268696114</v>
      </c>
      <c r="P65" s="500" t="e">
        <v>#N/A</v>
      </c>
      <c r="Q65" s="107"/>
      <c r="S65" s="3">
        <v>74.25</v>
      </c>
      <c r="T65" s="107">
        <f t="shared" si="0"/>
        <v>0</v>
      </c>
      <c r="U65" s="107">
        <f>S65-'Wind PPAs by Plant_Real'!B65</f>
        <v>0</v>
      </c>
      <c r="Z65" s="418"/>
    </row>
    <row r="66" spans="1:26">
      <c r="A66" s="421">
        <v>37732</v>
      </c>
      <c r="B66" s="417">
        <v>30</v>
      </c>
      <c r="C66" s="1221">
        <v>20</v>
      </c>
      <c r="D66" s="417" t="e">
        <v>#N/A</v>
      </c>
      <c r="E66" s="417" t="e">
        <v>#N/A</v>
      </c>
      <c r="F66" s="417" t="e">
        <v>#N/A</v>
      </c>
      <c r="G66" s="417" t="e">
        <v>#N/A</v>
      </c>
      <c r="H66" s="417" t="e">
        <v>#N/A</v>
      </c>
      <c r="I66" s="417">
        <v>39.59999999999998</v>
      </c>
      <c r="J66" s="417" t="e">
        <v>#N/A</v>
      </c>
      <c r="K66" s="417" t="e">
        <v>#N/A</v>
      </c>
      <c r="L66" s="422" t="e">
        <v>#N/A</v>
      </c>
      <c r="N66" s="123" t="e">
        <v>#N/A</v>
      </c>
      <c r="O66" s="61" t="e">
        <v>#N/A</v>
      </c>
      <c r="P66" s="500">
        <v>39.59999999999998</v>
      </c>
      <c r="Q66" s="107"/>
      <c r="S66" s="3">
        <v>30</v>
      </c>
      <c r="T66" s="107">
        <f t="shared" si="0"/>
        <v>0</v>
      </c>
      <c r="U66" s="107">
        <f>S66-'Wind PPAs by Plant_Real'!B66</f>
        <v>0</v>
      </c>
      <c r="Z66" s="418"/>
    </row>
    <row r="67" spans="1:26">
      <c r="A67" s="421">
        <v>37006</v>
      </c>
      <c r="B67" s="417">
        <v>64.5</v>
      </c>
      <c r="C67" s="1221">
        <v>20</v>
      </c>
      <c r="D67" s="417" t="e">
        <v>#N/A</v>
      </c>
      <c r="E67" s="417" t="e">
        <v>#N/A</v>
      </c>
      <c r="F67" s="417" t="e">
        <v>#N/A</v>
      </c>
      <c r="G67" s="417" t="e">
        <v>#N/A</v>
      </c>
      <c r="H67" s="417" t="e">
        <v>#N/A</v>
      </c>
      <c r="I67" s="417">
        <v>45.940970527916456</v>
      </c>
      <c r="J67" s="417" t="e">
        <v>#N/A</v>
      </c>
      <c r="K67" s="417" t="e">
        <v>#N/A</v>
      </c>
      <c r="L67" s="422" t="e">
        <v>#N/A</v>
      </c>
      <c r="N67" s="123" t="e">
        <v>#N/A</v>
      </c>
      <c r="O67" s="61" t="e">
        <v>#N/A</v>
      </c>
      <c r="P67" s="500">
        <v>45.940970527916456</v>
      </c>
      <c r="Q67" s="107"/>
      <c r="S67" s="3">
        <v>64.5</v>
      </c>
      <c r="T67" s="107">
        <f t="shared" si="0"/>
        <v>0</v>
      </c>
      <c r="U67" s="107">
        <f>S67-'Wind PPAs by Plant_Real'!B67</f>
        <v>0</v>
      </c>
      <c r="Z67" s="418"/>
    </row>
    <row r="68" spans="1:26">
      <c r="A68" s="421">
        <v>37256</v>
      </c>
      <c r="B68" s="417">
        <v>51</v>
      </c>
      <c r="C68" s="1221">
        <v>15</v>
      </c>
      <c r="D68" s="417" t="e">
        <v>#N/A</v>
      </c>
      <c r="E68" s="417" t="e">
        <v>#N/A</v>
      </c>
      <c r="F68" s="417">
        <v>29.749999999999996</v>
      </c>
      <c r="G68" s="417" t="e">
        <v>#N/A</v>
      </c>
      <c r="H68" s="417" t="e">
        <v>#N/A</v>
      </c>
      <c r="I68" s="417" t="e">
        <v>#N/A</v>
      </c>
      <c r="J68" s="417" t="e">
        <v>#N/A</v>
      </c>
      <c r="K68" s="417" t="e">
        <v>#N/A</v>
      </c>
      <c r="L68" s="422" t="e">
        <v>#N/A</v>
      </c>
      <c r="N68" s="123" t="e">
        <v>#N/A</v>
      </c>
      <c r="O68" s="61">
        <v>29.749999999999996</v>
      </c>
      <c r="P68" s="500" t="e">
        <v>#N/A</v>
      </c>
      <c r="Q68" s="107"/>
      <c r="S68" s="3">
        <v>51</v>
      </c>
      <c r="T68" s="107">
        <f t="shared" si="0"/>
        <v>0</v>
      </c>
      <c r="U68" s="107">
        <f>S68-'Wind PPAs by Plant_Real'!B68</f>
        <v>0</v>
      </c>
      <c r="Z68" s="418"/>
    </row>
    <row r="69" spans="1:26">
      <c r="A69" s="421">
        <v>37769</v>
      </c>
      <c r="B69" s="417">
        <v>144</v>
      </c>
      <c r="C69" s="1221">
        <v>25</v>
      </c>
      <c r="D69" s="417" t="e">
        <v>#N/A</v>
      </c>
      <c r="E69" s="417">
        <v>42.026076195328599</v>
      </c>
      <c r="F69" s="417" t="e">
        <v>#N/A</v>
      </c>
      <c r="G69" s="417" t="e">
        <v>#N/A</v>
      </c>
      <c r="H69" s="417" t="e">
        <v>#N/A</v>
      </c>
      <c r="I69" s="417" t="e">
        <v>#N/A</v>
      </c>
      <c r="J69" s="417" t="e">
        <v>#N/A</v>
      </c>
      <c r="K69" s="417" t="e">
        <v>#N/A</v>
      </c>
      <c r="L69" s="422" t="e">
        <v>#N/A</v>
      </c>
      <c r="N69" s="123">
        <v>42.026076195328599</v>
      </c>
      <c r="O69" s="61" t="e">
        <v>#N/A</v>
      </c>
      <c r="P69" s="500" t="e">
        <v>#N/A</v>
      </c>
      <c r="Q69" s="107"/>
      <c r="S69" s="3">
        <v>144</v>
      </c>
      <c r="T69" s="107">
        <f t="shared" si="0"/>
        <v>0</v>
      </c>
      <c r="U69" s="107">
        <f>S69-'Wind PPAs by Plant_Real'!B69</f>
        <v>0</v>
      </c>
      <c r="Z69" s="418"/>
    </row>
    <row r="70" spans="1:26">
      <c r="A70" s="421">
        <v>38266</v>
      </c>
      <c r="B70" s="417">
        <v>20.46</v>
      </c>
      <c r="C70" s="1221">
        <v>11.5</v>
      </c>
      <c r="D70" s="417">
        <v>44.593666571790088</v>
      </c>
      <c r="E70" s="417" t="e">
        <v>#N/A</v>
      </c>
      <c r="F70" s="417" t="e">
        <v>#N/A</v>
      </c>
      <c r="G70" s="417" t="e">
        <v>#N/A</v>
      </c>
      <c r="H70" s="417" t="e">
        <v>#N/A</v>
      </c>
      <c r="I70" s="417" t="e">
        <v>#N/A</v>
      </c>
      <c r="J70" s="417" t="e">
        <v>#N/A</v>
      </c>
      <c r="K70" s="417" t="e">
        <v>#N/A</v>
      </c>
      <c r="L70" s="422" t="e">
        <v>#N/A</v>
      </c>
      <c r="N70" s="123">
        <v>44.593666571790088</v>
      </c>
      <c r="O70" s="61" t="e">
        <v>#N/A</v>
      </c>
      <c r="P70" s="500" t="e">
        <v>#N/A</v>
      </c>
      <c r="Q70" s="107"/>
      <c r="S70" s="3">
        <v>20.46</v>
      </c>
      <c r="T70" s="107">
        <f t="shared" si="0"/>
        <v>0</v>
      </c>
      <c r="U70" s="107">
        <f>S70-'Wind PPAs by Plant_Real'!B70</f>
        <v>0</v>
      </c>
      <c r="Z70" s="418"/>
    </row>
    <row r="71" spans="1:26">
      <c r="A71" s="421">
        <v>37610</v>
      </c>
      <c r="B71" s="417">
        <v>27</v>
      </c>
      <c r="C71" s="1221">
        <v>20</v>
      </c>
      <c r="D71" s="417" t="e">
        <v>#N/A</v>
      </c>
      <c r="E71" s="417" t="e">
        <v>#N/A</v>
      </c>
      <c r="F71" s="417" t="e">
        <v>#N/A</v>
      </c>
      <c r="G71" s="417" t="e">
        <v>#N/A</v>
      </c>
      <c r="H71" s="417" t="e">
        <v>#N/A</v>
      </c>
      <c r="I71" s="417" t="e">
        <v>#N/A</v>
      </c>
      <c r="J71" s="417" t="e">
        <v>#N/A</v>
      </c>
      <c r="K71" s="417" t="e">
        <v>#N/A</v>
      </c>
      <c r="L71" s="422">
        <v>72.116120162280225</v>
      </c>
      <c r="N71" s="123" t="e">
        <v>#N/A</v>
      </c>
      <c r="O71" s="61" t="e">
        <v>#N/A</v>
      </c>
      <c r="P71" s="500">
        <v>72.116120162280225</v>
      </c>
      <c r="Q71" s="107"/>
      <c r="S71" s="3">
        <v>27</v>
      </c>
      <c r="T71" s="107">
        <f t="shared" si="0"/>
        <v>0</v>
      </c>
      <c r="U71" s="107">
        <f>S71-'Wind PPAs by Plant_Real'!B71</f>
        <v>0</v>
      </c>
      <c r="Z71" s="418"/>
    </row>
    <row r="72" spans="1:26">
      <c r="A72" s="421">
        <v>38176</v>
      </c>
      <c r="B72" s="417">
        <v>80</v>
      </c>
      <c r="C72" s="1221">
        <v>20</v>
      </c>
      <c r="D72" s="417" t="e">
        <v>#N/A</v>
      </c>
      <c r="E72" s="417" t="e">
        <v>#N/A</v>
      </c>
      <c r="F72" s="417" t="e">
        <v>#N/A</v>
      </c>
      <c r="G72" s="417">
        <v>28.74832603801519</v>
      </c>
      <c r="H72" s="417" t="e">
        <v>#N/A</v>
      </c>
      <c r="I72" s="417" t="e">
        <v>#N/A</v>
      </c>
      <c r="J72" s="417" t="e">
        <v>#N/A</v>
      </c>
      <c r="K72" s="417" t="e">
        <v>#N/A</v>
      </c>
      <c r="L72" s="422" t="e">
        <v>#N/A</v>
      </c>
      <c r="N72" s="123" t="e">
        <v>#N/A</v>
      </c>
      <c r="O72" s="61">
        <v>28.74832603801519</v>
      </c>
      <c r="P72" s="500" t="e">
        <v>#N/A</v>
      </c>
      <c r="Q72" s="107"/>
      <c r="S72" s="3">
        <v>80</v>
      </c>
      <c r="T72" s="107">
        <f t="shared" si="0"/>
        <v>0</v>
      </c>
      <c r="U72" s="107">
        <f>S72-'Wind PPAs by Plant_Real'!B72</f>
        <v>0</v>
      </c>
      <c r="Z72" s="418"/>
    </row>
    <row r="73" spans="1:26">
      <c r="A73" s="421">
        <v>37559</v>
      </c>
      <c r="B73" s="417">
        <v>60</v>
      </c>
      <c r="C73" s="1221">
        <v>15</v>
      </c>
      <c r="D73" s="417">
        <v>49.199999999999982</v>
      </c>
      <c r="E73" s="417" t="e">
        <v>#N/A</v>
      </c>
      <c r="F73" s="417" t="e">
        <v>#N/A</v>
      </c>
      <c r="G73" s="417" t="e">
        <v>#N/A</v>
      </c>
      <c r="H73" s="417" t="e">
        <v>#N/A</v>
      </c>
      <c r="I73" s="417" t="e">
        <v>#N/A</v>
      </c>
      <c r="J73" s="417" t="e">
        <v>#N/A</v>
      </c>
      <c r="K73" s="417" t="e">
        <v>#N/A</v>
      </c>
      <c r="L73" s="422" t="e">
        <v>#N/A</v>
      </c>
      <c r="N73" s="123">
        <v>49.199999999999982</v>
      </c>
      <c r="O73" s="61" t="e">
        <v>#N/A</v>
      </c>
      <c r="P73" s="500" t="e">
        <v>#N/A</v>
      </c>
      <c r="Q73" s="107"/>
      <c r="S73" s="3">
        <v>60</v>
      </c>
      <c r="T73" s="107">
        <f t="shared" si="0"/>
        <v>0</v>
      </c>
      <c r="U73" s="107">
        <f>S73-'Wind PPAs by Plant_Real'!B73</f>
        <v>0</v>
      </c>
      <c r="Z73" s="418"/>
    </row>
    <row r="74" spans="1:26">
      <c r="A74" s="421">
        <v>38239</v>
      </c>
      <c r="B74" s="417">
        <v>10.5</v>
      </c>
      <c r="C74" s="1221">
        <v>20</v>
      </c>
      <c r="D74" s="417" t="e">
        <v>#N/A</v>
      </c>
      <c r="E74" s="417">
        <v>56.678532592746777</v>
      </c>
      <c r="F74" s="417" t="e">
        <v>#N/A</v>
      </c>
      <c r="G74" s="417" t="e">
        <v>#N/A</v>
      </c>
      <c r="H74" s="417" t="e">
        <v>#N/A</v>
      </c>
      <c r="I74" s="417" t="e">
        <v>#N/A</v>
      </c>
      <c r="J74" s="417" t="e">
        <v>#N/A</v>
      </c>
      <c r="K74" s="417" t="e">
        <v>#N/A</v>
      </c>
      <c r="L74" s="422" t="e">
        <v>#N/A</v>
      </c>
      <c r="N74" s="123">
        <v>56.678532592746777</v>
      </c>
      <c r="O74" s="61" t="e">
        <v>#N/A</v>
      </c>
      <c r="P74" s="500" t="e">
        <v>#N/A</v>
      </c>
      <c r="Q74" s="107"/>
      <c r="S74" s="3">
        <v>10.5</v>
      </c>
      <c r="T74" s="107">
        <f t="shared" si="0"/>
        <v>0</v>
      </c>
      <c r="U74" s="107">
        <f>S74-'Wind PPAs by Plant_Real'!B74</f>
        <v>0</v>
      </c>
      <c r="Z74" s="418"/>
    </row>
    <row r="75" spans="1:26">
      <c r="A75" s="421">
        <v>38450</v>
      </c>
      <c r="B75" s="417">
        <v>147</v>
      </c>
      <c r="C75" s="1221">
        <v>20</v>
      </c>
      <c r="D75" s="417" t="e">
        <v>#N/A</v>
      </c>
      <c r="E75" s="417" t="e">
        <v>#N/A</v>
      </c>
      <c r="F75" s="417" t="e">
        <v>#N/A</v>
      </c>
      <c r="G75" s="417">
        <v>25.509214798667141</v>
      </c>
      <c r="H75" s="417" t="e">
        <v>#N/A</v>
      </c>
      <c r="I75" s="417" t="e">
        <v>#N/A</v>
      </c>
      <c r="J75" s="417" t="e">
        <v>#N/A</v>
      </c>
      <c r="K75" s="417" t="e">
        <v>#N/A</v>
      </c>
      <c r="L75" s="422" t="e">
        <v>#N/A</v>
      </c>
      <c r="N75" s="123" t="e">
        <v>#N/A</v>
      </c>
      <c r="O75" s="61">
        <v>25.509214798667141</v>
      </c>
      <c r="P75" s="500" t="e">
        <v>#N/A</v>
      </c>
      <c r="Q75" s="107"/>
      <c r="S75" s="3">
        <v>147</v>
      </c>
      <c r="T75" s="107">
        <f t="shared" si="0"/>
        <v>0</v>
      </c>
      <c r="U75" s="107">
        <f>S75-'Wind PPAs by Plant_Real'!B75</f>
        <v>0</v>
      </c>
      <c r="Z75" s="418"/>
    </row>
    <row r="76" spans="1:26">
      <c r="A76" s="421">
        <v>38329</v>
      </c>
      <c r="B76" s="417">
        <v>75</v>
      </c>
      <c r="C76" s="1221">
        <v>30</v>
      </c>
      <c r="D76" s="417" t="e">
        <v>#N/A</v>
      </c>
      <c r="E76" s="417">
        <v>45.661468166771066</v>
      </c>
      <c r="F76" s="417" t="e">
        <v>#N/A</v>
      </c>
      <c r="G76" s="417" t="e">
        <v>#N/A</v>
      </c>
      <c r="H76" s="417" t="e">
        <v>#N/A</v>
      </c>
      <c r="I76" s="417" t="e">
        <v>#N/A</v>
      </c>
      <c r="J76" s="417" t="e">
        <v>#N/A</v>
      </c>
      <c r="K76" s="417" t="e">
        <v>#N/A</v>
      </c>
      <c r="L76" s="422" t="e">
        <v>#N/A</v>
      </c>
      <c r="N76" s="123">
        <v>45.661468166771066</v>
      </c>
      <c r="O76" s="61" t="e">
        <v>#N/A</v>
      </c>
      <c r="P76" s="500" t="e">
        <v>#N/A</v>
      </c>
      <c r="Q76" s="107"/>
      <c r="S76" s="3">
        <v>75</v>
      </c>
      <c r="T76" s="107">
        <f t="shared" si="0"/>
        <v>0</v>
      </c>
      <c r="U76" s="107">
        <f>S76-'Wind PPAs by Plant_Real'!B76</f>
        <v>0</v>
      </c>
      <c r="Z76" s="418"/>
    </row>
    <row r="77" spans="1:26">
      <c r="A77" s="421">
        <v>38138</v>
      </c>
      <c r="B77" s="417">
        <v>50</v>
      </c>
      <c r="C77" s="1221">
        <v>20</v>
      </c>
      <c r="D77" s="417">
        <v>51.25985888088136</v>
      </c>
      <c r="E77" s="417" t="e">
        <v>#N/A</v>
      </c>
      <c r="F77" s="417" t="e">
        <v>#N/A</v>
      </c>
      <c r="G77" s="417" t="e">
        <v>#N/A</v>
      </c>
      <c r="H77" s="417" t="e">
        <v>#N/A</v>
      </c>
      <c r="I77" s="417" t="e">
        <v>#N/A</v>
      </c>
      <c r="J77" s="417" t="e">
        <v>#N/A</v>
      </c>
      <c r="K77" s="417" t="e">
        <v>#N/A</v>
      </c>
      <c r="L77" s="422" t="e">
        <v>#N/A</v>
      </c>
      <c r="N77" s="123">
        <v>51.25985888088136</v>
      </c>
      <c r="O77" s="61" t="e">
        <v>#N/A</v>
      </c>
      <c r="P77" s="500" t="e">
        <v>#N/A</v>
      </c>
      <c r="Q77" s="107"/>
      <c r="S77" s="3">
        <v>50</v>
      </c>
      <c r="T77" s="107">
        <f t="shared" si="0"/>
        <v>0</v>
      </c>
      <c r="U77" s="107">
        <f>S77-'Wind PPAs by Plant_Real'!B77</f>
        <v>0</v>
      </c>
      <c r="Z77" s="418"/>
    </row>
    <row r="78" spans="1:26">
      <c r="A78" s="421">
        <v>38137</v>
      </c>
      <c r="B78" s="417">
        <v>100.5</v>
      </c>
      <c r="C78" s="1221">
        <v>15</v>
      </c>
      <c r="D78" s="417" t="e">
        <v>#N/A</v>
      </c>
      <c r="E78" s="417" t="e">
        <v>#N/A</v>
      </c>
      <c r="F78" s="417">
        <v>24.839999999999996</v>
      </c>
      <c r="G78" s="417" t="e">
        <v>#N/A</v>
      </c>
      <c r="H78" s="417" t="e">
        <v>#N/A</v>
      </c>
      <c r="I78" s="417" t="e">
        <v>#N/A</v>
      </c>
      <c r="J78" s="417" t="e">
        <v>#N/A</v>
      </c>
      <c r="K78" s="417" t="e">
        <v>#N/A</v>
      </c>
      <c r="L78" s="422" t="e">
        <v>#N/A</v>
      </c>
      <c r="N78" s="123" t="e">
        <v>#N/A</v>
      </c>
      <c r="O78" s="61">
        <v>24.839999999999996</v>
      </c>
      <c r="P78" s="500" t="e">
        <v>#N/A</v>
      </c>
      <c r="Q78" s="107"/>
      <c r="S78" s="3">
        <v>100.5</v>
      </c>
      <c r="T78" s="107">
        <f t="shared" si="0"/>
        <v>0</v>
      </c>
      <c r="U78" s="107">
        <f>S78-'Wind PPAs by Plant_Real'!B78</f>
        <v>0</v>
      </c>
      <c r="Z78" s="418"/>
    </row>
    <row r="79" spans="1:26">
      <c r="A79" s="421">
        <v>38411</v>
      </c>
      <c r="B79" s="417">
        <v>120</v>
      </c>
      <c r="C79" s="1221">
        <v>20</v>
      </c>
      <c r="D79" s="417" t="e">
        <v>#N/A</v>
      </c>
      <c r="E79" s="417" t="e">
        <v>#N/A</v>
      </c>
      <c r="F79" s="417" t="e">
        <v>#N/A</v>
      </c>
      <c r="G79" s="417">
        <v>29.238512466005936</v>
      </c>
      <c r="H79" s="417" t="e">
        <v>#N/A</v>
      </c>
      <c r="I79" s="417" t="e">
        <v>#N/A</v>
      </c>
      <c r="J79" s="417" t="e">
        <v>#N/A</v>
      </c>
      <c r="K79" s="417" t="e">
        <v>#N/A</v>
      </c>
      <c r="L79" s="422" t="e">
        <v>#N/A</v>
      </c>
      <c r="N79" s="123" t="e">
        <v>#N/A</v>
      </c>
      <c r="O79" s="61">
        <v>29.238512466005936</v>
      </c>
      <c r="P79" s="500" t="e">
        <v>#N/A</v>
      </c>
      <c r="Q79" s="107"/>
      <c r="S79" s="3">
        <v>120</v>
      </c>
      <c r="T79" s="107">
        <f t="shared" si="0"/>
        <v>0</v>
      </c>
      <c r="U79" s="107">
        <f>S79-'Wind PPAs by Plant_Real'!B79</f>
        <v>0</v>
      </c>
      <c r="Z79" s="418"/>
    </row>
    <row r="80" spans="1:26">
      <c r="A80" s="421">
        <v>38519</v>
      </c>
      <c r="B80" s="417">
        <v>49.5</v>
      </c>
      <c r="C80" s="1221">
        <v>25</v>
      </c>
      <c r="D80" s="417" t="e">
        <v>#N/A</v>
      </c>
      <c r="E80" s="417" t="e">
        <v>#N/A</v>
      </c>
      <c r="F80" s="417">
        <v>28.306807868841883</v>
      </c>
      <c r="G80" s="417" t="e">
        <v>#N/A</v>
      </c>
      <c r="H80" s="417" t="e">
        <v>#N/A</v>
      </c>
      <c r="I80" s="417" t="e">
        <v>#N/A</v>
      </c>
      <c r="J80" s="417" t="e">
        <v>#N/A</v>
      </c>
      <c r="K80" s="417" t="e">
        <v>#N/A</v>
      </c>
      <c r="L80" s="422" t="e">
        <v>#N/A</v>
      </c>
      <c r="N80" s="123" t="e">
        <v>#N/A</v>
      </c>
      <c r="O80" s="61">
        <v>28.306807868841883</v>
      </c>
      <c r="P80" s="500" t="e">
        <v>#N/A</v>
      </c>
      <c r="Q80" s="107"/>
      <c r="S80" s="3">
        <v>49.5</v>
      </c>
      <c r="T80" s="107">
        <f t="shared" si="0"/>
        <v>0</v>
      </c>
      <c r="U80" s="107">
        <f>S80-'Wind PPAs by Plant_Real'!B80</f>
        <v>0</v>
      </c>
      <c r="Z80" s="418"/>
    </row>
    <row r="81" spans="1:26">
      <c r="A81" s="421">
        <v>38443</v>
      </c>
      <c r="B81" s="417">
        <v>64.5</v>
      </c>
      <c r="C81" s="1221">
        <v>20</v>
      </c>
      <c r="D81" s="417" t="e">
        <v>#N/A</v>
      </c>
      <c r="E81" s="417">
        <v>57.105669565442142</v>
      </c>
      <c r="F81" s="417" t="e">
        <v>#N/A</v>
      </c>
      <c r="G81" s="417" t="e">
        <v>#N/A</v>
      </c>
      <c r="H81" s="417" t="e">
        <v>#N/A</v>
      </c>
      <c r="I81" s="417" t="e">
        <v>#N/A</v>
      </c>
      <c r="J81" s="417" t="e">
        <v>#N/A</v>
      </c>
      <c r="K81" s="417" t="e">
        <v>#N/A</v>
      </c>
      <c r="L81" s="422" t="e">
        <v>#N/A</v>
      </c>
      <c r="N81" s="123">
        <v>57.105669565442142</v>
      </c>
      <c r="O81" s="61" t="e">
        <v>#N/A</v>
      </c>
      <c r="P81" s="500" t="e">
        <v>#N/A</v>
      </c>
      <c r="Q81" s="107"/>
      <c r="S81" s="3">
        <v>64.5</v>
      </c>
      <c r="T81" s="107">
        <f t="shared" si="0"/>
        <v>0</v>
      </c>
      <c r="U81" s="107">
        <f>S81-'Wind PPAs by Plant_Real'!B81</f>
        <v>0</v>
      </c>
      <c r="Z81" s="418"/>
    </row>
    <row r="82" spans="1:26">
      <c r="A82" s="421">
        <v>38378</v>
      </c>
      <c r="B82" s="417">
        <v>151.19999999999999</v>
      </c>
      <c r="C82" s="1221">
        <v>10</v>
      </c>
      <c r="D82" s="417" t="e">
        <v>#N/A</v>
      </c>
      <c r="E82" s="417" t="e">
        <v>#N/A</v>
      </c>
      <c r="F82" s="417" t="e">
        <v>#N/A</v>
      </c>
      <c r="G82" s="417">
        <v>27.537897242304066</v>
      </c>
      <c r="H82" s="417" t="e">
        <v>#N/A</v>
      </c>
      <c r="I82" s="417" t="e">
        <v>#N/A</v>
      </c>
      <c r="J82" s="417" t="e">
        <v>#N/A</v>
      </c>
      <c r="K82" s="417" t="e">
        <v>#N/A</v>
      </c>
      <c r="L82" s="422" t="e">
        <v>#N/A</v>
      </c>
      <c r="N82" s="123" t="e">
        <v>#N/A</v>
      </c>
      <c r="O82" s="61">
        <v>27.537897242304066</v>
      </c>
      <c r="P82" s="500" t="e">
        <v>#N/A</v>
      </c>
      <c r="Q82" s="107"/>
      <c r="S82" s="3">
        <v>151.19999999999999</v>
      </c>
      <c r="T82" s="107">
        <f t="shared" si="0"/>
        <v>0</v>
      </c>
      <c r="U82" s="107">
        <f>S82-'Wind PPAs by Plant_Real'!B82</f>
        <v>0</v>
      </c>
      <c r="Z82" s="418"/>
    </row>
    <row r="83" spans="1:26">
      <c r="A83" s="421">
        <v>38411</v>
      </c>
      <c r="B83" s="417">
        <v>60</v>
      </c>
      <c r="C83" s="1221">
        <v>20</v>
      </c>
      <c r="D83" s="417" t="e">
        <v>#N/A</v>
      </c>
      <c r="E83" s="417">
        <v>37.789999999999978</v>
      </c>
      <c r="F83" s="417" t="e">
        <v>#N/A</v>
      </c>
      <c r="G83" s="417" t="e">
        <v>#N/A</v>
      </c>
      <c r="H83" s="417" t="e">
        <v>#N/A</v>
      </c>
      <c r="I83" s="417" t="e">
        <v>#N/A</v>
      </c>
      <c r="J83" s="417" t="e">
        <v>#N/A</v>
      </c>
      <c r="K83" s="417" t="e">
        <v>#N/A</v>
      </c>
      <c r="L83" s="422" t="e">
        <v>#N/A</v>
      </c>
      <c r="N83" s="123">
        <v>37.789999999999978</v>
      </c>
      <c r="O83" s="61" t="e">
        <v>#N/A</v>
      </c>
      <c r="P83" s="500" t="e">
        <v>#N/A</v>
      </c>
      <c r="Q83" s="107"/>
      <c r="S83" s="3">
        <v>60</v>
      </c>
      <c r="T83" s="107">
        <f t="shared" si="0"/>
        <v>0</v>
      </c>
      <c r="U83" s="107">
        <f>S83-'Wind PPAs by Plant_Real'!B83</f>
        <v>0</v>
      </c>
      <c r="Z83" s="418"/>
    </row>
    <row r="84" spans="1:26">
      <c r="A84" s="421">
        <v>37938</v>
      </c>
      <c r="B84" s="417">
        <v>10</v>
      </c>
      <c r="C84" s="1221">
        <v>20</v>
      </c>
      <c r="D84" s="417" t="e">
        <v>#N/A</v>
      </c>
      <c r="E84" s="417" t="e">
        <v>#N/A</v>
      </c>
      <c r="F84" s="417">
        <v>32.999999999999986</v>
      </c>
      <c r="G84" s="417" t="e">
        <v>#N/A</v>
      </c>
      <c r="H84" s="417" t="e">
        <v>#N/A</v>
      </c>
      <c r="I84" s="417" t="e">
        <v>#N/A</v>
      </c>
      <c r="J84" s="417" t="e">
        <v>#N/A</v>
      </c>
      <c r="K84" s="417" t="e">
        <v>#N/A</v>
      </c>
      <c r="L84" s="422" t="e">
        <v>#N/A</v>
      </c>
      <c r="N84" s="123" t="e">
        <v>#N/A</v>
      </c>
      <c r="O84" s="61">
        <v>32.999999999999986</v>
      </c>
      <c r="P84" s="500" t="e">
        <v>#N/A</v>
      </c>
      <c r="Q84" s="107"/>
      <c r="S84" s="3">
        <v>10</v>
      </c>
      <c r="T84" s="107">
        <f t="shared" si="0"/>
        <v>0</v>
      </c>
      <c r="U84" s="107">
        <f>S84-'Wind PPAs by Plant_Real'!B84</f>
        <v>0</v>
      </c>
      <c r="Z84" s="418"/>
    </row>
    <row r="85" spans="1:26">
      <c r="A85" s="421">
        <v>38861</v>
      </c>
      <c r="B85" s="417">
        <v>50</v>
      </c>
      <c r="C85" s="1221">
        <v>15</v>
      </c>
      <c r="D85" s="417">
        <v>60.049999999999976</v>
      </c>
      <c r="E85" s="417" t="e">
        <v>#N/A</v>
      </c>
      <c r="F85" s="417" t="e">
        <v>#N/A</v>
      </c>
      <c r="G85" s="417" t="e">
        <v>#N/A</v>
      </c>
      <c r="H85" s="417" t="e">
        <v>#N/A</v>
      </c>
      <c r="I85" s="417" t="e">
        <v>#N/A</v>
      </c>
      <c r="J85" s="417" t="e">
        <v>#N/A</v>
      </c>
      <c r="K85" s="417" t="e">
        <v>#N/A</v>
      </c>
      <c r="L85" s="422" t="e">
        <v>#N/A</v>
      </c>
      <c r="N85" s="123">
        <v>60.049999999999976</v>
      </c>
      <c r="O85" s="61" t="e">
        <v>#N/A</v>
      </c>
      <c r="P85" s="500" t="e">
        <v>#N/A</v>
      </c>
      <c r="Q85" s="107"/>
      <c r="S85" s="3">
        <v>50</v>
      </c>
      <c r="T85" s="107">
        <f t="shared" si="0"/>
        <v>0</v>
      </c>
      <c r="U85" s="107">
        <f>S85-'Wind PPAs by Plant_Real'!B85</f>
        <v>0</v>
      </c>
      <c r="Z85" s="418"/>
    </row>
    <row r="86" spans="1:26">
      <c r="A86" s="421">
        <v>38636</v>
      </c>
      <c r="B86" s="417">
        <v>25</v>
      </c>
      <c r="C86" s="1221">
        <v>15</v>
      </c>
      <c r="D86" s="417">
        <v>62.949999999999989</v>
      </c>
      <c r="E86" s="417" t="e">
        <v>#N/A</v>
      </c>
      <c r="F86" s="417" t="e">
        <v>#N/A</v>
      </c>
      <c r="G86" s="417" t="e">
        <v>#N/A</v>
      </c>
      <c r="H86" s="417" t="e">
        <v>#N/A</v>
      </c>
      <c r="I86" s="417" t="e">
        <v>#N/A</v>
      </c>
      <c r="J86" s="417" t="e">
        <v>#N/A</v>
      </c>
      <c r="K86" s="417" t="e">
        <v>#N/A</v>
      </c>
      <c r="L86" s="422" t="e">
        <v>#N/A</v>
      </c>
      <c r="N86" s="123">
        <v>62.949999999999989</v>
      </c>
      <c r="O86" s="61" t="e">
        <v>#N/A</v>
      </c>
      <c r="P86" s="500" t="e">
        <v>#N/A</v>
      </c>
      <c r="Q86" s="107"/>
      <c r="S86" s="3">
        <v>25</v>
      </c>
      <c r="T86" s="107">
        <f t="shared" si="0"/>
        <v>0</v>
      </c>
      <c r="U86" s="107">
        <f>S86-'Wind PPAs by Plant_Real'!B86</f>
        <v>0</v>
      </c>
      <c r="Z86" s="418"/>
    </row>
    <row r="87" spans="1:26">
      <c r="A87" s="421">
        <v>38518</v>
      </c>
      <c r="B87" s="417">
        <v>75</v>
      </c>
      <c r="C87" s="1221">
        <v>15</v>
      </c>
      <c r="D87" s="417">
        <v>56.619999999999969</v>
      </c>
      <c r="E87" s="417" t="e">
        <v>#N/A</v>
      </c>
      <c r="F87" s="417" t="e">
        <v>#N/A</v>
      </c>
      <c r="G87" s="417" t="e">
        <v>#N/A</v>
      </c>
      <c r="H87" s="417" t="e">
        <v>#N/A</v>
      </c>
      <c r="I87" s="417" t="e">
        <v>#N/A</v>
      </c>
      <c r="J87" s="417" t="e">
        <v>#N/A</v>
      </c>
      <c r="K87" s="417" t="e">
        <v>#N/A</v>
      </c>
      <c r="L87" s="422" t="e">
        <v>#N/A</v>
      </c>
      <c r="N87" s="123">
        <v>56.619999999999969</v>
      </c>
      <c r="O87" s="61" t="e">
        <v>#N/A</v>
      </c>
      <c r="P87" s="500" t="e">
        <v>#N/A</v>
      </c>
      <c r="Q87" s="107"/>
      <c r="S87" s="3">
        <v>75</v>
      </c>
      <c r="T87" s="107">
        <f t="shared" si="0"/>
        <v>0</v>
      </c>
      <c r="U87" s="107">
        <f>S87-'Wind PPAs by Plant_Real'!B87</f>
        <v>0</v>
      </c>
      <c r="Z87" s="418"/>
    </row>
    <row r="88" spans="1:26">
      <c r="A88" s="421">
        <v>37992</v>
      </c>
      <c r="B88" s="417">
        <v>9</v>
      </c>
      <c r="C88" s="1221">
        <v>20</v>
      </c>
      <c r="D88" s="417" t="e">
        <v>#N/A</v>
      </c>
      <c r="E88" s="417">
        <v>57.558717684546089</v>
      </c>
      <c r="F88" s="417" t="e">
        <v>#N/A</v>
      </c>
      <c r="G88" s="417" t="e">
        <v>#N/A</v>
      </c>
      <c r="H88" s="417" t="e">
        <v>#N/A</v>
      </c>
      <c r="I88" s="417" t="e">
        <v>#N/A</v>
      </c>
      <c r="J88" s="417" t="e">
        <v>#N/A</v>
      </c>
      <c r="K88" s="417" t="e">
        <v>#N/A</v>
      </c>
      <c r="L88" s="422" t="e">
        <v>#N/A</v>
      </c>
      <c r="N88" s="123">
        <v>57.558717684546089</v>
      </c>
      <c r="O88" s="61" t="e">
        <v>#N/A</v>
      </c>
      <c r="P88" s="500" t="e">
        <v>#N/A</v>
      </c>
      <c r="Q88" s="107"/>
      <c r="S88" s="3">
        <v>9</v>
      </c>
      <c r="T88" s="107">
        <f t="shared" si="0"/>
        <v>0</v>
      </c>
      <c r="U88" s="107">
        <f>S88-'Wind PPAs by Plant_Real'!B88</f>
        <v>0</v>
      </c>
      <c r="Z88" s="418"/>
    </row>
    <row r="89" spans="1:26">
      <c r="A89" s="421">
        <v>38443</v>
      </c>
      <c r="B89" s="417">
        <v>38</v>
      </c>
      <c r="C89" s="1221">
        <v>10</v>
      </c>
      <c r="D89" s="417">
        <v>57.4</v>
      </c>
      <c r="E89" s="417" t="e">
        <v>#N/A</v>
      </c>
      <c r="F89" s="417" t="e">
        <v>#N/A</v>
      </c>
      <c r="G89" s="417" t="e">
        <v>#N/A</v>
      </c>
      <c r="H89" s="417" t="e">
        <v>#N/A</v>
      </c>
      <c r="I89" s="417" t="e">
        <v>#N/A</v>
      </c>
      <c r="J89" s="417" t="e">
        <v>#N/A</v>
      </c>
      <c r="K89" s="417" t="e">
        <v>#N/A</v>
      </c>
      <c r="L89" s="422" t="e">
        <v>#N/A</v>
      </c>
      <c r="N89" s="123">
        <v>57.4</v>
      </c>
      <c r="O89" s="61" t="e">
        <v>#N/A</v>
      </c>
      <c r="P89" s="500" t="e">
        <v>#N/A</v>
      </c>
      <c r="Q89" s="107"/>
      <c r="S89" s="3">
        <v>38</v>
      </c>
      <c r="T89" s="107">
        <f t="shared" si="0"/>
        <v>0</v>
      </c>
      <c r="U89" s="107">
        <f>S89-'Wind PPAs by Plant_Real'!B89</f>
        <v>0</v>
      </c>
      <c r="Z89" s="418"/>
    </row>
    <row r="90" spans="1:26">
      <c r="A90" s="421">
        <v>38749</v>
      </c>
      <c r="B90" s="417">
        <v>199.5</v>
      </c>
      <c r="C90" s="1221">
        <v>20</v>
      </c>
      <c r="D90" s="417" t="e">
        <v>#N/A</v>
      </c>
      <c r="E90" s="417">
        <v>62.499999999999972</v>
      </c>
      <c r="F90" s="417" t="e">
        <v>#N/A</v>
      </c>
      <c r="G90" s="417" t="e">
        <v>#N/A</v>
      </c>
      <c r="H90" s="417" t="e">
        <v>#N/A</v>
      </c>
      <c r="I90" s="417" t="e">
        <v>#N/A</v>
      </c>
      <c r="J90" s="417" t="e">
        <v>#N/A</v>
      </c>
      <c r="K90" s="417" t="e">
        <v>#N/A</v>
      </c>
      <c r="L90" s="422" t="e">
        <v>#N/A</v>
      </c>
      <c r="N90" s="123">
        <v>62.499999999999972</v>
      </c>
      <c r="O90" s="61" t="e">
        <v>#N/A</v>
      </c>
      <c r="P90" s="500" t="e">
        <v>#N/A</v>
      </c>
      <c r="Q90" s="107"/>
      <c r="S90" s="3">
        <v>199.5</v>
      </c>
      <c r="T90" s="107">
        <f t="shared" ref="T90:T153" si="2">S90-B90</f>
        <v>0</v>
      </c>
      <c r="U90" s="107">
        <f>S90-'Wind PPAs by Plant_Real'!B90</f>
        <v>0</v>
      </c>
      <c r="Z90" s="418"/>
    </row>
    <row r="91" spans="1:26">
      <c r="A91" s="421">
        <v>38674</v>
      </c>
      <c r="B91" s="417">
        <v>98.9</v>
      </c>
      <c r="C91" s="1221">
        <v>20</v>
      </c>
      <c r="D91" s="417" t="e">
        <v>#N/A</v>
      </c>
      <c r="E91" s="417" t="e">
        <v>#N/A</v>
      </c>
      <c r="F91" s="417">
        <v>40.651293636315287</v>
      </c>
      <c r="G91" s="417" t="e">
        <v>#N/A</v>
      </c>
      <c r="H91" s="417" t="e">
        <v>#N/A</v>
      </c>
      <c r="I91" s="417" t="e">
        <v>#N/A</v>
      </c>
      <c r="J91" s="417" t="e">
        <v>#N/A</v>
      </c>
      <c r="K91" s="417" t="e">
        <v>#N/A</v>
      </c>
      <c r="L91" s="422" t="e">
        <v>#N/A</v>
      </c>
      <c r="N91" s="123" t="e">
        <v>#N/A</v>
      </c>
      <c r="O91" s="61">
        <v>40.651293636315287</v>
      </c>
      <c r="P91" s="500" t="e">
        <v>#N/A</v>
      </c>
      <c r="Q91" s="107"/>
      <c r="S91" s="3">
        <v>98.9</v>
      </c>
      <c r="T91" s="107">
        <f t="shared" si="2"/>
        <v>0</v>
      </c>
      <c r="U91" s="107">
        <f>S91-'Wind PPAs by Plant_Real'!B91</f>
        <v>0</v>
      </c>
      <c r="Z91" s="418"/>
    </row>
    <row r="92" spans="1:26">
      <c r="A92" s="421">
        <v>38499</v>
      </c>
      <c r="B92" s="417">
        <v>50.6</v>
      </c>
      <c r="C92" s="1221">
        <v>25</v>
      </c>
      <c r="D92" s="417" t="e">
        <v>#N/A</v>
      </c>
      <c r="E92" s="417" t="e">
        <v>#N/A</v>
      </c>
      <c r="F92" s="417">
        <v>29.499999999999979</v>
      </c>
      <c r="G92" s="417" t="e">
        <v>#N/A</v>
      </c>
      <c r="H92" s="417" t="e">
        <v>#N/A</v>
      </c>
      <c r="I92" s="417" t="e">
        <v>#N/A</v>
      </c>
      <c r="J92" s="417" t="e">
        <v>#N/A</v>
      </c>
      <c r="K92" s="417" t="e">
        <v>#N/A</v>
      </c>
      <c r="L92" s="422" t="e">
        <v>#N/A</v>
      </c>
      <c r="N92" s="123" t="e">
        <v>#N/A</v>
      </c>
      <c r="O92" s="61">
        <v>29.499999999999979</v>
      </c>
      <c r="P92" s="500" t="e">
        <v>#N/A</v>
      </c>
      <c r="Q92" s="107"/>
      <c r="S92" s="3">
        <v>50.6</v>
      </c>
      <c r="T92" s="107">
        <f t="shared" si="2"/>
        <v>0</v>
      </c>
      <c r="U92" s="107">
        <f>S92-'Wind PPAs by Plant_Real'!B92</f>
        <v>0</v>
      </c>
      <c r="Z92" s="418"/>
    </row>
    <row r="93" spans="1:26">
      <c r="A93" s="421">
        <v>39079</v>
      </c>
      <c r="B93" s="417">
        <v>48</v>
      </c>
      <c r="C93" s="1221">
        <v>25</v>
      </c>
      <c r="D93" s="417" t="e">
        <v>#N/A</v>
      </c>
      <c r="E93" s="417" t="e">
        <v>#N/A</v>
      </c>
      <c r="F93" s="417">
        <v>40.999999999999986</v>
      </c>
      <c r="G93" s="417" t="e">
        <v>#N/A</v>
      </c>
      <c r="H93" s="417" t="e">
        <v>#N/A</v>
      </c>
      <c r="I93" s="417" t="e">
        <v>#N/A</v>
      </c>
      <c r="J93" s="417" t="e">
        <v>#N/A</v>
      </c>
      <c r="K93" s="417" t="e">
        <v>#N/A</v>
      </c>
      <c r="L93" s="422" t="e">
        <v>#N/A</v>
      </c>
      <c r="N93" s="123" t="e">
        <v>#N/A</v>
      </c>
      <c r="O93" s="61">
        <v>40.999999999999986</v>
      </c>
      <c r="P93" s="500" t="e">
        <v>#N/A</v>
      </c>
      <c r="Q93" s="107"/>
      <c r="S93" s="3">
        <v>48</v>
      </c>
      <c r="T93" s="107">
        <f t="shared" si="2"/>
        <v>0</v>
      </c>
      <c r="U93" s="107">
        <f>S93-'Wind PPAs by Plant_Real'!B93</f>
        <v>0</v>
      </c>
      <c r="Z93" s="418"/>
    </row>
    <row r="94" spans="1:26">
      <c r="A94" s="421">
        <v>38972</v>
      </c>
      <c r="B94" s="417">
        <v>26</v>
      </c>
      <c r="C94" s="1221">
        <v>20</v>
      </c>
      <c r="D94" s="417" t="e">
        <v>#N/A</v>
      </c>
      <c r="E94" s="417" t="e">
        <v>#N/A</v>
      </c>
      <c r="F94" s="417" t="e">
        <v>#N/A</v>
      </c>
      <c r="G94" s="417" t="e">
        <v>#N/A</v>
      </c>
      <c r="H94" s="417" t="e">
        <v>#N/A</v>
      </c>
      <c r="I94" s="417">
        <v>63.999999999999964</v>
      </c>
      <c r="J94" s="417" t="e">
        <v>#N/A</v>
      </c>
      <c r="K94" s="417" t="e">
        <v>#N/A</v>
      </c>
      <c r="L94" s="422" t="e">
        <v>#N/A</v>
      </c>
      <c r="N94" s="123" t="e">
        <v>#N/A</v>
      </c>
      <c r="O94" s="61" t="e">
        <v>#N/A</v>
      </c>
      <c r="P94" s="500">
        <v>63.999999999999964</v>
      </c>
      <c r="Q94" s="107"/>
      <c r="S94" s="3">
        <v>26</v>
      </c>
      <c r="T94" s="107">
        <f t="shared" si="2"/>
        <v>0</v>
      </c>
      <c r="U94" s="107">
        <f>S94-'Wind PPAs by Plant_Real'!B94</f>
        <v>0</v>
      </c>
      <c r="Z94" s="418"/>
    </row>
    <row r="95" spans="1:26">
      <c r="A95" s="421">
        <v>38664</v>
      </c>
      <c r="B95" s="417">
        <v>161</v>
      </c>
      <c r="C95" s="1221">
        <v>20</v>
      </c>
      <c r="D95" s="417" t="e">
        <v>#N/A</v>
      </c>
      <c r="E95" s="417" t="e">
        <v>#N/A</v>
      </c>
      <c r="F95" s="417" t="e">
        <v>#N/A</v>
      </c>
      <c r="G95" s="417">
        <v>36.8880473152104</v>
      </c>
      <c r="H95" s="417" t="e">
        <v>#N/A</v>
      </c>
      <c r="I95" s="417" t="e">
        <v>#N/A</v>
      </c>
      <c r="J95" s="417" t="e">
        <v>#N/A</v>
      </c>
      <c r="K95" s="417" t="e">
        <v>#N/A</v>
      </c>
      <c r="L95" s="422" t="e">
        <v>#N/A</v>
      </c>
      <c r="N95" s="123" t="e">
        <v>#N/A</v>
      </c>
      <c r="O95" s="61">
        <v>36.8880473152104</v>
      </c>
      <c r="P95" s="500" t="e">
        <v>#N/A</v>
      </c>
      <c r="Q95" s="107"/>
      <c r="S95" s="3">
        <v>161</v>
      </c>
      <c r="T95" s="107">
        <f t="shared" si="2"/>
        <v>0</v>
      </c>
      <c r="U95" s="107">
        <f>S95-'Wind PPAs by Plant_Real'!B95</f>
        <v>0</v>
      </c>
      <c r="Z95" s="418"/>
    </row>
    <row r="96" spans="1:26">
      <c r="A96" s="421">
        <v>39323</v>
      </c>
      <c r="B96" s="417">
        <v>99</v>
      </c>
      <c r="C96" s="1221">
        <v>10</v>
      </c>
      <c r="D96" s="417" t="e">
        <v>#N/A</v>
      </c>
      <c r="E96" s="417" t="e">
        <v>#N/A</v>
      </c>
      <c r="F96" s="417" t="e">
        <v>#N/A</v>
      </c>
      <c r="G96" s="417" t="e">
        <v>#N/A</v>
      </c>
      <c r="H96" s="417" t="e">
        <v>#N/A</v>
      </c>
      <c r="I96" s="417">
        <v>58.999999999999986</v>
      </c>
      <c r="J96" s="417" t="e">
        <v>#N/A</v>
      </c>
      <c r="K96" s="417" t="e">
        <v>#N/A</v>
      </c>
      <c r="L96" s="422" t="e">
        <v>#N/A</v>
      </c>
      <c r="N96" s="123" t="e">
        <v>#N/A</v>
      </c>
      <c r="O96" s="61" t="e">
        <v>#N/A</v>
      </c>
      <c r="P96" s="500">
        <v>58.999999999999986</v>
      </c>
      <c r="Q96" s="107"/>
      <c r="S96" s="3">
        <v>99</v>
      </c>
      <c r="T96" s="107">
        <f t="shared" si="2"/>
        <v>0</v>
      </c>
      <c r="U96" s="107">
        <f>S96-'Wind PPAs by Plant_Real'!B96</f>
        <v>0</v>
      </c>
      <c r="Z96" s="418"/>
    </row>
    <row r="97" spans="1:26">
      <c r="A97" s="421">
        <v>38797</v>
      </c>
      <c r="B97" s="417">
        <v>80</v>
      </c>
      <c r="C97" s="1221">
        <v>23</v>
      </c>
      <c r="D97" s="417" t="e">
        <v>#N/A</v>
      </c>
      <c r="E97" s="417" t="e">
        <v>#N/A</v>
      </c>
      <c r="F97" s="417" t="e">
        <v>#N/A</v>
      </c>
      <c r="G97" s="417" t="e">
        <v>#N/A</v>
      </c>
      <c r="H97" s="417" t="e">
        <v>#N/A</v>
      </c>
      <c r="I97" s="417">
        <v>64.999999999999943</v>
      </c>
      <c r="J97" s="417" t="e">
        <v>#N/A</v>
      </c>
      <c r="K97" s="417" t="e">
        <v>#N/A</v>
      </c>
      <c r="L97" s="422" t="e">
        <v>#N/A</v>
      </c>
      <c r="N97" s="123" t="e">
        <v>#N/A</v>
      </c>
      <c r="O97" s="61" t="e">
        <v>#N/A</v>
      </c>
      <c r="P97" s="500">
        <v>64.999999999999943</v>
      </c>
      <c r="Q97" s="107"/>
      <c r="S97" s="3">
        <v>80</v>
      </c>
      <c r="T97" s="107">
        <f t="shared" si="2"/>
        <v>0</v>
      </c>
      <c r="U97" s="107">
        <f>S97-'Wind PPAs by Plant_Real'!B97</f>
        <v>0</v>
      </c>
      <c r="Z97" s="418"/>
    </row>
    <row r="98" spans="1:26">
      <c r="A98" s="421">
        <v>38716</v>
      </c>
      <c r="B98" s="417">
        <v>56.7</v>
      </c>
      <c r="C98" s="1221">
        <v>20</v>
      </c>
      <c r="D98" s="417" t="e">
        <v>#N/A</v>
      </c>
      <c r="E98" s="417" t="e">
        <v>#N/A</v>
      </c>
      <c r="F98" s="417" t="e">
        <v>#N/A</v>
      </c>
      <c r="G98" s="417" t="e">
        <v>#N/A</v>
      </c>
      <c r="H98" s="417" t="e">
        <v>#N/A</v>
      </c>
      <c r="I98" s="417" t="e">
        <v>#N/A</v>
      </c>
      <c r="J98" s="417" t="e">
        <v>#N/A</v>
      </c>
      <c r="K98" s="417" t="e">
        <v>#N/A</v>
      </c>
      <c r="L98" s="422">
        <v>42.70999999999998</v>
      </c>
      <c r="N98" s="123" t="e">
        <v>#N/A</v>
      </c>
      <c r="O98" s="61" t="e">
        <v>#N/A</v>
      </c>
      <c r="P98" s="500">
        <v>42.70999999999998</v>
      </c>
      <c r="Q98" s="107"/>
      <c r="S98" s="3">
        <v>56.7</v>
      </c>
      <c r="T98" s="107">
        <f t="shared" si="2"/>
        <v>0</v>
      </c>
      <c r="U98" s="107">
        <f>S98-'Wind PPAs by Plant_Real'!B98</f>
        <v>0</v>
      </c>
      <c r="Z98" s="418"/>
    </row>
    <row r="99" spans="1:26">
      <c r="A99" s="421">
        <v>38929</v>
      </c>
      <c r="B99" s="417">
        <v>199.5</v>
      </c>
      <c r="C99" s="1221">
        <v>25</v>
      </c>
      <c r="D99" s="417" t="e">
        <v>#N/A</v>
      </c>
      <c r="E99" s="417">
        <v>48.175550715341849</v>
      </c>
      <c r="F99" s="417" t="e">
        <v>#N/A</v>
      </c>
      <c r="G99" s="417" t="e">
        <v>#N/A</v>
      </c>
      <c r="H99" s="417" t="e">
        <v>#N/A</v>
      </c>
      <c r="I99" s="417" t="e">
        <v>#N/A</v>
      </c>
      <c r="J99" s="417" t="e">
        <v>#N/A</v>
      </c>
      <c r="K99" s="417" t="e">
        <v>#N/A</v>
      </c>
      <c r="L99" s="422" t="e">
        <v>#N/A</v>
      </c>
      <c r="N99" s="123">
        <v>48.175550715341849</v>
      </c>
      <c r="O99" s="61" t="e">
        <v>#N/A</v>
      </c>
      <c r="P99" s="500" t="e">
        <v>#N/A</v>
      </c>
      <c r="Q99" s="107"/>
      <c r="S99" s="3">
        <v>199.5</v>
      </c>
      <c r="T99" s="107">
        <f t="shared" si="2"/>
        <v>0</v>
      </c>
      <c r="U99" s="107">
        <f>S99-'Wind PPAs by Plant_Real'!B99</f>
        <v>0</v>
      </c>
      <c r="Z99" s="418"/>
    </row>
    <row r="100" spans="1:26">
      <c r="A100" s="421">
        <v>38733</v>
      </c>
      <c r="B100" s="417">
        <v>201</v>
      </c>
      <c r="C100" s="1221">
        <v>20</v>
      </c>
      <c r="D100" s="417" t="e">
        <v>#N/A</v>
      </c>
      <c r="E100" s="417">
        <v>46.6840032727726</v>
      </c>
      <c r="F100" s="417" t="e">
        <v>#N/A</v>
      </c>
      <c r="G100" s="417" t="e">
        <v>#N/A</v>
      </c>
      <c r="H100" s="417" t="e">
        <v>#N/A</v>
      </c>
      <c r="I100" s="417" t="e">
        <v>#N/A</v>
      </c>
      <c r="J100" s="417" t="e">
        <v>#N/A</v>
      </c>
      <c r="K100" s="417" t="e">
        <v>#N/A</v>
      </c>
      <c r="L100" s="422" t="e">
        <v>#N/A</v>
      </c>
      <c r="N100" s="123">
        <v>46.6840032727726</v>
      </c>
      <c r="O100" s="61" t="e">
        <v>#N/A</v>
      </c>
      <c r="P100" s="500" t="e">
        <v>#N/A</v>
      </c>
      <c r="Q100" s="107"/>
      <c r="S100" s="3">
        <v>201</v>
      </c>
      <c r="T100" s="107">
        <f t="shared" si="2"/>
        <v>0</v>
      </c>
      <c r="U100" s="107">
        <f>S100-'Wind PPAs by Plant_Real'!B100</f>
        <v>0</v>
      </c>
      <c r="Z100" s="418"/>
    </row>
    <row r="101" spans="1:26">
      <c r="A101" s="421">
        <v>38898</v>
      </c>
      <c r="B101" s="417">
        <v>300.5</v>
      </c>
      <c r="C101" s="1221">
        <v>20</v>
      </c>
      <c r="D101" s="417" t="e">
        <v>#N/A</v>
      </c>
      <c r="E101" s="417">
        <v>48.749999999999979</v>
      </c>
      <c r="F101" s="417" t="e">
        <v>#N/A</v>
      </c>
      <c r="G101" s="417" t="e">
        <v>#N/A</v>
      </c>
      <c r="H101" s="417" t="e">
        <v>#N/A</v>
      </c>
      <c r="I101" s="417" t="e">
        <v>#N/A</v>
      </c>
      <c r="J101" s="417" t="e">
        <v>#N/A</v>
      </c>
      <c r="K101" s="417" t="e">
        <v>#N/A</v>
      </c>
      <c r="L101" s="422" t="e">
        <v>#N/A</v>
      </c>
      <c r="N101" s="123">
        <v>48.749999999999979</v>
      </c>
      <c r="O101" s="61" t="e">
        <v>#N/A</v>
      </c>
      <c r="P101" s="500" t="e">
        <v>#N/A</v>
      </c>
      <c r="Q101" s="107"/>
      <c r="S101" s="3">
        <v>300.5</v>
      </c>
      <c r="T101" s="107">
        <f t="shared" si="2"/>
        <v>0</v>
      </c>
      <c r="U101" s="107">
        <f>S101-'Wind PPAs by Plant_Real'!B101</f>
        <v>0</v>
      </c>
      <c r="Z101" s="418"/>
    </row>
    <row r="102" spans="1:26">
      <c r="A102" s="421">
        <v>39360</v>
      </c>
      <c r="B102" s="417">
        <v>50</v>
      </c>
      <c r="C102" s="1221">
        <v>20</v>
      </c>
      <c r="D102" s="417" t="e">
        <v>#N/A</v>
      </c>
      <c r="E102" s="417">
        <v>65.399999999999977</v>
      </c>
      <c r="F102" s="417" t="e">
        <v>#N/A</v>
      </c>
      <c r="G102" s="417" t="e">
        <v>#N/A</v>
      </c>
      <c r="H102" s="417" t="e">
        <v>#N/A</v>
      </c>
      <c r="I102" s="417" t="e">
        <v>#N/A</v>
      </c>
      <c r="J102" s="417" t="e">
        <v>#N/A</v>
      </c>
      <c r="K102" s="417" t="e">
        <v>#N/A</v>
      </c>
      <c r="L102" s="422" t="e">
        <v>#N/A</v>
      </c>
      <c r="N102" s="123">
        <v>65.399999999999977</v>
      </c>
      <c r="O102" s="61" t="e">
        <v>#N/A</v>
      </c>
      <c r="P102" s="500" t="e">
        <v>#N/A</v>
      </c>
      <c r="Q102" s="107"/>
      <c r="S102" s="3">
        <v>50</v>
      </c>
      <c r="T102" s="107">
        <f t="shared" si="2"/>
        <v>0</v>
      </c>
      <c r="U102" s="107">
        <f>S102-'Wind PPAs by Plant_Real'!B102</f>
        <v>0</v>
      </c>
      <c r="Z102" s="418"/>
    </row>
    <row r="103" spans="1:26">
      <c r="A103" s="421">
        <v>39259</v>
      </c>
      <c r="B103" s="417">
        <v>99</v>
      </c>
      <c r="C103" s="1221">
        <v>15</v>
      </c>
      <c r="D103" s="417" t="e">
        <v>#N/A</v>
      </c>
      <c r="E103" s="417">
        <v>58.499999999999972</v>
      </c>
      <c r="F103" s="417" t="e">
        <v>#N/A</v>
      </c>
      <c r="G103" s="417" t="e">
        <v>#N/A</v>
      </c>
      <c r="H103" s="417" t="e">
        <v>#N/A</v>
      </c>
      <c r="I103" s="417" t="e">
        <v>#N/A</v>
      </c>
      <c r="J103" s="417" t="e">
        <v>#N/A</v>
      </c>
      <c r="K103" s="417" t="e">
        <v>#N/A</v>
      </c>
      <c r="L103" s="422" t="e">
        <v>#N/A</v>
      </c>
      <c r="N103" s="123">
        <v>58.499999999999972</v>
      </c>
      <c r="O103" s="61" t="e">
        <v>#N/A</v>
      </c>
      <c r="P103" s="500" t="e">
        <v>#N/A</v>
      </c>
      <c r="Q103" s="107"/>
      <c r="S103" s="3">
        <v>99</v>
      </c>
      <c r="T103" s="107">
        <f t="shared" si="2"/>
        <v>0</v>
      </c>
      <c r="U103" s="107">
        <f>S103-'Wind PPAs by Plant_Real'!B103</f>
        <v>0</v>
      </c>
      <c r="Z103" s="418"/>
    </row>
    <row r="104" spans="1:26">
      <c r="A104" s="421">
        <v>39671</v>
      </c>
      <c r="B104" s="417">
        <v>76.5</v>
      </c>
      <c r="C104" s="1221">
        <v>10</v>
      </c>
      <c r="D104" s="417" t="e">
        <v>#N/A</v>
      </c>
      <c r="E104" s="417">
        <v>74.999999999999986</v>
      </c>
      <c r="F104" s="417" t="e">
        <v>#N/A</v>
      </c>
      <c r="G104" s="417" t="e">
        <v>#N/A</v>
      </c>
      <c r="H104" s="417" t="e">
        <v>#N/A</v>
      </c>
      <c r="I104" s="417" t="e">
        <v>#N/A</v>
      </c>
      <c r="J104" s="417" t="e">
        <v>#N/A</v>
      </c>
      <c r="K104" s="417" t="e">
        <v>#N/A</v>
      </c>
      <c r="L104" s="422" t="e">
        <v>#N/A</v>
      </c>
      <c r="N104" s="123">
        <v>74.999999999999986</v>
      </c>
      <c r="O104" s="61" t="e">
        <v>#N/A</v>
      </c>
      <c r="P104" s="500" t="e">
        <v>#N/A</v>
      </c>
      <c r="Q104" s="107"/>
      <c r="S104" s="3">
        <v>76.5</v>
      </c>
      <c r="T104" s="107">
        <f t="shared" si="2"/>
        <v>0</v>
      </c>
      <c r="U104" s="107">
        <f>S104-'Wind PPAs by Plant_Real'!B104</f>
        <v>0</v>
      </c>
      <c r="Z104" s="418"/>
    </row>
    <row r="105" spans="1:26">
      <c r="A105" s="421">
        <v>40332</v>
      </c>
      <c r="B105" s="417">
        <v>100</v>
      </c>
      <c r="C105" s="1221">
        <v>30</v>
      </c>
      <c r="D105" s="417" t="e">
        <v>#N/A</v>
      </c>
      <c r="E105" s="417" t="e">
        <v>#N/A</v>
      </c>
      <c r="F105" s="417" t="e">
        <v>#N/A</v>
      </c>
      <c r="G105" s="417">
        <v>52.502953648415961</v>
      </c>
      <c r="H105" s="417" t="e">
        <v>#N/A</v>
      </c>
      <c r="I105" s="417" t="e">
        <v>#N/A</v>
      </c>
      <c r="J105" s="417" t="e">
        <v>#N/A</v>
      </c>
      <c r="K105" s="417" t="e">
        <v>#N/A</v>
      </c>
      <c r="L105" s="422" t="e">
        <v>#N/A</v>
      </c>
      <c r="N105" s="123" t="e">
        <v>#N/A</v>
      </c>
      <c r="O105" s="61">
        <v>52.502953648415961</v>
      </c>
      <c r="P105" s="500" t="e">
        <v>#N/A</v>
      </c>
      <c r="Q105" s="107"/>
      <c r="S105" s="3">
        <v>100</v>
      </c>
      <c r="T105" s="107">
        <f t="shared" si="2"/>
        <v>0</v>
      </c>
      <c r="U105" s="107">
        <f>S105-'Wind PPAs by Plant_Real'!B105</f>
        <v>0</v>
      </c>
      <c r="Z105" s="418"/>
    </row>
    <row r="106" spans="1:26">
      <c r="A106" s="421">
        <v>39129</v>
      </c>
      <c r="B106" s="417">
        <v>52.8</v>
      </c>
      <c r="C106" s="1221">
        <v>20</v>
      </c>
      <c r="D106" s="417" t="e">
        <v>#N/A</v>
      </c>
      <c r="E106" s="417" t="e">
        <v>#N/A</v>
      </c>
      <c r="F106" s="417">
        <v>63.726937315977807</v>
      </c>
      <c r="G106" s="417" t="e">
        <v>#N/A</v>
      </c>
      <c r="H106" s="417" t="e">
        <v>#N/A</v>
      </c>
      <c r="I106" s="417" t="e">
        <v>#N/A</v>
      </c>
      <c r="J106" s="417" t="e">
        <v>#N/A</v>
      </c>
      <c r="K106" s="417" t="e">
        <v>#N/A</v>
      </c>
      <c r="L106" s="422" t="e">
        <v>#N/A</v>
      </c>
      <c r="N106" s="123" t="e">
        <v>#N/A</v>
      </c>
      <c r="O106" s="61">
        <v>63.726937315977807</v>
      </c>
      <c r="P106" s="500" t="e">
        <v>#N/A</v>
      </c>
      <c r="Q106" s="107"/>
      <c r="S106" s="3">
        <v>52.8</v>
      </c>
      <c r="T106" s="107">
        <f t="shared" si="2"/>
        <v>0</v>
      </c>
      <c r="U106" s="107">
        <f>S106-'Wind PPAs by Plant_Real'!B106</f>
        <v>0</v>
      </c>
      <c r="Z106" s="418"/>
    </row>
    <row r="107" spans="1:26">
      <c r="A107" s="421">
        <v>38637</v>
      </c>
      <c r="B107" s="417">
        <v>205.5</v>
      </c>
      <c r="C107" s="1221">
        <v>25</v>
      </c>
      <c r="D107" s="417" t="e">
        <v>#N/A</v>
      </c>
      <c r="E107" s="417" t="e">
        <v>#N/A</v>
      </c>
      <c r="F107" s="417">
        <v>46.280562468424343</v>
      </c>
      <c r="G107" s="417" t="e">
        <v>#N/A</v>
      </c>
      <c r="H107" s="417" t="e">
        <v>#N/A</v>
      </c>
      <c r="I107" s="417" t="e">
        <v>#N/A</v>
      </c>
      <c r="J107" s="417" t="e">
        <v>#N/A</v>
      </c>
      <c r="K107" s="417" t="e">
        <v>#N/A</v>
      </c>
      <c r="L107" s="422" t="e">
        <v>#N/A</v>
      </c>
      <c r="N107" s="123" t="e">
        <v>#N/A</v>
      </c>
      <c r="O107" s="61">
        <v>46.280562468424343</v>
      </c>
      <c r="P107" s="500" t="e">
        <v>#N/A</v>
      </c>
      <c r="Q107" s="107"/>
      <c r="S107" s="3">
        <v>205.5</v>
      </c>
      <c r="T107" s="107">
        <f t="shared" si="2"/>
        <v>0</v>
      </c>
      <c r="U107" s="107">
        <f>S107-'Wind PPAs by Plant_Real'!B107</f>
        <v>0</v>
      </c>
      <c r="Z107" s="418"/>
    </row>
    <row r="108" spans="1:26">
      <c r="A108" s="421">
        <v>38715</v>
      </c>
      <c r="B108" s="417">
        <v>150</v>
      </c>
      <c r="C108" s="1221">
        <v>15</v>
      </c>
      <c r="D108" s="417" t="e">
        <v>#N/A</v>
      </c>
      <c r="E108" s="417" t="e">
        <v>#N/A</v>
      </c>
      <c r="F108" s="417">
        <v>38.999999999999993</v>
      </c>
      <c r="G108" s="417" t="e">
        <v>#N/A</v>
      </c>
      <c r="H108" s="417" t="e">
        <v>#N/A</v>
      </c>
      <c r="I108" s="417" t="e">
        <v>#N/A</v>
      </c>
      <c r="J108" s="417" t="e">
        <v>#N/A</v>
      </c>
      <c r="K108" s="417" t="e">
        <v>#N/A</v>
      </c>
      <c r="L108" s="422" t="e">
        <v>#N/A</v>
      </c>
      <c r="N108" s="123" t="e">
        <v>#N/A</v>
      </c>
      <c r="O108" s="61">
        <v>38.999999999999993</v>
      </c>
      <c r="P108" s="500" t="e">
        <v>#N/A</v>
      </c>
      <c r="Q108" s="107"/>
      <c r="S108" s="3">
        <v>150</v>
      </c>
      <c r="T108" s="107">
        <f t="shared" si="2"/>
        <v>0</v>
      </c>
      <c r="U108" s="107">
        <f>S108-'Wind PPAs by Plant_Real'!B108</f>
        <v>0</v>
      </c>
      <c r="Z108" s="418"/>
    </row>
    <row r="109" spans="1:26">
      <c r="A109" s="421">
        <v>39017</v>
      </c>
      <c r="B109" s="417">
        <v>100.65</v>
      </c>
      <c r="C109" s="1221">
        <v>20</v>
      </c>
      <c r="D109" s="417" t="e">
        <v>#N/A</v>
      </c>
      <c r="E109" s="417" t="e">
        <v>#N/A</v>
      </c>
      <c r="F109" s="417">
        <v>44.999999999999979</v>
      </c>
      <c r="G109" s="417" t="e">
        <v>#N/A</v>
      </c>
      <c r="H109" s="417" t="e">
        <v>#N/A</v>
      </c>
      <c r="I109" s="417" t="e">
        <v>#N/A</v>
      </c>
      <c r="J109" s="417" t="e">
        <v>#N/A</v>
      </c>
      <c r="K109" s="417" t="e">
        <v>#N/A</v>
      </c>
      <c r="L109" s="422" t="e">
        <v>#N/A</v>
      </c>
      <c r="N109" s="123" t="e">
        <v>#N/A</v>
      </c>
      <c r="O109" s="61">
        <v>44.999999999999979</v>
      </c>
      <c r="P109" s="500" t="e">
        <v>#N/A</v>
      </c>
      <c r="Q109" s="107"/>
      <c r="S109" s="3">
        <v>100.65</v>
      </c>
      <c r="T109" s="107">
        <f t="shared" si="2"/>
        <v>0</v>
      </c>
      <c r="U109" s="107">
        <f>S109-'Wind PPAs by Plant_Real'!B109</f>
        <v>0</v>
      </c>
      <c r="Z109" s="418"/>
    </row>
    <row r="110" spans="1:26">
      <c r="A110" s="421">
        <v>39066</v>
      </c>
      <c r="B110" s="417">
        <v>100.65</v>
      </c>
      <c r="C110" s="1221">
        <v>20</v>
      </c>
      <c r="D110" s="417" t="e">
        <v>#N/A</v>
      </c>
      <c r="E110" s="417">
        <v>61.274215433782175</v>
      </c>
      <c r="F110" s="417" t="e">
        <v>#N/A</v>
      </c>
      <c r="G110" s="417" t="e">
        <v>#N/A</v>
      </c>
      <c r="H110" s="417" t="e">
        <v>#N/A</v>
      </c>
      <c r="I110" s="417" t="e">
        <v>#N/A</v>
      </c>
      <c r="J110" s="417" t="e">
        <v>#N/A</v>
      </c>
      <c r="K110" s="417" t="e">
        <v>#N/A</v>
      </c>
      <c r="L110" s="422" t="e">
        <v>#N/A</v>
      </c>
      <c r="N110" s="123">
        <v>61.274215433782175</v>
      </c>
      <c r="O110" s="61" t="e">
        <v>#N/A</v>
      </c>
      <c r="P110" s="500" t="e">
        <v>#N/A</v>
      </c>
      <c r="Q110" s="107"/>
      <c r="S110" s="3">
        <v>100.65</v>
      </c>
      <c r="T110" s="107">
        <f t="shared" si="2"/>
        <v>0</v>
      </c>
      <c r="U110" s="107">
        <f>S110-'Wind PPAs by Plant_Real'!B110</f>
        <v>0</v>
      </c>
      <c r="Z110" s="418"/>
    </row>
    <row r="111" spans="1:26">
      <c r="A111" s="421">
        <v>39342</v>
      </c>
      <c r="B111" s="417">
        <v>75</v>
      </c>
      <c r="C111" s="1221">
        <v>20</v>
      </c>
      <c r="D111" s="417" t="e">
        <v>#N/A</v>
      </c>
      <c r="E111" s="417" t="e">
        <v>#N/A</v>
      </c>
      <c r="F111" s="417" t="e">
        <v>#N/A</v>
      </c>
      <c r="G111" s="417" t="e">
        <v>#N/A</v>
      </c>
      <c r="H111" s="417" t="e">
        <v>#N/A</v>
      </c>
      <c r="I111" s="417">
        <v>59.238481042264674</v>
      </c>
      <c r="J111" s="417" t="e">
        <v>#N/A</v>
      </c>
      <c r="K111" s="417" t="e">
        <v>#N/A</v>
      </c>
      <c r="L111" s="422" t="e">
        <v>#N/A</v>
      </c>
      <c r="N111" s="123" t="e">
        <v>#N/A</v>
      </c>
      <c r="O111" s="61" t="e">
        <v>#N/A</v>
      </c>
      <c r="P111" s="500">
        <v>59.238481042264674</v>
      </c>
      <c r="Q111" s="107"/>
      <c r="S111" s="3">
        <v>75</v>
      </c>
      <c r="T111" s="107">
        <f t="shared" si="2"/>
        <v>0</v>
      </c>
      <c r="U111" s="107">
        <f>S111-'Wind PPAs by Plant_Real'!B111</f>
        <v>0</v>
      </c>
      <c r="Z111" s="418"/>
    </row>
    <row r="112" spans="1:26">
      <c r="A112" s="421">
        <v>39447</v>
      </c>
      <c r="B112" s="417">
        <v>99</v>
      </c>
      <c r="C112" s="1221">
        <v>25</v>
      </c>
      <c r="D112" s="417" t="e">
        <v>#N/A</v>
      </c>
      <c r="E112" s="417" t="e">
        <v>#N/A</v>
      </c>
      <c r="F112" s="417">
        <v>39.219999999999963</v>
      </c>
      <c r="G112" s="417" t="e">
        <v>#N/A</v>
      </c>
      <c r="H112" s="417" t="e">
        <v>#N/A</v>
      </c>
      <c r="I112" s="417" t="e">
        <v>#N/A</v>
      </c>
      <c r="J112" s="417" t="e">
        <v>#N/A</v>
      </c>
      <c r="K112" s="417" t="e">
        <v>#N/A</v>
      </c>
      <c r="L112" s="422" t="e">
        <v>#N/A</v>
      </c>
      <c r="N112" s="123" t="e">
        <v>#N/A</v>
      </c>
      <c r="O112" s="61">
        <v>39.219999999999963</v>
      </c>
      <c r="P112" s="500" t="e">
        <v>#N/A</v>
      </c>
      <c r="Q112" s="107"/>
      <c r="S112" s="3">
        <v>99</v>
      </c>
      <c r="T112" s="107">
        <f t="shared" si="2"/>
        <v>0</v>
      </c>
      <c r="U112" s="107">
        <f>S112-'Wind PPAs by Plant_Real'!B112</f>
        <v>0</v>
      </c>
      <c r="Z112" s="418"/>
    </row>
    <row r="113" spans="1:26">
      <c r="A113" s="421">
        <v>39715</v>
      </c>
      <c r="B113" s="417">
        <v>40.5</v>
      </c>
      <c r="C113" s="1221">
        <v>25</v>
      </c>
      <c r="D113" s="417" t="e">
        <v>#N/A</v>
      </c>
      <c r="E113" s="417" t="e">
        <v>#N/A</v>
      </c>
      <c r="F113" s="417">
        <v>43.999999999999986</v>
      </c>
      <c r="G113" s="417" t="e">
        <v>#N/A</v>
      </c>
      <c r="H113" s="417" t="e">
        <v>#N/A</v>
      </c>
      <c r="I113" s="417" t="e">
        <v>#N/A</v>
      </c>
      <c r="J113" s="417" t="e">
        <v>#N/A</v>
      </c>
      <c r="K113" s="417" t="e">
        <v>#N/A</v>
      </c>
      <c r="L113" s="422" t="e">
        <v>#N/A</v>
      </c>
      <c r="N113" s="123" t="e">
        <v>#N/A</v>
      </c>
      <c r="O113" s="61">
        <v>43.999999999999986</v>
      </c>
      <c r="P113" s="500" t="e">
        <v>#N/A</v>
      </c>
      <c r="Q113" s="107"/>
      <c r="S113" s="3">
        <v>40.5</v>
      </c>
      <c r="T113" s="107">
        <f t="shared" si="2"/>
        <v>0</v>
      </c>
      <c r="U113" s="107">
        <f>S113-'Wind PPAs by Plant_Real'!B113</f>
        <v>0</v>
      </c>
      <c r="Z113" s="418"/>
    </row>
    <row r="114" spans="1:26">
      <c r="A114" s="421">
        <v>39447</v>
      </c>
      <c r="B114" s="417">
        <v>19.5</v>
      </c>
      <c r="C114" s="1221">
        <v>25</v>
      </c>
      <c r="D114" s="417" t="e">
        <v>#N/A</v>
      </c>
      <c r="E114" s="417" t="e">
        <v>#N/A</v>
      </c>
      <c r="F114" s="417">
        <v>39.219999999999985</v>
      </c>
      <c r="G114" s="417" t="e">
        <v>#N/A</v>
      </c>
      <c r="H114" s="417" t="e">
        <v>#N/A</v>
      </c>
      <c r="I114" s="417" t="e">
        <v>#N/A</v>
      </c>
      <c r="J114" s="417" t="e">
        <v>#N/A</v>
      </c>
      <c r="K114" s="417" t="e">
        <v>#N/A</v>
      </c>
      <c r="L114" s="422" t="e">
        <v>#N/A</v>
      </c>
      <c r="N114" s="123" t="e">
        <v>#N/A</v>
      </c>
      <c r="O114" s="61">
        <v>39.219999999999985</v>
      </c>
      <c r="P114" s="500" t="e">
        <v>#N/A</v>
      </c>
      <c r="Q114" s="107"/>
      <c r="S114" s="3">
        <v>19.5</v>
      </c>
      <c r="T114" s="107">
        <f t="shared" si="2"/>
        <v>0</v>
      </c>
      <c r="U114" s="107">
        <f>S114-'Wind PPAs by Plant_Real'!B114</f>
        <v>0</v>
      </c>
      <c r="Z114" s="418"/>
    </row>
    <row r="115" spans="1:26">
      <c r="A115" s="421">
        <v>38953</v>
      </c>
      <c r="B115" s="417">
        <v>94.5</v>
      </c>
      <c r="C115" s="1221">
        <v>25</v>
      </c>
      <c r="D115" s="417" t="e">
        <v>#N/A</v>
      </c>
      <c r="E115" s="417" t="e">
        <v>#N/A</v>
      </c>
      <c r="F115" s="417" t="e">
        <v>#N/A</v>
      </c>
      <c r="G115" s="417">
        <v>28.83709590763138</v>
      </c>
      <c r="H115" s="417" t="e">
        <v>#N/A</v>
      </c>
      <c r="I115" s="417" t="e">
        <v>#N/A</v>
      </c>
      <c r="J115" s="417" t="e">
        <v>#N/A</v>
      </c>
      <c r="K115" s="417" t="e">
        <v>#N/A</v>
      </c>
      <c r="L115" s="422" t="e">
        <v>#N/A</v>
      </c>
      <c r="N115" s="123" t="e">
        <v>#N/A</v>
      </c>
      <c r="O115" s="61">
        <v>28.83709590763138</v>
      </c>
      <c r="P115" s="500" t="e">
        <v>#N/A</v>
      </c>
      <c r="Q115" s="107"/>
      <c r="S115" s="3">
        <v>94.5</v>
      </c>
      <c r="T115" s="107">
        <f t="shared" si="2"/>
        <v>0</v>
      </c>
      <c r="U115" s="107">
        <f>S115-'Wind PPAs by Plant_Real'!B115</f>
        <v>0</v>
      </c>
      <c r="Z115" s="418"/>
    </row>
    <row r="116" spans="1:26">
      <c r="A116" s="421">
        <v>38791</v>
      </c>
      <c r="B116" s="417">
        <v>50.4</v>
      </c>
      <c r="C116" s="1221">
        <v>20</v>
      </c>
      <c r="D116" s="417" t="e">
        <v>#N/A</v>
      </c>
      <c r="E116" s="417" t="e">
        <v>#N/A</v>
      </c>
      <c r="F116" s="417" t="e">
        <v>#N/A</v>
      </c>
      <c r="G116" s="417" t="e">
        <v>#N/A</v>
      </c>
      <c r="H116" s="417" t="e">
        <v>#N/A</v>
      </c>
      <c r="I116" s="417" t="e">
        <v>#N/A</v>
      </c>
      <c r="J116" s="417" t="e">
        <v>#N/A</v>
      </c>
      <c r="K116" s="417" t="e">
        <v>#N/A</v>
      </c>
      <c r="L116" s="422">
        <v>43.999999999999986</v>
      </c>
      <c r="N116" s="123" t="e">
        <v>#N/A</v>
      </c>
      <c r="O116" s="61" t="e">
        <v>#N/A</v>
      </c>
      <c r="P116" s="500">
        <v>43.999999999999986</v>
      </c>
      <c r="Q116" s="107"/>
      <c r="S116" s="3">
        <v>50.4</v>
      </c>
      <c r="T116" s="107">
        <f t="shared" si="2"/>
        <v>0</v>
      </c>
      <c r="U116" s="107">
        <f>S116-'Wind PPAs by Plant_Real'!B116</f>
        <v>0</v>
      </c>
      <c r="Z116" s="418"/>
    </row>
    <row r="117" spans="1:26">
      <c r="A117" s="421">
        <v>38960</v>
      </c>
      <c r="B117" s="417">
        <v>50</v>
      </c>
      <c r="C117" s="1221">
        <v>20</v>
      </c>
      <c r="D117" s="417" t="e">
        <v>#N/A</v>
      </c>
      <c r="E117" s="417" t="e">
        <v>#N/A</v>
      </c>
      <c r="F117" s="417">
        <v>47.24857985810754</v>
      </c>
      <c r="G117" s="417" t="e">
        <v>#N/A</v>
      </c>
      <c r="H117" s="417" t="e">
        <v>#N/A</v>
      </c>
      <c r="I117" s="417" t="e">
        <v>#N/A</v>
      </c>
      <c r="J117" s="417" t="e">
        <v>#N/A</v>
      </c>
      <c r="K117" s="417" t="e">
        <v>#N/A</v>
      </c>
      <c r="L117" s="422" t="e">
        <v>#N/A</v>
      </c>
      <c r="N117" s="123" t="e">
        <v>#N/A</v>
      </c>
      <c r="O117" s="61">
        <v>47.24857985810754</v>
      </c>
      <c r="P117" s="500" t="e">
        <v>#N/A</v>
      </c>
      <c r="Q117" s="107"/>
      <c r="S117" s="3">
        <v>50</v>
      </c>
      <c r="T117" s="107">
        <f t="shared" si="2"/>
        <v>0</v>
      </c>
      <c r="U117" s="107">
        <f>S117-'Wind PPAs by Plant_Real'!B117</f>
        <v>0</v>
      </c>
      <c r="Z117" s="418"/>
    </row>
    <row r="118" spans="1:26">
      <c r="A118" s="421">
        <v>39195</v>
      </c>
      <c r="B118" s="417">
        <v>30</v>
      </c>
      <c r="C118" s="1221">
        <v>20</v>
      </c>
      <c r="D118" s="417" t="e">
        <v>#N/A</v>
      </c>
      <c r="E118" s="417" t="e">
        <v>#N/A</v>
      </c>
      <c r="F118" s="417">
        <v>58.960925096402818</v>
      </c>
      <c r="G118" s="417" t="e">
        <v>#N/A</v>
      </c>
      <c r="H118" s="417" t="e">
        <v>#N/A</v>
      </c>
      <c r="I118" s="417" t="e">
        <v>#N/A</v>
      </c>
      <c r="J118" s="417" t="e">
        <v>#N/A</v>
      </c>
      <c r="K118" s="417" t="e">
        <v>#N/A</v>
      </c>
      <c r="L118" s="422" t="e">
        <v>#N/A</v>
      </c>
      <c r="N118" s="123" t="e">
        <v>#N/A</v>
      </c>
      <c r="O118" s="61">
        <v>58.960925096402818</v>
      </c>
      <c r="P118" s="500" t="e">
        <v>#N/A</v>
      </c>
      <c r="Q118" s="107"/>
      <c r="S118" s="3">
        <v>30</v>
      </c>
      <c r="T118" s="107">
        <f t="shared" si="2"/>
        <v>0</v>
      </c>
      <c r="U118" s="107">
        <f>S118-'Wind PPAs by Plant_Real'!B118</f>
        <v>0</v>
      </c>
      <c r="Z118" s="418"/>
    </row>
    <row r="119" spans="1:26">
      <c r="A119" s="421">
        <v>39136</v>
      </c>
      <c r="B119" s="417">
        <v>50.4</v>
      </c>
      <c r="C119" s="1221">
        <v>20</v>
      </c>
      <c r="D119" s="417" t="e">
        <v>#N/A</v>
      </c>
      <c r="E119" s="417" t="e">
        <v>#N/A</v>
      </c>
      <c r="F119" s="417" t="e">
        <v>#N/A</v>
      </c>
      <c r="G119" s="417">
        <v>42.399999999999977</v>
      </c>
      <c r="H119" s="417" t="e">
        <v>#N/A</v>
      </c>
      <c r="I119" s="417" t="e">
        <v>#N/A</v>
      </c>
      <c r="J119" s="417" t="e">
        <v>#N/A</v>
      </c>
      <c r="K119" s="417" t="e">
        <v>#N/A</v>
      </c>
      <c r="L119" s="422" t="e">
        <v>#N/A</v>
      </c>
      <c r="N119" s="123" t="e">
        <v>#N/A</v>
      </c>
      <c r="O119" s="61">
        <v>42.399999999999977</v>
      </c>
      <c r="P119" s="500" t="e">
        <v>#N/A</v>
      </c>
      <c r="Q119" s="107"/>
      <c r="S119" s="3">
        <v>50.4</v>
      </c>
      <c r="T119" s="107">
        <f t="shared" si="2"/>
        <v>0</v>
      </c>
      <c r="U119" s="107">
        <f>S119-'Wind PPAs by Plant_Real'!B119</f>
        <v>0</v>
      </c>
      <c r="Z119" s="418"/>
    </row>
    <row r="120" spans="1:26">
      <c r="A120" s="421">
        <v>39141</v>
      </c>
      <c r="B120" s="417">
        <v>25.2</v>
      </c>
      <c r="C120" s="1221">
        <v>20</v>
      </c>
      <c r="D120" s="417" t="e">
        <v>#N/A</v>
      </c>
      <c r="E120" s="417" t="e">
        <v>#N/A</v>
      </c>
      <c r="F120" s="417" t="e">
        <v>#N/A</v>
      </c>
      <c r="G120" s="417">
        <v>43.799999999999983</v>
      </c>
      <c r="H120" s="417" t="e">
        <v>#N/A</v>
      </c>
      <c r="I120" s="417" t="e">
        <v>#N/A</v>
      </c>
      <c r="J120" s="417" t="e">
        <v>#N/A</v>
      </c>
      <c r="K120" s="417" t="e">
        <v>#N/A</v>
      </c>
      <c r="L120" s="422" t="e">
        <v>#N/A</v>
      </c>
      <c r="N120" s="123" t="e">
        <v>#N/A</v>
      </c>
      <c r="O120" s="61">
        <v>43.799999999999983</v>
      </c>
      <c r="P120" s="500" t="e">
        <v>#N/A</v>
      </c>
      <c r="Q120" s="107"/>
      <c r="S120" s="3">
        <v>25.2</v>
      </c>
      <c r="T120" s="107">
        <f t="shared" si="2"/>
        <v>0</v>
      </c>
      <c r="U120" s="107">
        <f>S120-'Wind PPAs by Plant_Real'!B120</f>
        <v>0</v>
      </c>
      <c r="Z120" s="418"/>
    </row>
    <row r="121" spans="1:26">
      <c r="A121" s="421">
        <v>38769</v>
      </c>
      <c r="B121" s="417">
        <v>25.2</v>
      </c>
      <c r="C121" s="1221">
        <v>20</v>
      </c>
      <c r="D121" s="417" t="e">
        <v>#N/A</v>
      </c>
      <c r="E121" s="417" t="e">
        <v>#N/A</v>
      </c>
      <c r="F121" s="417" t="e">
        <v>#N/A</v>
      </c>
      <c r="G121" s="417">
        <v>43.2</v>
      </c>
      <c r="H121" s="417" t="e">
        <v>#N/A</v>
      </c>
      <c r="I121" s="417" t="e">
        <v>#N/A</v>
      </c>
      <c r="J121" s="417" t="e">
        <v>#N/A</v>
      </c>
      <c r="K121" s="417" t="e">
        <v>#N/A</v>
      </c>
      <c r="L121" s="422" t="e">
        <v>#N/A</v>
      </c>
      <c r="N121" s="123" t="e">
        <v>#N/A</v>
      </c>
      <c r="O121" s="61">
        <v>43.2</v>
      </c>
      <c r="P121" s="500" t="e">
        <v>#N/A</v>
      </c>
      <c r="Q121" s="107"/>
      <c r="S121" s="3">
        <v>25.2</v>
      </c>
      <c r="T121" s="107">
        <f t="shared" si="2"/>
        <v>0</v>
      </c>
      <c r="U121" s="107">
        <f>S121-'Wind PPAs by Plant_Real'!B121</f>
        <v>0</v>
      </c>
      <c r="Z121" s="418"/>
    </row>
    <row r="122" spans="1:26">
      <c r="A122" s="421">
        <v>38945</v>
      </c>
      <c r="B122" s="417">
        <v>45</v>
      </c>
      <c r="C122" s="1221">
        <v>20</v>
      </c>
      <c r="D122" s="417">
        <v>69.05876303582636</v>
      </c>
      <c r="E122" s="417" t="e">
        <v>#N/A</v>
      </c>
      <c r="F122" s="417" t="e">
        <v>#N/A</v>
      </c>
      <c r="G122" s="417" t="e">
        <v>#N/A</v>
      </c>
      <c r="H122" s="417" t="e">
        <v>#N/A</v>
      </c>
      <c r="I122" s="417" t="e">
        <v>#N/A</v>
      </c>
      <c r="J122" s="417" t="e">
        <v>#N/A</v>
      </c>
      <c r="K122" s="417" t="e">
        <v>#N/A</v>
      </c>
      <c r="L122" s="422" t="e">
        <v>#N/A</v>
      </c>
      <c r="N122" s="123">
        <v>69.05876303582636</v>
      </c>
      <c r="O122" s="61" t="e">
        <v>#N/A</v>
      </c>
      <c r="P122" s="500" t="e">
        <v>#N/A</v>
      </c>
      <c r="Q122" s="107"/>
      <c r="S122" s="3">
        <v>45</v>
      </c>
      <c r="T122" s="107">
        <f t="shared" si="2"/>
        <v>0</v>
      </c>
      <c r="U122" s="107">
        <f>S122-'Wind PPAs by Plant_Real'!B122</f>
        <v>0</v>
      </c>
      <c r="Z122" s="418"/>
    </row>
    <row r="123" spans="1:26">
      <c r="A123" s="421">
        <v>38987</v>
      </c>
      <c r="B123" s="417">
        <v>50.4</v>
      </c>
      <c r="C123" s="1221">
        <v>20</v>
      </c>
      <c r="D123" s="417" t="e">
        <v>#N/A</v>
      </c>
      <c r="E123" s="417" t="e">
        <v>#N/A</v>
      </c>
      <c r="F123" s="417" t="e">
        <v>#N/A</v>
      </c>
      <c r="G123" s="417" t="e">
        <v>#N/A</v>
      </c>
      <c r="H123" s="417" t="e">
        <v>#N/A</v>
      </c>
      <c r="I123" s="417" t="e">
        <v>#N/A</v>
      </c>
      <c r="J123" s="417" t="e">
        <v>#N/A</v>
      </c>
      <c r="K123" s="417" t="e">
        <v>#N/A</v>
      </c>
      <c r="L123" s="422">
        <v>44.999999999999979</v>
      </c>
      <c r="N123" s="123" t="e">
        <v>#N/A</v>
      </c>
      <c r="O123" s="61" t="e">
        <v>#N/A</v>
      </c>
      <c r="P123" s="500">
        <v>44.999999999999979</v>
      </c>
      <c r="Q123" s="107"/>
      <c r="S123" s="3">
        <v>50.4</v>
      </c>
      <c r="T123" s="107">
        <f t="shared" si="2"/>
        <v>0</v>
      </c>
      <c r="U123" s="107">
        <f>S123-'Wind PPAs by Plant_Real'!B123</f>
        <v>0</v>
      </c>
      <c r="Z123" s="418"/>
    </row>
    <row r="124" spans="1:26">
      <c r="A124" s="421">
        <v>38961</v>
      </c>
      <c r="B124" s="417">
        <v>100.5</v>
      </c>
      <c r="C124" s="1221">
        <v>20</v>
      </c>
      <c r="D124" s="417" t="e">
        <v>#N/A</v>
      </c>
      <c r="E124" s="417" t="e">
        <v>#N/A</v>
      </c>
      <c r="F124" s="417">
        <v>56.439131790111183</v>
      </c>
      <c r="G124" s="417" t="e">
        <v>#N/A</v>
      </c>
      <c r="H124" s="417" t="e">
        <v>#N/A</v>
      </c>
      <c r="I124" s="417" t="e">
        <v>#N/A</v>
      </c>
      <c r="J124" s="417" t="e">
        <v>#N/A</v>
      </c>
      <c r="K124" s="417" t="e">
        <v>#N/A</v>
      </c>
      <c r="L124" s="422" t="e">
        <v>#N/A</v>
      </c>
      <c r="N124" s="123" t="e">
        <v>#N/A</v>
      </c>
      <c r="O124" s="61">
        <v>56.439131790111183</v>
      </c>
      <c r="P124" s="500" t="e">
        <v>#N/A</v>
      </c>
      <c r="Q124" s="107"/>
      <c r="S124" s="3">
        <v>100.5</v>
      </c>
      <c r="T124" s="107">
        <f t="shared" si="2"/>
        <v>0</v>
      </c>
      <c r="U124" s="107">
        <f>S124-'Wind PPAs by Plant_Real'!B124</f>
        <v>0</v>
      </c>
      <c r="Z124" s="418"/>
    </row>
    <row r="125" spans="1:26">
      <c r="A125" s="421">
        <v>39265</v>
      </c>
      <c r="B125" s="417">
        <v>30</v>
      </c>
      <c r="C125" s="1221">
        <v>20</v>
      </c>
      <c r="D125" s="417" t="e">
        <v>#N/A</v>
      </c>
      <c r="E125" s="417" t="e">
        <v>#N/A</v>
      </c>
      <c r="F125" s="417">
        <v>60.212073937500186</v>
      </c>
      <c r="G125" s="417" t="e">
        <v>#N/A</v>
      </c>
      <c r="H125" s="417" t="e">
        <v>#N/A</v>
      </c>
      <c r="I125" s="417" t="e">
        <v>#N/A</v>
      </c>
      <c r="J125" s="417" t="e">
        <v>#N/A</v>
      </c>
      <c r="K125" s="417" t="e">
        <v>#N/A</v>
      </c>
      <c r="L125" s="422" t="e">
        <v>#N/A</v>
      </c>
      <c r="N125" s="123" t="e">
        <v>#N/A</v>
      </c>
      <c r="O125" s="61">
        <v>60.212073937500186</v>
      </c>
      <c r="P125" s="500" t="e">
        <v>#N/A</v>
      </c>
      <c r="Q125" s="107"/>
      <c r="S125" s="3">
        <v>30</v>
      </c>
      <c r="T125" s="107">
        <f t="shared" si="2"/>
        <v>0</v>
      </c>
      <c r="U125" s="107">
        <f>S125-'Wind PPAs by Plant_Real'!B125</f>
        <v>0</v>
      </c>
      <c r="Z125" s="418"/>
    </row>
    <row r="126" spans="1:26">
      <c r="A126" s="421">
        <v>39062</v>
      </c>
      <c r="B126" s="417">
        <v>29.4</v>
      </c>
      <c r="C126" s="1221">
        <v>10</v>
      </c>
      <c r="D126" s="417" t="e">
        <v>#N/A</v>
      </c>
      <c r="E126" s="417" t="e">
        <v>#N/A</v>
      </c>
      <c r="F126" s="417" t="e">
        <v>#N/A</v>
      </c>
      <c r="G126" s="417" t="e">
        <v>#N/A</v>
      </c>
      <c r="H126" s="417" t="e">
        <v>#N/A</v>
      </c>
      <c r="I126" s="417">
        <v>63.999999999999972</v>
      </c>
      <c r="J126" s="417" t="e">
        <v>#N/A</v>
      </c>
      <c r="K126" s="417" t="e">
        <v>#N/A</v>
      </c>
      <c r="L126" s="422" t="e">
        <v>#N/A</v>
      </c>
      <c r="N126" s="123" t="e">
        <v>#N/A</v>
      </c>
      <c r="O126" s="61" t="e">
        <v>#N/A</v>
      </c>
      <c r="P126" s="500">
        <v>63.999999999999972</v>
      </c>
      <c r="Q126" s="107"/>
      <c r="S126" s="3">
        <v>29.4</v>
      </c>
      <c r="T126" s="107">
        <f t="shared" si="2"/>
        <v>0</v>
      </c>
      <c r="U126" s="107">
        <f>S126-'Wind PPAs by Plant_Real'!B126</f>
        <v>0</v>
      </c>
      <c r="Z126" s="418"/>
    </row>
    <row r="127" spans="1:26">
      <c r="A127" s="421">
        <v>38170</v>
      </c>
      <c r="B127" s="417">
        <v>16.5</v>
      </c>
      <c r="C127" s="1221">
        <v>20</v>
      </c>
      <c r="D127" s="417" t="e">
        <v>#N/A</v>
      </c>
      <c r="E127" s="417" t="e">
        <v>#N/A</v>
      </c>
      <c r="F127" s="417">
        <v>67.323032194336093</v>
      </c>
      <c r="G127" s="417" t="e">
        <v>#N/A</v>
      </c>
      <c r="H127" s="417" t="e">
        <v>#N/A</v>
      </c>
      <c r="I127" s="417" t="e">
        <v>#N/A</v>
      </c>
      <c r="J127" s="417" t="e">
        <v>#N/A</v>
      </c>
      <c r="K127" s="417" t="e">
        <v>#N/A</v>
      </c>
      <c r="L127" s="422" t="e">
        <v>#N/A</v>
      </c>
      <c r="N127" s="123" t="e">
        <v>#N/A</v>
      </c>
      <c r="O127" s="61">
        <v>67.323032194336093</v>
      </c>
      <c r="P127" s="500" t="e">
        <v>#N/A</v>
      </c>
      <c r="Q127" s="107"/>
      <c r="S127" s="3">
        <v>16.5</v>
      </c>
      <c r="T127" s="107">
        <f t="shared" si="2"/>
        <v>0</v>
      </c>
      <c r="U127" s="107">
        <f>S127-'Wind PPAs by Plant_Real'!B127</f>
        <v>0</v>
      </c>
      <c r="Z127" s="418"/>
    </row>
    <row r="128" spans="1:26">
      <c r="A128" s="421">
        <v>38310</v>
      </c>
      <c r="B128" s="417">
        <v>27.5</v>
      </c>
      <c r="C128" s="1221">
        <v>20</v>
      </c>
      <c r="D128" s="417" t="e">
        <v>#N/A</v>
      </c>
      <c r="E128" s="417" t="e">
        <v>#N/A</v>
      </c>
      <c r="F128" s="417">
        <v>67.323038922016423</v>
      </c>
      <c r="G128" s="417" t="e">
        <v>#N/A</v>
      </c>
      <c r="H128" s="417" t="e">
        <v>#N/A</v>
      </c>
      <c r="I128" s="417" t="e">
        <v>#N/A</v>
      </c>
      <c r="J128" s="417" t="e">
        <v>#N/A</v>
      </c>
      <c r="K128" s="417" t="e">
        <v>#N/A</v>
      </c>
      <c r="L128" s="422" t="e">
        <v>#N/A</v>
      </c>
      <c r="N128" s="123" t="e">
        <v>#N/A</v>
      </c>
      <c r="O128" s="61">
        <v>67.323038922016423</v>
      </c>
      <c r="P128" s="500" t="e">
        <v>#N/A</v>
      </c>
      <c r="Q128" s="107"/>
      <c r="S128" s="3">
        <v>27.5</v>
      </c>
      <c r="T128" s="107">
        <f t="shared" si="2"/>
        <v>0</v>
      </c>
      <c r="U128" s="107">
        <f>S128-'Wind PPAs by Plant_Real'!B128</f>
        <v>0</v>
      </c>
      <c r="Z128" s="418"/>
    </row>
    <row r="129" spans="1:26">
      <c r="A129" s="421">
        <v>38170</v>
      </c>
      <c r="B129" s="417">
        <v>27.5</v>
      </c>
      <c r="C129" s="1221">
        <v>20</v>
      </c>
      <c r="D129" s="417" t="e">
        <v>#N/A</v>
      </c>
      <c r="E129" s="417" t="e">
        <v>#N/A</v>
      </c>
      <c r="F129" s="417">
        <v>67.323038922016423</v>
      </c>
      <c r="G129" s="417" t="e">
        <v>#N/A</v>
      </c>
      <c r="H129" s="417" t="e">
        <v>#N/A</v>
      </c>
      <c r="I129" s="417" t="e">
        <v>#N/A</v>
      </c>
      <c r="J129" s="417" t="e">
        <v>#N/A</v>
      </c>
      <c r="K129" s="417" t="e">
        <v>#N/A</v>
      </c>
      <c r="L129" s="422" t="e">
        <v>#N/A</v>
      </c>
      <c r="N129" s="123" t="e">
        <v>#N/A</v>
      </c>
      <c r="O129" s="61">
        <v>67.323038922016423</v>
      </c>
      <c r="P129" s="500" t="e">
        <v>#N/A</v>
      </c>
      <c r="Q129" s="107"/>
      <c r="S129" s="3">
        <v>27.5</v>
      </c>
      <c r="T129" s="107">
        <f t="shared" si="2"/>
        <v>0</v>
      </c>
      <c r="U129" s="107">
        <f>S129-'Wind PPAs by Plant_Real'!B129</f>
        <v>0</v>
      </c>
      <c r="Z129" s="418"/>
    </row>
    <row r="130" spans="1:26">
      <c r="A130" s="421">
        <v>39133</v>
      </c>
      <c r="B130" s="417">
        <v>57.5</v>
      </c>
      <c r="C130" s="1221">
        <v>20</v>
      </c>
      <c r="D130" s="417" t="e">
        <v>#N/A</v>
      </c>
      <c r="E130" s="417" t="e">
        <v>#N/A</v>
      </c>
      <c r="F130" s="417">
        <v>74.957163091601501</v>
      </c>
      <c r="G130" s="417" t="e">
        <v>#N/A</v>
      </c>
      <c r="H130" s="417" t="e">
        <v>#N/A</v>
      </c>
      <c r="I130" s="417" t="e">
        <v>#N/A</v>
      </c>
      <c r="J130" s="417" t="e">
        <v>#N/A</v>
      </c>
      <c r="K130" s="417" t="e">
        <v>#N/A</v>
      </c>
      <c r="L130" s="422" t="e">
        <v>#N/A</v>
      </c>
      <c r="N130" s="123" t="e">
        <v>#N/A</v>
      </c>
      <c r="O130" s="61">
        <v>74.957163091601501</v>
      </c>
      <c r="P130" s="500" t="e">
        <v>#N/A</v>
      </c>
      <c r="Q130" s="107"/>
      <c r="S130" s="3">
        <v>57.5</v>
      </c>
      <c r="T130" s="107">
        <f t="shared" si="2"/>
        <v>0</v>
      </c>
      <c r="U130" s="107">
        <f>S130-'Wind PPAs by Plant_Real'!B130</f>
        <v>0</v>
      </c>
      <c r="Z130" s="418"/>
    </row>
    <row r="131" spans="1:26">
      <c r="A131" s="421">
        <v>40026</v>
      </c>
      <c r="B131" s="417">
        <v>100</v>
      </c>
      <c r="C131" s="1221">
        <v>25</v>
      </c>
      <c r="D131" s="417" t="e">
        <v>#N/A</v>
      </c>
      <c r="E131" s="417" t="e">
        <v>#N/A</v>
      </c>
      <c r="F131" s="417">
        <v>64.417253272136847</v>
      </c>
      <c r="G131" s="417" t="e">
        <v>#N/A</v>
      </c>
      <c r="H131" s="417" t="e">
        <v>#N/A</v>
      </c>
      <c r="I131" s="417" t="e">
        <v>#N/A</v>
      </c>
      <c r="J131" s="417" t="e">
        <v>#N/A</v>
      </c>
      <c r="K131" s="417" t="e">
        <v>#N/A</v>
      </c>
      <c r="L131" s="422" t="e">
        <v>#N/A</v>
      </c>
      <c r="N131" s="123" t="e">
        <v>#N/A</v>
      </c>
      <c r="O131" s="61">
        <v>64.417253272136847</v>
      </c>
      <c r="P131" s="500" t="e">
        <v>#N/A</v>
      </c>
      <c r="Q131" s="107"/>
      <c r="S131" s="3">
        <v>100</v>
      </c>
      <c r="T131" s="107">
        <f t="shared" si="2"/>
        <v>0</v>
      </c>
      <c r="U131" s="107">
        <f>S131-'Wind PPAs by Plant_Real'!B131</f>
        <v>0</v>
      </c>
      <c r="Z131" s="418"/>
    </row>
    <row r="132" spans="1:26">
      <c r="A132" s="421">
        <v>38929</v>
      </c>
      <c r="B132" s="417">
        <v>50</v>
      </c>
      <c r="C132" s="1221">
        <v>20</v>
      </c>
      <c r="D132" s="417" t="e">
        <v>#N/A</v>
      </c>
      <c r="E132" s="417" t="e">
        <v>#N/A</v>
      </c>
      <c r="F132" s="417">
        <v>36.180169571742262</v>
      </c>
      <c r="G132" s="417" t="e">
        <v>#N/A</v>
      </c>
      <c r="H132" s="417" t="e">
        <v>#N/A</v>
      </c>
      <c r="I132" s="417" t="e">
        <v>#N/A</v>
      </c>
      <c r="J132" s="417" t="e">
        <v>#N/A</v>
      </c>
      <c r="K132" s="417" t="e">
        <v>#N/A</v>
      </c>
      <c r="L132" s="422" t="e">
        <v>#N/A</v>
      </c>
      <c r="N132" s="123" t="e">
        <v>#N/A</v>
      </c>
      <c r="O132" s="61">
        <v>36.180169571742262</v>
      </c>
      <c r="P132" s="500" t="e">
        <v>#N/A</v>
      </c>
      <c r="Q132" s="107"/>
      <c r="S132" s="3">
        <v>50</v>
      </c>
      <c r="T132" s="107">
        <f t="shared" si="2"/>
        <v>0</v>
      </c>
      <c r="U132" s="107">
        <f>S132-'Wind PPAs by Plant_Real'!B132</f>
        <v>0</v>
      </c>
      <c r="Z132" s="418"/>
    </row>
    <row r="133" spans="1:26">
      <c r="A133" s="421">
        <v>38912</v>
      </c>
      <c r="B133" s="417">
        <v>60.9</v>
      </c>
      <c r="C133" s="1221">
        <v>20</v>
      </c>
      <c r="D133" s="417" t="e">
        <v>#N/A</v>
      </c>
      <c r="E133" s="417">
        <v>55.504684467165859</v>
      </c>
      <c r="F133" s="417" t="e">
        <v>#N/A</v>
      </c>
      <c r="G133" s="417" t="e">
        <v>#N/A</v>
      </c>
      <c r="H133" s="417" t="e">
        <v>#N/A</v>
      </c>
      <c r="I133" s="417" t="e">
        <v>#N/A</v>
      </c>
      <c r="J133" s="417" t="e">
        <v>#N/A</v>
      </c>
      <c r="K133" s="417" t="e">
        <v>#N/A</v>
      </c>
      <c r="L133" s="422" t="e">
        <v>#N/A</v>
      </c>
      <c r="N133" s="123">
        <v>55.504684467165859</v>
      </c>
      <c r="O133" s="61" t="e">
        <v>#N/A</v>
      </c>
      <c r="P133" s="500" t="e">
        <v>#N/A</v>
      </c>
      <c r="Q133" s="107"/>
      <c r="S133" s="3">
        <v>60.9</v>
      </c>
      <c r="T133" s="107">
        <f t="shared" si="2"/>
        <v>0</v>
      </c>
      <c r="U133" s="107">
        <f>S133-'Wind PPAs by Plant_Real'!B133</f>
        <v>0</v>
      </c>
      <c r="Z133" s="418"/>
    </row>
    <row r="134" spans="1:26">
      <c r="A134" s="421">
        <v>39016</v>
      </c>
      <c r="B134" s="417">
        <v>79.8</v>
      </c>
      <c r="C134" s="1221">
        <v>25</v>
      </c>
      <c r="D134" s="417" t="e">
        <v>#N/A</v>
      </c>
      <c r="E134" s="417">
        <v>63.77821271875878</v>
      </c>
      <c r="F134" s="417" t="e">
        <v>#N/A</v>
      </c>
      <c r="G134" s="417" t="e">
        <v>#N/A</v>
      </c>
      <c r="H134" s="417" t="e">
        <v>#N/A</v>
      </c>
      <c r="I134" s="417" t="e">
        <v>#N/A</v>
      </c>
      <c r="J134" s="417" t="e">
        <v>#N/A</v>
      </c>
      <c r="K134" s="417" t="e">
        <v>#N/A</v>
      </c>
      <c r="L134" s="422" t="e">
        <v>#N/A</v>
      </c>
      <c r="N134" s="123">
        <v>63.77821271875878</v>
      </c>
      <c r="O134" s="61" t="e">
        <v>#N/A</v>
      </c>
      <c r="P134" s="500" t="e">
        <v>#N/A</v>
      </c>
      <c r="Q134" s="107"/>
      <c r="S134" s="3">
        <v>79.8</v>
      </c>
      <c r="T134" s="107">
        <f t="shared" si="2"/>
        <v>0</v>
      </c>
      <c r="U134" s="107">
        <f>S134-'Wind PPAs by Plant_Real'!B134</f>
        <v>0</v>
      </c>
      <c r="Z134" s="418"/>
    </row>
    <row r="135" spans="1:26">
      <c r="A135" s="421">
        <v>39043</v>
      </c>
      <c r="B135" s="417">
        <v>29.4</v>
      </c>
      <c r="C135" s="1221">
        <v>20</v>
      </c>
      <c r="D135" s="417" t="e">
        <v>#N/A</v>
      </c>
      <c r="E135" s="417">
        <v>46.967829496277595</v>
      </c>
      <c r="F135" s="417" t="e">
        <v>#N/A</v>
      </c>
      <c r="G135" s="417" t="e">
        <v>#N/A</v>
      </c>
      <c r="H135" s="417" t="e">
        <v>#N/A</v>
      </c>
      <c r="I135" s="417" t="e">
        <v>#N/A</v>
      </c>
      <c r="J135" s="417" t="e">
        <v>#N/A</v>
      </c>
      <c r="K135" s="417" t="e">
        <v>#N/A</v>
      </c>
      <c r="L135" s="422" t="e">
        <v>#N/A</v>
      </c>
      <c r="N135" s="123">
        <v>46.967829496277595</v>
      </c>
      <c r="O135" s="61" t="e">
        <v>#N/A</v>
      </c>
      <c r="P135" s="500" t="e">
        <v>#N/A</v>
      </c>
      <c r="Q135" s="107"/>
      <c r="S135" s="3">
        <v>29.4</v>
      </c>
      <c r="T135" s="107">
        <f t="shared" si="2"/>
        <v>0</v>
      </c>
      <c r="U135" s="107">
        <f>S135-'Wind PPAs by Plant_Real'!B135</f>
        <v>0</v>
      </c>
      <c r="Z135" s="418"/>
    </row>
    <row r="136" spans="1:26">
      <c r="A136" s="421">
        <v>39784</v>
      </c>
      <c r="B136" s="417">
        <v>100</v>
      </c>
      <c r="C136" s="1221">
        <v>10</v>
      </c>
      <c r="D136" s="417" t="e">
        <v>#N/A</v>
      </c>
      <c r="E136" s="417" t="e">
        <v>#N/A</v>
      </c>
      <c r="F136" s="417">
        <v>51.637228676517644</v>
      </c>
      <c r="G136" s="417" t="e">
        <v>#N/A</v>
      </c>
      <c r="H136" s="417" t="e">
        <v>#N/A</v>
      </c>
      <c r="I136" s="417" t="e">
        <v>#N/A</v>
      </c>
      <c r="J136" s="417" t="e">
        <v>#N/A</v>
      </c>
      <c r="K136" s="417" t="e">
        <v>#N/A</v>
      </c>
      <c r="L136" s="422" t="e">
        <v>#N/A</v>
      </c>
      <c r="N136" s="123" t="e">
        <v>#N/A</v>
      </c>
      <c r="O136" s="61">
        <v>51.637228676517644</v>
      </c>
      <c r="P136" s="500" t="e">
        <v>#N/A</v>
      </c>
      <c r="Q136" s="107"/>
      <c r="S136" s="3">
        <v>100</v>
      </c>
      <c r="T136" s="107">
        <f t="shared" si="2"/>
        <v>0</v>
      </c>
      <c r="U136" s="107">
        <f>S136-'Wind PPAs by Plant_Real'!B136</f>
        <v>0</v>
      </c>
      <c r="Z136" s="418"/>
    </row>
    <row r="137" spans="1:26">
      <c r="A137" s="421">
        <v>39728</v>
      </c>
      <c r="B137" s="417">
        <v>50</v>
      </c>
      <c r="C137" s="1221">
        <v>10</v>
      </c>
      <c r="D137" s="417" t="e">
        <v>#N/A</v>
      </c>
      <c r="E137" s="417" t="e">
        <v>#N/A</v>
      </c>
      <c r="F137" s="417">
        <v>61.118992132262264</v>
      </c>
      <c r="G137" s="417" t="e">
        <v>#N/A</v>
      </c>
      <c r="H137" s="417" t="e">
        <v>#N/A</v>
      </c>
      <c r="I137" s="417" t="e">
        <v>#N/A</v>
      </c>
      <c r="J137" s="417" t="e">
        <v>#N/A</v>
      </c>
      <c r="K137" s="417" t="e">
        <v>#N/A</v>
      </c>
      <c r="L137" s="422" t="e">
        <v>#N/A</v>
      </c>
      <c r="N137" s="123" t="e">
        <v>#N/A</v>
      </c>
      <c r="O137" s="61">
        <v>61.118992132262264</v>
      </c>
      <c r="P137" s="500" t="e">
        <v>#N/A</v>
      </c>
      <c r="Q137" s="107"/>
      <c r="S137" s="3">
        <v>50</v>
      </c>
      <c r="T137" s="107">
        <f t="shared" si="2"/>
        <v>0</v>
      </c>
      <c r="U137" s="107">
        <f>S137-'Wind PPAs by Plant_Real'!B137</f>
        <v>0</v>
      </c>
      <c r="Z137" s="418"/>
    </row>
    <row r="138" spans="1:26">
      <c r="A138" s="421">
        <v>39729</v>
      </c>
      <c r="B138" s="417">
        <v>50</v>
      </c>
      <c r="C138" s="1221">
        <v>10</v>
      </c>
      <c r="D138" s="417" t="e">
        <v>#N/A</v>
      </c>
      <c r="E138" s="417" t="e">
        <v>#N/A</v>
      </c>
      <c r="F138" s="417">
        <v>62.335104413063696</v>
      </c>
      <c r="G138" s="417" t="e">
        <v>#N/A</v>
      </c>
      <c r="H138" s="417" t="e">
        <v>#N/A</v>
      </c>
      <c r="I138" s="417" t="e">
        <v>#N/A</v>
      </c>
      <c r="J138" s="417" t="e">
        <v>#N/A</v>
      </c>
      <c r="K138" s="417" t="e">
        <v>#N/A</v>
      </c>
      <c r="L138" s="422" t="e">
        <v>#N/A</v>
      </c>
      <c r="N138" s="123" t="e">
        <v>#N/A</v>
      </c>
      <c r="O138" s="61">
        <v>62.335104413063696</v>
      </c>
      <c r="P138" s="500" t="e">
        <v>#N/A</v>
      </c>
      <c r="Q138" s="107"/>
      <c r="S138" s="3">
        <v>50</v>
      </c>
      <c r="T138" s="107">
        <f t="shared" si="2"/>
        <v>0</v>
      </c>
      <c r="U138" s="107">
        <f>S138-'Wind PPAs by Plant_Real'!B138</f>
        <v>0</v>
      </c>
      <c r="Z138" s="418"/>
    </row>
    <row r="139" spans="1:26">
      <c r="A139" s="421">
        <v>39773</v>
      </c>
      <c r="B139" s="417">
        <v>150</v>
      </c>
      <c r="C139" s="1221">
        <v>10.5</v>
      </c>
      <c r="D139" s="417" t="e">
        <v>#N/A</v>
      </c>
      <c r="E139" s="417" t="e">
        <v>#N/A</v>
      </c>
      <c r="F139" s="417">
        <v>54.04614511151695</v>
      </c>
      <c r="G139" s="417" t="e">
        <v>#N/A</v>
      </c>
      <c r="H139" s="417" t="e">
        <v>#N/A</v>
      </c>
      <c r="I139" s="417" t="e">
        <v>#N/A</v>
      </c>
      <c r="J139" s="417" t="e">
        <v>#N/A</v>
      </c>
      <c r="K139" s="417" t="e">
        <v>#N/A</v>
      </c>
      <c r="L139" s="422" t="e">
        <v>#N/A</v>
      </c>
      <c r="N139" s="123" t="e">
        <v>#N/A</v>
      </c>
      <c r="O139" s="61">
        <v>54.04614511151695</v>
      </c>
      <c r="P139" s="500" t="e">
        <v>#N/A</v>
      </c>
      <c r="Q139" s="107"/>
      <c r="S139" s="3">
        <v>150</v>
      </c>
      <c r="T139" s="107">
        <f t="shared" si="2"/>
        <v>0</v>
      </c>
      <c r="U139" s="107">
        <f>S139-'Wind PPAs by Plant_Real'!B139</f>
        <v>0</v>
      </c>
      <c r="Z139" s="418"/>
    </row>
    <row r="140" spans="1:26">
      <c r="A140" s="421">
        <v>39611</v>
      </c>
      <c r="B140" s="417">
        <v>4.5</v>
      </c>
      <c r="C140" s="1221">
        <v>15</v>
      </c>
      <c r="D140" s="417" t="e">
        <v>#N/A</v>
      </c>
      <c r="E140" s="417" t="e">
        <v>#N/A</v>
      </c>
      <c r="F140" s="417" t="e">
        <v>#N/A</v>
      </c>
      <c r="G140" s="417" t="e">
        <v>#N/A</v>
      </c>
      <c r="H140" s="417" t="e">
        <v>#N/A</v>
      </c>
      <c r="I140" s="417" t="e">
        <v>#N/A</v>
      </c>
      <c r="J140" s="417" t="e">
        <v>#N/A</v>
      </c>
      <c r="K140" s="417">
        <v>125.99999999999997</v>
      </c>
      <c r="L140" s="422" t="e">
        <v>#N/A</v>
      </c>
      <c r="N140" s="123" t="e">
        <v>#N/A</v>
      </c>
      <c r="O140" s="61" t="e">
        <v>#N/A</v>
      </c>
      <c r="P140" s="500">
        <v>125.99999999999997</v>
      </c>
      <c r="Q140" s="107"/>
      <c r="S140" s="3">
        <v>4.5</v>
      </c>
      <c r="T140" s="107">
        <f t="shared" si="2"/>
        <v>0</v>
      </c>
      <c r="U140" s="107">
        <f>S140-'Wind PPAs by Plant_Real'!B140</f>
        <v>0</v>
      </c>
      <c r="Z140" s="418"/>
    </row>
    <row r="141" spans="1:26">
      <c r="A141" s="421">
        <v>39419</v>
      </c>
      <c r="B141" s="417">
        <v>99</v>
      </c>
      <c r="C141" s="1221">
        <v>18</v>
      </c>
      <c r="D141" s="417" t="e">
        <v>#N/A</v>
      </c>
      <c r="E141" s="417" t="e">
        <v>#N/A</v>
      </c>
      <c r="F141" s="417">
        <v>48.249999999999986</v>
      </c>
      <c r="G141" s="417" t="e">
        <v>#N/A</v>
      </c>
      <c r="H141" s="417" t="e">
        <v>#N/A</v>
      </c>
      <c r="I141" s="417" t="e">
        <v>#N/A</v>
      </c>
      <c r="J141" s="417" t="e">
        <v>#N/A</v>
      </c>
      <c r="K141" s="417" t="e">
        <v>#N/A</v>
      </c>
      <c r="L141" s="422" t="e">
        <v>#N/A</v>
      </c>
      <c r="N141" s="123" t="e">
        <v>#N/A</v>
      </c>
      <c r="O141" s="61">
        <v>48.249999999999986</v>
      </c>
      <c r="P141" s="500" t="e">
        <v>#N/A</v>
      </c>
      <c r="Q141" s="107"/>
      <c r="S141" s="3">
        <v>99</v>
      </c>
      <c r="T141" s="107">
        <f t="shared" si="2"/>
        <v>0</v>
      </c>
      <c r="U141" s="107">
        <f>S141-'Wind PPAs by Plant_Real'!B141</f>
        <v>0</v>
      </c>
      <c r="Z141" s="418"/>
    </row>
    <row r="142" spans="1:26">
      <c r="A142" s="421">
        <v>39611</v>
      </c>
      <c r="B142" s="417">
        <v>99</v>
      </c>
      <c r="C142" s="1221">
        <v>25</v>
      </c>
      <c r="D142" s="417" t="e">
        <v>#N/A</v>
      </c>
      <c r="E142" s="417" t="e">
        <v>#N/A</v>
      </c>
      <c r="F142" s="417">
        <v>44.449999999999982</v>
      </c>
      <c r="G142" s="417" t="e">
        <v>#N/A</v>
      </c>
      <c r="H142" s="417" t="e">
        <v>#N/A</v>
      </c>
      <c r="I142" s="417" t="e">
        <v>#N/A</v>
      </c>
      <c r="J142" s="417" t="e">
        <v>#N/A</v>
      </c>
      <c r="K142" s="417" t="e">
        <v>#N/A</v>
      </c>
      <c r="L142" s="422" t="e">
        <v>#N/A</v>
      </c>
      <c r="N142" s="123" t="e">
        <v>#N/A</v>
      </c>
      <c r="O142" s="61">
        <v>44.449999999999982</v>
      </c>
      <c r="P142" s="500" t="e">
        <v>#N/A</v>
      </c>
      <c r="Q142" s="107"/>
      <c r="S142" s="3">
        <v>99</v>
      </c>
      <c r="T142" s="107">
        <f t="shared" si="2"/>
        <v>0</v>
      </c>
      <c r="U142" s="107">
        <f>S142-'Wind PPAs by Plant_Real'!B142</f>
        <v>0</v>
      </c>
      <c r="Z142" s="418"/>
    </row>
    <row r="143" spans="1:26">
      <c r="A143" s="421">
        <v>39904</v>
      </c>
      <c r="B143" s="417">
        <v>49.5</v>
      </c>
      <c r="C143" s="1221">
        <v>25</v>
      </c>
      <c r="D143" s="417" t="e">
        <v>#N/A</v>
      </c>
      <c r="E143" s="417" t="e">
        <v>#N/A</v>
      </c>
      <c r="F143" s="417">
        <v>49.949999999999982</v>
      </c>
      <c r="G143" s="417" t="e">
        <v>#N/A</v>
      </c>
      <c r="H143" s="417" t="e">
        <v>#N/A</v>
      </c>
      <c r="I143" s="417" t="e">
        <v>#N/A</v>
      </c>
      <c r="J143" s="417" t="e">
        <v>#N/A</v>
      </c>
      <c r="K143" s="417" t="e">
        <v>#N/A</v>
      </c>
      <c r="L143" s="422" t="e">
        <v>#N/A</v>
      </c>
      <c r="N143" s="123" t="e">
        <v>#N/A</v>
      </c>
      <c r="O143" s="61">
        <v>49.949999999999982</v>
      </c>
      <c r="P143" s="500" t="e">
        <v>#N/A</v>
      </c>
      <c r="Q143" s="107"/>
      <c r="S143" s="3">
        <v>49.5</v>
      </c>
      <c r="T143" s="107">
        <f t="shared" si="2"/>
        <v>0</v>
      </c>
      <c r="U143" s="107">
        <f>S143-'Wind PPAs by Plant_Real'!B143</f>
        <v>0</v>
      </c>
      <c r="Z143" s="418"/>
    </row>
    <row r="144" spans="1:26">
      <c r="A144" s="421">
        <v>39252</v>
      </c>
      <c r="B144" s="417">
        <v>105</v>
      </c>
      <c r="C144" s="1221">
        <v>20</v>
      </c>
      <c r="D144" s="417" t="e">
        <v>#N/A</v>
      </c>
      <c r="E144" s="417" t="e">
        <v>#N/A</v>
      </c>
      <c r="F144" s="417" t="e">
        <v>#N/A</v>
      </c>
      <c r="G144" s="417">
        <v>38.999999999999979</v>
      </c>
      <c r="H144" s="417" t="e">
        <v>#N/A</v>
      </c>
      <c r="I144" s="417" t="e">
        <v>#N/A</v>
      </c>
      <c r="J144" s="417" t="e">
        <v>#N/A</v>
      </c>
      <c r="K144" s="417" t="e">
        <v>#N/A</v>
      </c>
      <c r="L144" s="422" t="e">
        <v>#N/A</v>
      </c>
      <c r="N144" s="123" t="e">
        <v>#N/A</v>
      </c>
      <c r="O144" s="61">
        <v>38.999999999999979</v>
      </c>
      <c r="P144" s="500" t="e">
        <v>#N/A</v>
      </c>
      <c r="Q144" s="107"/>
      <c r="S144" s="3">
        <v>105</v>
      </c>
      <c r="T144" s="107">
        <f t="shared" si="2"/>
        <v>0</v>
      </c>
      <c r="U144" s="107">
        <f>S144-'Wind PPAs by Plant_Real'!B144</f>
        <v>0</v>
      </c>
      <c r="Z144" s="418"/>
    </row>
    <row r="145" spans="1:26">
      <c r="A145" s="421">
        <v>39350</v>
      </c>
      <c r="B145" s="417">
        <v>96</v>
      </c>
      <c r="C145" s="1221">
        <v>20</v>
      </c>
      <c r="D145" s="417" t="e">
        <v>#N/A</v>
      </c>
      <c r="E145" s="417" t="e">
        <v>#N/A</v>
      </c>
      <c r="F145" s="417" t="e">
        <v>#N/A</v>
      </c>
      <c r="G145" s="417">
        <v>45.499999999999979</v>
      </c>
      <c r="H145" s="417" t="e">
        <v>#N/A</v>
      </c>
      <c r="I145" s="417" t="e">
        <v>#N/A</v>
      </c>
      <c r="J145" s="417" t="e">
        <v>#N/A</v>
      </c>
      <c r="K145" s="417" t="e">
        <v>#N/A</v>
      </c>
      <c r="L145" s="422" t="e">
        <v>#N/A</v>
      </c>
      <c r="N145" s="123" t="e">
        <v>#N/A</v>
      </c>
      <c r="O145" s="61">
        <v>45.499999999999979</v>
      </c>
      <c r="P145" s="500" t="e">
        <v>#N/A</v>
      </c>
      <c r="Q145" s="107"/>
      <c r="S145" s="3">
        <v>96</v>
      </c>
      <c r="T145" s="107">
        <f t="shared" si="2"/>
        <v>0</v>
      </c>
      <c r="U145" s="107">
        <f>S145-'Wind PPAs by Plant_Real'!B145</f>
        <v>0</v>
      </c>
      <c r="Z145" s="418"/>
    </row>
    <row r="146" spans="1:26">
      <c r="A146" s="421">
        <v>39387</v>
      </c>
      <c r="B146" s="417">
        <v>24</v>
      </c>
      <c r="C146" s="1221">
        <v>20</v>
      </c>
      <c r="D146" s="417" t="e">
        <v>#N/A</v>
      </c>
      <c r="E146" s="417" t="e">
        <v>#N/A</v>
      </c>
      <c r="F146" s="417" t="e">
        <v>#N/A</v>
      </c>
      <c r="G146" s="417">
        <v>43.399999999999984</v>
      </c>
      <c r="H146" s="417" t="e">
        <v>#N/A</v>
      </c>
      <c r="I146" s="417" t="e">
        <v>#N/A</v>
      </c>
      <c r="J146" s="417" t="e">
        <v>#N/A</v>
      </c>
      <c r="K146" s="417" t="e">
        <v>#N/A</v>
      </c>
      <c r="L146" s="422" t="e">
        <v>#N/A</v>
      </c>
      <c r="N146" s="123" t="e">
        <v>#N/A</v>
      </c>
      <c r="O146" s="61">
        <v>43.399999999999984</v>
      </c>
      <c r="P146" s="500" t="e">
        <v>#N/A</v>
      </c>
      <c r="Q146" s="107"/>
      <c r="S146" s="3">
        <v>24</v>
      </c>
      <c r="T146" s="107">
        <f t="shared" si="2"/>
        <v>0</v>
      </c>
      <c r="U146" s="107">
        <f>S146-'Wind PPAs by Plant_Real'!B146</f>
        <v>0</v>
      </c>
      <c r="Z146" s="418"/>
    </row>
    <row r="147" spans="1:26">
      <c r="A147" s="421">
        <v>39387</v>
      </c>
      <c r="B147" s="417">
        <v>24</v>
      </c>
      <c r="C147" s="1221">
        <v>20</v>
      </c>
      <c r="D147" s="417" t="e">
        <v>#N/A</v>
      </c>
      <c r="E147" s="417" t="e">
        <v>#N/A</v>
      </c>
      <c r="F147" s="417" t="e">
        <v>#N/A</v>
      </c>
      <c r="G147" s="417">
        <v>43.399999999999984</v>
      </c>
      <c r="H147" s="417" t="e">
        <v>#N/A</v>
      </c>
      <c r="I147" s="417" t="e">
        <v>#N/A</v>
      </c>
      <c r="J147" s="417" t="e">
        <v>#N/A</v>
      </c>
      <c r="K147" s="417" t="e">
        <v>#N/A</v>
      </c>
      <c r="L147" s="422" t="e">
        <v>#N/A</v>
      </c>
      <c r="N147" s="123" t="e">
        <v>#N/A</v>
      </c>
      <c r="O147" s="61">
        <v>43.399999999999984</v>
      </c>
      <c r="P147" s="500" t="e">
        <v>#N/A</v>
      </c>
      <c r="Q147" s="107"/>
      <c r="S147" s="3">
        <v>24</v>
      </c>
      <c r="T147" s="107">
        <f t="shared" si="2"/>
        <v>0</v>
      </c>
      <c r="U147" s="107">
        <f>S147-'Wind PPAs by Plant_Real'!B147</f>
        <v>0</v>
      </c>
      <c r="Z147" s="418"/>
    </row>
    <row r="148" spans="1:26">
      <c r="A148" s="421">
        <v>39674</v>
      </c>
      <c r="B148" s="417">
        <v>15</v>
      </c>
      <c r="C148" s="1221">
        <v>20</v>
      </c>
      <c r="D148" s="417" t="e">
        <v>#N/A</v>
      </c>
      <c r="E148" s="417" t="e">
        <v>#N/A</v>
      </c>
      <c r="F148" s="417" t="e">
        <v>#N/A</v>
      </c>
      <c r="G148" s="417">
        <v>44.999999999999979</v>
      </c>
      <c r="H148" s="417" t="e">
        <v>#N/A</v>
      </c>
      <c r="I148" s="417" t="e">
        <v>#N/A</v>
      </c>
      <c r="J148" s="417" t="e">
        <v>#N/A</v>
      </c>
      <c r="K148" s="417" t="e">
        <v>#N/A</v>
      </c>
      <c r="L148" s="422" t="e">
        <v>#N/A</v>
      </c>
      <c r="N148" s="123" t="e">
        <v>#N/A</v>
      </c>
      <c r="O148" s="61">
        <v>44.999999999999979</v>
      </c>
      <c r="P148" s="500" t="e">
        <v>#N/A</v>
      </c>
      <c r="Q148" s="107"/>
      <c r="S148" s="3">
        <v>15</v>
      </c>
      <c r="T148" s="107">
        <f t="shared" si="2"/>
        <v>0</v>
      </c>
      <c r="U148" s="107">
        <f>S148-'Wind PPAs by Plant_Real'!B148</f>
        <v>0</v>
      </c>
      <c r="Z148" s="418"/>
    </row>
    <row r="149" spans="1:26">
      <c r="A149" s="421">
        <v>39675</v>
      </c>
      <c r="B149" s="417">
        <v>50</v>
      </c>
      <c r="C149" s="1221">
        <v>20</v>
      </c>
      <c r="D149" s="417" t="e">
        <v>#N/A</v>
      </c>
      <c r="E149" s="417" t="e">
        <v>#N/A</v>
      </c>
      <c r="F149" s="417" t="e">
        <v>#N/A</v>
      </c>
      <c r="G149" s="417">
        <v>44.449999999999989</v>
      </c>
      <c r="H149" s="417" t="e">
        <v>#N/A</v>
      </c>
      <c r="I149" s="417" t="e">
        <v>#N/A</v>
      </c>
      <c r="J149" s="417" t="e">
        <v>#N/A</v>
      </c>
      <c r="K149" s="417" t="e">
        <v>#N/A</v>
      </c>
      <c r="L149" s="422" t="e">
        <v>#N/A</v>
      </c>
      <c r="N149" s="123" t="e">
        <v>#N/A</v>
      </c>
      <c r="O149" s="61">
        <v>44.449999999999989</v>
      </c>
      <c r="P149" s="500" t="e">
        <v>#N/A</v>
      </c>
      <c r="Q149" s="107"/>
      <c r="S149" s="3">
        <v>50</v>
      </c>
      <c r="T149" s="107">
        <f t="shared" si="2"/>
        <v>0</v>
      </c>
      <c r="U149" s="107">
        <f>S149-'Wind PPAs by Plant_Real'!B149</f>
        <v>0</v>
      </c>
      <c r="Z149" s="418"/>
    </row>
    <row r="150" spans="1:26">
      <c r="A150" s="421">
        <v>39541</v>
      </c>
      <c r="B150" s="417">
        <v>100.5</v>
      </c>
      <c r="C150" s="1221">
        <v>20</v>
      </c>
      <c r="D150" s="417" t="e">
        <v>#N/A</v>
      </c>
      <c r="E150" s="417" t="e">
        <v>#N/A</v>
      </c>
      <c r="F150" s="417">
        <v>68.341407116448863</v>
      </c>
      <c r="G150" s="417" t="e">
        <v>#N/A</v>
      </c>
      <c r="H150" s="417" t="e">
        <v>#N/A</v>
      </c>
      <c r="I150" s="417" t="e">
        <v>#N/A</v>
      </c>
      <c r="J150" s="417" t="e">
        <v>#N/A</v>
      </c>
      <c r="K150" s="417" t="e">
        <v>#N/A</v>
      </c>
      <c r="L150" s="422" t="e">
        <v>#N/A</v>
      </c>
      <c r="N150" s="123" t="e">
        <v>#N/A</v>
      </c>
      <c r="O150" s="61">
        <v>68.341407116448863</v>
      </c>
      <c r="P150" s="500" t="e">
        <v>#N/A</v>
      </c>
      <c r="Q150" s="107"/>
      <c r="S150" s="3">
        <v>100.5</v>
      </c>
      <c r="T150" s="107">
        <f t="shared" si="2"/>
        <v>0</v>
      </c>
      <c r="U150" s="107">
        <f>S150-'Wind PPAs by Plant_Real'!B150</f>
        <v>0</v>
      </c>
      <c r="Z150" s="418"/>
    </row>
    <row r="151" spans="1:26">
      <c r="A151" s="421">
        <v>39596</v>
      </c>
      <c r="B151" s="417">
        <v>102.9</v>
      </c>
      <c r="C151" s="1221">
        <v>15</v>
      </c>
      <c r="D151" s="417" t="e">
        <v>#N/A</v>
      </c>
      <c r="E151" s="417">
        <v>76.749999999999957</v>
      </c>
      <c r="F151" s="417" t="e">
        <v>#N/A</v>
      </c>
      <c r="G151" s="417" t="e">
        <v>#N/A</v>
      </c>
      <c r="H151" s="417" t="e">
        <v>#N/A</v>
      </c>
      <c r="I151" s="417" t="e">
        <v>#N/A</v>
      </c>
      <c r="J151" s="417" t="e">
        <v>#N/A</v>
      </c>
      <c r="K151" s="417" t="e">
        <v>#N/A</v>
      </c>
      <c r="L151" s="422" t="e">
        <v>#N/A</v>
      </c>
      <c r="N151" s="123">
        <v>76.749999999999957</v>
      </c>
      <c r="O151" s="61" t="e">
        <v>#N/A</v>
      </c>
      <c r="P151" s="500" t="e">
        <v>#N/A</v>
      </c>
      <c r="Q151" s="107"/>
      <c r="S151" s="3">
        <v>102.9</v>
      </c>
      <c r="T151" s="107">
        <f t="shared" si="2"/>
        <v>0</v>
      </c>
      <c r="U151" s="107">
        <f>S151-'Wind PPAs by Plant_Real'!B151</f>
        <v>0</v>
      </c>
      <c r="Z151" s="418"/>
    </row>
    <row r="152" spans="1:26">
      <c r="A152" s="421">
        <v>39804</v>
      </c>
      <c r="B152" s="417">
        <v>79.5</v>
      </c>
      <c r="C152" s="1221">
        <v>20</v>
      </c>
      <c r="D152" s="417" t="e">
        <v>#N/A</v>
      </c>
      <c r="E152" s="417" t="e">
        <v>#N/A</v>
      </c>
      <c r="F152" s="417" t="e">
        <v>#N/A</v>
      </c>
      <c r="G152" s="417">
        <v>58.04528038006729</v>
      </c>
      <c r="H152" s="417" t="e">
        <v>#N/A</v>
      </c>
      <c r="I152" s="417" t="e">
        <v>#N/A</v>
      </c>
      <c r="J152" s="417" t="e">
        <v>#N/A</v>
      </c>
      <c r="K152" s="417" t="e">
        <v>#N/A</v>
      </c>
      <c r="L152" s="422" t="e">
        <v>#N/A</v>
      </c>
      <c r="N152" s="123" t="e">
        <v>#N/A</v>
      </c>
      <c r="O152" s="61">
        <v>58.04528038006729</v>
      </c>
      <c r="P152" s="500" t="e">
        <v>#N/A</v>
      </c>
      <c r="Q152" s="107"/>
      <c r="S152" s="3">
        <v>79.5</v>
      </c>
      <c r="T152" s="107">
        <f t="shared" si="2"/>
        <v>0</v>
      </c>
      <c r="U152" s="107">
        <f>S152-'Wind PPAs by Plant_Real'!B152</f>
        <v>0</v>
      </c>
      <c r="Z152" s="418"/>
    </row>
    <row r="153" spans="1:26">
      <c r="A153" s="421">
        <v>39568</v>
      </c>
      <c r="B153" s="417">
        <v>54</v>
      </c>
      <c r="C153" s="1221">
        <v>20</v>
      </c>
      <c r="D153" s="417" t="e">
        <v>#N/A</v>
      </c>
      <c r="E153" s="417" t="e">
        <v>#N/A</v>
      </c>
      <c r="F153" s="417">
        <v>63.895501186522999</v>
      </c>
      <c r="G153" s="417" t="e">
        <v>#N/A</v>
      </c>
      <c r="H153" s="417" t="e">
        <v>#N/A</v>
      </c>
      <c r="I153" s="417" t="e">
        <v>#N/A</v>
      </c>
      <c r="J153" s="417" t="e">
        <v>#N/A</v>
      </c>
      <c r="K153" s="417" t="e">
        <v>#N/A</v>
      </c>
      <c r="L153" s="422" t="e">
        <v>#N/A</v>
      </c>
      <c r="N153" s="123" t="e">
        <v>#N/A</v>
      </c>
      <c r="O153" s="61">
        <v>63.895501186522999</v>
      </c>
      <c r="P153" s="500" t="e">
        <v>#N/A</v>
      </c>
      <c r="Q153" s="107"/>
      <c r="S153" s="3">
        <v>54</v>
      </c>
      <c r="T153" s="107">
        <f t="shared" si="2"/>
        <v>0</v>
      </c>
      <c r="U153" s="107">
        <f>S153-'Wind PPAs by Plant_Real'!B153</f>
        <v>0</v>
      </c>
      <c r="Z153" s="418"/>
    </row>
    <row r="154" spans="1:26">
      <c r="A154" s="421">
        <v>39463</v>
      </c>
      <c r="B154" s="417">
        <v>200.86666666666667</v>
      </c>
      <c r="C154" s="1221">
        <v>20</v>
      </c>
      <c r="D154" s="417" t="e">
        <v>#N/A</v>
      </c>
      <c r="E154" s="417" t="e">
        <v>#N/A</v>
      </c>
      <c r="F154" s="417" t="e">
        <v>#N/A</v>
      </c>
      <c r="G154" s="417" t="e">
        <v>#N/A</v>
      </c>
      <c r="H154" s="417" t="e">
        <v>#N/A</v>
      </c>
      <c r="I154" s="417">
        <v>72.82912917587656</v>
      </c>
      <c r="J154" s="417" t="e">
        <v>#N/A</v>
      </c>
      <c r="K154" s="417" t="e">
        <v>#N/A</v>
      </c>
      <c r="L154" s="422" t="e">
        <v>#N/A</v>
      </c>
      <c r="N154" s="123" t="e">
        <v>#N/A</v>
      </c>
      <c r="O154" s="61" t="e">
        <v>#N/A</v>
      </c>
      <c r="P154" s="500">
        <v>72.82912917587656</v>
      </c>
      <c r="Q154" s="107"/>
      <c r="S154" s="3">
        <v>200.86666666666667</v>
      </c>
      <c r="T154" s="107">
        <f t="shared" ref="T154:T217" si="3">S154-B154</f>
        <v>0</v>
      </c>
      <c r="U154" s="107">
        <f>S154-'Wind PPAs by Plant_Real'!B154</f>
        <v>0</v>
      </c>
      <c r="Z154" s="418"/>
    </row>
    <row r="155" spans="1:26">
      <c r="A155" s="421">
        <v>39297</v>
      </c>
      <c r="B155" s="417">
        <v>100.43333333333334</v>
      </c>
      <c r="C155" s="1221">
        <v>20</v>
      </c>
      <c r="D155" s="417" t="e">
        <v>#N/A</v>
      </c>
      <c r="E155" s="417" t="e">
        <v>#N/A</v>
      </c>
      <c r="F155" s="417" t="e">
        <v>#N/A</v>
      </c>
      <c r="G155" s="417" t="e">
        <v>#N/A</v>
      </c>
      <c r="H155" s="417" t="e">
        <v>#N/A</v>
      </c>
      <c r="I155" s="417">
        <v>66.345748464592987</v>
      </c>
      <c r="J155" s="417" t="e">
        <v>#N/A</v>
      </c>
      <c r="K155" s="417" t="e">
        <v>#N/A</v>
      </c>
      <c r="L155" s="422" t="e">
        <v>#N/A</v>
      </c>
      <c r="N155" s="123" t="e">
        <v>#N/A</v>
      </c>
      <c r="O155" s="61" t="e">
        <v>#N/A</v>
      </c>
      <c r="P155" s="500">
        <v>66.345748464592987</v>
      </c>
      <c r="Q155" s="107"/>
      <c r="S155" s="3">
        <v>100.43333333333334</v>
      </c>
      <c r="T155" s="107">
        <f t="shared" si="3"/>
        <v>0</v>
      </c>
      <c r="U155" s="107">
        <f>S155-'Wind PPAs by Plant_Real'!B155</f>
        <v>0</v>
      </c>
      <c r="Z155" s="418"/>
    </row>
    <row r="156" spans="1:26">
      <c r="A156" s="421">
        <v>39863</v>
      </c>
      <c r="B156" s="417">
        <v>49.5</v>
      </c>
      <c r="C156" s="1221">
        <v>20</v>
      </c>
      <c r="D156" s="417" t="e">
        <v>#N/A</v>
      </c>
      <c r="E156" s="417" t="e">
        <v>#N/A</v>
      </c>
      <c r="F156" s="417" t="e">
        <v>#N/A</v>
      </c>
      <c r="G156" s="417" t="e">
        <v>#N/A</v>
      </c>
      <c r="H156" s="417" t="e">
        <v>#N/A</v>
      </c>
      <c r="I156" s="417">
        <v>90.523152375205143</v>
      </c>
      <c r="J156" s="417" t="e">
        <v>#N/A</v>
      </c>
      <c r="K156" s="417" t="e">
        <v>#N/A</v>
      </c>
      <c r="L156" s="422" t="e">
        <v>#N/A</v>
      </c>
      <c r="N156" s="123" t="e">
        <v>#N/A</v>
      </c>
      <c r="O156" s="61" t="e">
        <v>#N/A</v>
      </c>
      <c r="P156" s="500">
        <v>90.523152375205143</v>
      </c>
      <c r="Q156" s="107"/>
      <c r="S156" s="3">
        <v>49.5</v>
      </c>
      <c r="T156" s="107">
        <f t="shared" si="3"/>
        <v>0</v>
      </c>
      <c r="U156" s="107">
        <f>S156-'Wind PPAs by Plant_Real'!B156</f>
        <v>0</v>
      </c>
      <c r="Z156" s="418"/>
    </row>
    <row r="157" spans="1:26">
      <c r="A157" s="421">
        <v>39849</v>
      </c>
      <c r="B157" s="417">
        <v>150</v>
      </c>
      <c r="C157" s="1221">
        <v>20</v>
      </c>
      <c r="D157" s="417" t="e">
        <v>#N/A</v>
      </c>
      <c r="E157" s="417" t="e">
        <v>#N/A</v>
      </c>
      <c r="F157" s="417" t="e">
        <v>#N/A</v>
      </c>
      <c r="G157" s="417" t="e">
        <v>#N/A</v>
      </c>
      <c r="H157" s="417" t="e">
        <v>#N/A</v>
      </c>
      <c r="I157" s="417">
        <v>89.79798384639632</v>
      </c>
      <c r="J157" s="417" t="e">
        <v>#N/A</v>
      </c>
      <c r="K157" s="417" t="e">
        <v>#N/A</v>
      </c>
      <c r="L157" s="422" t="e">
        <v>#N/A</v>
      </c>
      <c r="N157" s="123" t="e">
        <v>#N/A</v>
      </c>
      <c r="O157" s="61" t="e">
        <v>#N/A</v>
      </c>
      <c r="P157" s="500">
        <v>89.79798384639632</v>
      </c>
      <c r="Q157" s="107"/>
      <c r="S157" s="3">
        <v>150</v>
      </c>
      <c r="T157" s="107">
        <f t="shared" si="3"/>
        <v>0</v>
      </c>
      <c r="U157" s="107">
        <f>S157-'Wind PPAs by Plant_Real'!B157</f>
        <v>0</v>
      </c>
      <c r="Z157" s="418"/>
    </row>
    <row r="158" spans="1:26">
      <c r="A158" s="421">
        <v>39738</v>
      </c>
      <c r="B158" s="417">
        <v>99</v>
      </c>
      <c r="C158" s="1221">
        <v>20</v>
      </c>
      <c r="D158" s="417" t="e">
        <v>#N/A</v>
      </c>
      <c r="E158" s="417" t="e">
        <v>#N/A</v>
      </c>
      <c r="F158" s="417" t="e">
        <v>#N/A</v>
      </c>
      <c r="G158" s="417" t="e">
        <v>#N/A</v>
      </c>
      <c r="H158" s="417" t="e">
        <v>#N/A</v>
      </c>
      <c r="I158" s="417">
        <v>66.431144747267496</v>
      </c>
      <c r="J158" s="417" t="e">
        <v>#N/A</v>
      </c>
      <c r="K158" s="417" t="e">
        <v>#N/A</v>
      </c>
      <c r="L158" s="422" t="e">
        <v>#N/A</v>
      </c>
      <c r="N158" s="123" t="e">
        <v>#N/A</v>
      </c>
      <c r="O158" s="61" t="e">
        <v>#N/A</v>
      </c>
      <c r="P158" s="500">
        <v>66.431144747267496</v>
      </c>
      <c r="Q158" s="107"/>
      <c r="S158" s="3">
        <v>99</v>
      </c>
      <c r="T158" s="107">
        <f t="shared" si="3"/>
        <v>0</v>
      </c>
      <c r="U158" s="107">
        <f>S158-'Wind PPAs by Plant_Real'!B158</f>
        <v>0</v>
      </c>
      <c r="Z158" s="418"/>
    </row>
    <row r="159" spans="1:26">
      <c r="A159" s="421">
        <v>39505</v>
      </c>
      <c r="B159" s="417">
        <v>81</v>
      </c>
      <c r="C159" s="1221">
        <v>20</v>
      </c>
      <c r="D159" s="417" t="e">
        <v>#N/A</v>
      </c>
      <c r="E159" s="417" t="e">
        <v>#N/A</v>
      </c>
      <c r="F159" s="417" t="e">
        <v>#N/A</v>
      </c>
      <c r="G159" s="417">
        <v>56.089925736649761</v>
      </c>
      <c r="H159" s="417" t="e">
        <v>#N/A</v>
      </c>
      <c r="I159" s="417" t="e">
        <v>#N/A</v>
      </c>
      <c r="J159" s="417" t="e">
        <v>#N/A</v>
      </c>
      <c r="K159" s="417" t="e">
        <v>#N/A</v>
      </c>
      <c r="L159" s="422" t="e">
        <v>#N/A</v>
      </c>
      <c r="N159" s="123" t="e">
        <v>#N/A</v>
      </c>
      <c r="O159" s="61">
        <v>56.089925736649761</v>
      </c>
      <c r="P159" s="500" t="e">
        <v>#N/A</v>
      </c>
      <c r="Q159" s="107"/>
      <c r="S159" s="3">
        <v>81</v>
      </c>
      <c r="T159" s="107">
        <f t="shared" si="3"/>
        <v>0</v>
      </c>
      <c r="U159" s="107">
        <f>S159-'Wind PPAs by Plant_Real'!B159</f>
        <v>0</v>
      </c>
      <c r="Z159" s="418"/>
    </row>
    <row r="160" spans="1:26">
      <c r="A160" s="421">
        <v>39135</v>
      </c>
      <c r="B160" s="417">
        <v>51</v>
      </c>
      <c r="C160" s="1221">
        <v>20</v>
      </c>
      <c r="D160" s="417" t="e">
        <v>#N/A</v>
      </c>
      <c r="E160" s="417" t="e">
        <v>#N/A</v>
      </c>
      <c r="F160" s="417" t="e">
        <v>#N/A</v>
      </c>
      <c r="G160" s="417">
        <v>48.850506418142793</v>
      </c>
      <c r="H160" s="417" t="e">
        <v>#N/A</v>
      </c>
      <c r="I160" s="417" t="e">
        <v>#N/A</v>
      </c>
      <c r="J160" s="417" t="e">
        <v>#N/A</v>
      </c>
      <c r="K160" s="417" t="e">
        <v>#N/A</v>
      </c>
      <c r="L160" s="422" t="e">
        <v>#N/A</v>
      </c>
      <c r="N160" s="123" t="e">
        <v>#N/A</v>
      </c>
      <c r="O160" s="61">
        <v>48.850506418142793</v>
      </c>
      <c r="P160" s="500" t="e">
        <v>#N/A</v>
      </c>
      <c r="Q160" s="107"/>
      <c r="S160" s="3">
        <v>51</v>
      </c>
      <c r="T160" s="107">
        <f t="shared" si="3"/>
        <v>0</v>
      </c>
      <c r="U160" s="107">
        <f>S160-'Wind PPAs by Plant_Real'!B160</f>
        <v>0</v>
      </c>
      <c r="Z160" s="418"/>
    </row>
    <row r="161" spans="1:26">
      <c r="A161" s="421">
        <v>39311</v>
      </c>
      <c r="B161" s="417">
        <v>150</v>
      </c>
      <c r="C161" s="1221">
        <v>20</v>
      </c>
      <c r="D161" s="417">
        <v>86.899999999999935</v>
      </c>
      <c r="E161" s="417" t="e">
        <v>#N/A</v>
      </c>
      <c r="F161" s="417" t="e">
        <v>#N/A</v>
      </c>
      <c r="G161" s="417" t="e">
        <v>#N/A</v>
      </c>
      <c r="H161" s="417" t="e">
        <v>#N/A</v>
      </c>
      <c r="I161" s="417" t="e">
        <v>#N/A</v>
      </c>
      <c r="J161" s="417" t="e">
        <v>#N/A</v>
      </c>
      <c r="K161" s="417" t="e">
        <v>#N/A</v>
      </c>
      <c r="L161" s="422" t="e">
        <v>#N/A</v>
      </c>
      <c r="N161" s="123">
        <v>86.899999999999935</v>
      </c>
      <c r="O161" s="61" t="e">
        <v>#N/A</v>
      </c>
      <c r="P161" s="500" t="e">
        <v>#N/A</v>
      </c>
      <c r="Q161" s="107"/>
      <c r="S161" s="3">
        <v>150</v>
      </c>
      <c r="T161" s="107">
        <f t="shared" si="3"/>
        <v>0</v>
      </c>
      <c r="U161" s="107">
        <f>S161-'Wind PPAs by Plant_Real'!B161</f>
        <v>0</v>
      </c>
      <c r="Z161" s="418"/>
    </row>
    <row r="162" spans="1:26">
      <c r="A162" s="421">
        <v>39994</v>
      </c>
      <c r="B162" s="417">
        <v>70</v>
      </c>
      <c r="C162" s="1221">
        <v>23.5</v>
      </c>
      <c r="D162" s="417" t="e">
        <v>#N/A</v>
      </c>
      <c r="E162" s="417" t="e">
        <v>#N/A</v>
      </c>
      <c r="F162" s="417" t="e">
        <v>#N/A</v>
      </c>
      <c r="G162" s="417" t="e">
        <v>#N/A</v>
      </c>
      <c r="H162" s="417" t="e">
        <v>#N/A</v>
      </c>
      <c r="I162" s="417">
        <v>72.122411969114253</v>
      </c>
      <c r="J162" s="417" t="e">
        <v>#N/A</v>
      </c>
      <c r="K162" s="417" t="e">
        <v>#N/A</v>
      </c>
      <c r="L162" s="422" t="e">
        <v>#N/A</v>
      </c>
      <c r="N162" s="123" t="e">
        <v>#N/A</v>
      </c>
      <c r="O162" s="61" t="e">
        <v>#N/A</v>
      </c>
      <c r="P162" s="500">
        <v>72.122411969114253</v>
      </c>
      <c r="Q162" s="107"/>
      <c r="S162" s="3">
        <v>70</v>
      </c>
      <c r="T162" s="107">
        <f t="shared" si="3"/>
        <v>0</v>
      </c>
      <c r="U162" s="107">
        <f>S162-'Wind PPAs by Plant_Real'!B162</f>
        <v>0</v>
      </c>
      <c r="Z162" s="418"/>
    </row>
    <row r="163" spans="1:26">
      <c r="A163" s="421">
        <v>40024</v>
      </c>
      <c r="B163" s="417">
        <v>69</v>
      </c>
      <c r="C163" s="1221">
        <v>25</v>
      </c>
      <c r="D163" s="417" t="e">
        <v>#N/A</v>
      </c>
      <c r="E163" s="417" t="e">
        <v>#N/A</v>
      </c>
      <c r="F163" s="417">
        <v>54.499999999999986</v>
      </c>
      <c r="G163" s="417" t="e">
        <v>#N/A</v>
      </c>
      <c r="H163" s="417" t="e">
        <v>#N/A</v>
      </c>
      <c r="I163" s="417" t="e">
        <v>#N/A</v>
      </c>
      <c r="J163" s="417" t="e">
        <v>#N/A</v>
      </c>
      <c r="K163" s="417" t="e">
        <v>#N/A</v>
      </c>
      <c r="L163" s="422" t="e">
        <v>#N/A</v>
      </c>
      <c r="N163" s="123" t="e">
        <v>#N/A</v>
      </c>
      <c r="O163" s="61">
        <v>54.499999999999986</v>
      </c>
      <c r="P163" s="500" t="e">
        <v>#N/A</v>
      </c>
      <c r="Q163" s="107"/>
      <c r="S163" s="3">
        <v>69</v>
      </c>
      <c r="T163" s="107">
        <f t="shared" si="3"/>
        <v>0</v>
      </c>
      <c r="U163" s="107">
        <f>S163-'Wind PPAs by Plant_Real'!B163</f>
        <v>0</v>
      </c>
      <c r="Z163" s="418"/>
    </row>
    <row r="164" spans="1:26">
      <c r="A164" s="421">
        <v>40291</v>
      </c>
      <c r="B164" s="417">
        <v>51</v>
      </c>
      <c r="C164" s="1221">
        <v>30</v>
      </c>
      <c r="D164" s="417" t="e">
        <v>#N/A</v>
      </c>
      <c r="E164" s="417" t="e">
        <v>#N/A</v>
      </c>
      <c r="F164" s="417">
        <v>52.029204111852195</v>
      </c>
      <c r="G164" s="417" t="e">
        <v>#N/A</v>
      </c>
      <c r="H164" s="417" t="e">
        <v>#N/A</v>
      </c>
      <c r="I164" s="417" t="e">
        <v>#N/A</v>
      </c>
      <c r="J164" s="417" t="e">
        <v>#N/A</v>
      </c>
      <c r="K164" s="417" t="e">
        <v>#N/A</v>
      </c>
      <c r="L164" s="422" t="e">
        <v>#N/A</v>
      </c>
      <c r="N164" s="123" t="e">
        <v>#N/A</v>
      </c>
      <c r="O164" s="61">
        <v>52.029204111852195</v>
      </c>
      <c r="P164" s="500" t="e">
        <v>#N/A</v>
      </c>
      <c r="Q164" s="107"/>
      <c r="S164" s="3">
        <v>51</v>
      </c>
      <c r="T164" s="107">
        <f t="shared" si="3"/>
        <v>0</v>
      </c>
      <c r="U164" s="107">
        <f>S164-'Wind PPAs by Plant_Real'!B164</f>
        <v>0</v>
      </c>
      <c r="Z164" s="418"/>
    </row>
    <row r="165" spans="1:26">
      <c r="A165" s="421">
        <v>39846</v>
      </c>
      <c r="B165" s="417">
        <v>99</v>
      </c>
      <c r="C165" s="1221">
        <v>20</v>
      </c>
      <c r="D165" s="417" t="e">
        <v>#N/A</v>
      </c>
      <c r="E165" s="417" t="e">
        <v>#N/A</v>
      </c>
      <c r="F165" s="417" t="e">
        <v>#N/A</v>
      </c>
      <c r="G165" s="417">
        <v>50.238329459996869</v>
      </c>
      <c r="H165" s="417" t="e">
        <v>#N/A</v>
      </c>
      <c r="I165" s="417" t="e">
        <v>#N/A</v>
      </c>
      <c r="J165" s="417" t="e">
        <v>#N/A</v>
      </c>
      <c r="K165" s="417" t="e">
        <v>#N/A</v>
      </c>
      <c r="L165" s="422" t="e">
        <v>#N/A</v>
      </c>
      <c r="N165" s="123" t="e">
        <v>#N/A</v>
      </c>
      <c r="O165" s="61">
        <v>50.238329459996869</v>
      </c>
      <c r="P165" s="500" t="e">
        <v>#N/A</v>
      </c>
      <c r="Q165" s="107"/>
      <c r="S165" s="3">
        <v>99</v>
      </c>
      <c r="T165" s="107">
        <f t="shared" si="3"/>
        <v>0</v>
      </c>
      <c r="U165" s="107">
        <f>S165-'Wind PPAs by Plant_Real'!B165</f>
        <v>0</v>
      </c>
      <c r="Z165" s="418"/>
    </row>
    <row r="166" spans="1:26">
      <c r="A166" s="421">
        <v>39843</v>
      </c>
      <c r="B166" s="417">
        <v>98.9</v>
      </c>
      <c r="C166" s="1221">
        <v>20</v>
      </c>
      <c r="D166" s="417" t="e">
        <v>#N/A</v>
      </c>
      <c r="E166" s="417" t="e">
        <v>#N/A</v>
      </c>
      <c r="F166" s="417" t="e">
        <v>#N/A</v>
      </c>
      <c r="G166" s="417">
        <v>60.510712451806747</v>
      </c>
      <c r="H166" s="417" t="e">
        <v>#N/A</v>
      </c>
      <c r="I166" s="417" t="e">
        <v>#N/A</v>
      </c>
      <c r="J166" s="417" t="e">
        <v>#N/A</v>
      </c>
      <c r="K166" s="417" t="e">
        <v>#N/A</v>
      </c>
      <c r="L166" s="422" t="e">
        <v>#N/A</v>
      </c>
      <c r="N166" s="123" t="e">
        <v>#N/A</v>
      </c>
      <c r="O166" s="61">
        <v>60.510712451806747</v>
      </c>
      <c r="P166" s="500" t="e">
        <v>#N/A</v>
      </c>
      <c r="Q166" s="107"/>
      <c r="S166" s="3">
        <v>98.9</v>
      </c>
      <c r="T166" s="107">
        <f t="shared" si="3"/>
        <v>0</v>
      </c>
      <c r="U166" s="107">
        <f>S166-'Wind PPAs by Plant_Real'!B166</f>
        <v>0</v>
      </c>
      <c r="Z166" s="418"/>
    </row>
    <row r="167" spans="1:26">
      <c r="A167" s="421">
        <v>39652</v>
      </c>
      <c r="B167" s="417">
        <v>63</v>
      </c>
      <c r="C167" s="1221">
        <v>20</v>
      </c>
      <c r="D167" s="417" t="e">
        <v>#N/A</v>
      </c>
      <c r="E167" s="417">
        <v>90.99005752042514</v>
      </c>
      <c r="F167" s="417" t="e">
        <v>#N/A</v>
      </c>
      <c r="G167" s="417" t="e">
        <v>#N/A</v>
      </c>
      <c r="H167" s="417" t="e">
        <v>#N/A</v>
      </c>
      <c r="I167" s="417" t="e">
        <v>#N/A</v>
      </c>
      <c r="J167" s="417" t="e">
        <v>#N/A</v>
      </c>
      <c r="K167" s="417" t="e">
        <v>#N/A</v>
      </c>
      <c r="L167" s="422" t="e">
        <v>#N/A</v>
      </c>
      <c r="N167" s="123">
        <v>90.99005752042514</v>
      </c>
      <c r="O167" s="61" t="e">
        <v>#N/A</v>
      </c>
      <c r="P167" s="500" t="e">
        <v>#N/A</v>
      </c>
      <c r="Q167" s="107"/>
      <c r="S167" s="3">
        <v>63</v>
      </c>
      <c r="T167" s="107">
        <f t="shared" si="3"/>
        <v>0</v>
      </c>
      <c r="U167" s="107">
        <f>S167-'Wind PPAs by Plant_Real'!B167</f>
        <v>0</v>
      </c>
      <c r="Z167" s="418"/>
    </row>
    <row r="168" spans="1:26">
      <c r="A168" s="421">
        <v>39350</v>
      </c>
      <c r="B168" s="417">
        <v>50</v>
      </c>
      <c r="C168" s="1221">
        <v>20</v>
      </c>
      <c r="D168" s="417" t="e">
        <v>#N/A</v>
      </c>
      <c r="E168" s="417" t="e">
        <v>#N/A</v>
      </c>
      <c r="F168" s="417" t="e">
        <v>#N/A</v>
      </c>
      <c r="G168" s="417">
        <v>40.449999999999974</v>
      </c>
      <c r="H168" s="417" t="e">
        <v>#N/A</v>
      </c>
      <c r="I168" s="417" t="e">
        <v>#N/A</v>
      </c>
      <c r="J168" s="417" t="e">
        <v>#N/A</v>
      </c>
      <c r="K168" s="417" t="e">
        <v>#N/A</v>
      </c>
      <c r="L168" s="422" t="e">
        <v>#N/A</v>
      </c>
      <c r="N168" s="123" t="e">
        <v>#N/A</v>
      </c>
      <c r="O168" s="61">
        <v>40.449999999999974</v>
      </c>
      <c r="P168" s="500" t="e">
        <v>#N/A</v>
      </c>
      <c r="Q168" s="107"/>
      <c r="S168" s="3">
        <v>50</v>
      </c>
      <c r="T168" s="107">
        <f t="shared" si="3"/>
        <v>0</v>
      </c>
      <c r="U168" s="107">
        <f>S168-'Wind PPAs by Plant_Real'!B168</f>
        <v>0</v>
      </c>
      <c r="Z168" s="418"/>
    </row>
    <row r="169" spans="1:26">
      <c r="A169" s="421">
        <v>40064</v>
      </c>
      <c r="B169" s="417">
        <v>36</v>
      </c>
      <c r="C169" s="1221">
        <v>20</v>
      </c>
      <c r="D169" s="417" t="e">
        <v>#N/A</v>
      </c>
      <c r="E169" s="417" t="e">
        <v>#N/A</v>
      </c>
      <c r="F169" s="417">
        <v>53.760105431495113</v>
      </c>
      <c r="G169" s="417" t="e">
        <v>#N/A</v>
      </c>
      <c r="H169" s="417" t="e">
        <v>#N/A</v>
      </c>
      <c r="I169" s="417" t="e">
        <v>#N/A</v>
      </c>
      <c r="J169" s="417" t="e">
        <v>#N/A</v>
      </c>
      <c r="K169" s="417" t="e">
        <v>#N/A</v>
      </c>
      <c r="L169" s="422" t="e">
        <v>#N/A</v>
      </c>
      <c r="N169" s="123" t="e">
        <v>#N/A</v>
      </c>
      <c r="O169" s="61">
        <v>53.760105431495113</v>
      </c>
      <c r="P169" s="500" t="e">
        <v>#N/A</v>
      </c>
      <c r="Q169" s="107"/>
      <c r="S169" s="3">
        <v>36</v>
      </c>
      <c r="T169" s="107">
        <f t="shared" si="3"/>
        <v>0</v>
      </c>
      <c r="U169" s="107">
        <f>S169-'Wind PPAs by Plant_Real'!B169</f>
        <v>0</v>
      </c>
      <c r="Z169" s="418"/>
    </row>
    <row r="170" spans="1:26">
      <c r="A170" s="421">
        <v>40359</v>
      </c>
      <c r="B170" s="417">
        <v>114</v>
      </c>
      <c r="C170" s="1221">
        <v>20</v>
      </c>
      <c r="D170" s="417" t="e">
        <v>#N/A</v>
      </c>
      <c r="E170" s="417" t="e">
        <v>#N/A</v>
      </c>
      <c r="F170" s="417">
        <v>54.483284297840306</v>
      </c>
      <c r="G170" s="417" t="e">
        <v>#N/A</v>
      </c>
      <c r="H170" s="417" t="e">
        <v>#N/A</v>
      </c>
      <c r="I170" s="417" t="e">
        <v>#N/A</v>
      </c>
      <c r="J170" s="417" t="e">
        <v>#N/A</v>
      </c>
      <c r="K170" s="417" t="e">
        <v>#N/A</v>
      </c>
      <c r="L170" s="422" t="e">
        <v>#N/A</v>
      </c>
      <c r="N170" s="123" t="e">
        <v>#N/A</v>
      </c>
      <c r="O170" s="61">
        <v>54.483284297840306</v>
      </c>
      <c r="P170" s="500" t="e">
        <v>#N/A</v>
      </c>
      <c r="Q170" s="107"/>
      <c r="S170" s="3">
        <v>114</v>
      </c>
      <c r="T170" s="107">
        <f t="shared" si="3"/>
        <v>0</v>
      </c>
      <c r="U170" s="107">
        <f>S170-'Wind PPAs by Plant_Real'!B170</f>
        <v>0</v>
      </c>
      <c r="Z170" s="418"/>
    </row>
    <row r="171" spans="1:26">
      <c r="A171" s="421">
        <v>40175</v>
      </c>
      <c r="B171" s="417">
        <v>70</v>
      </c>
      <c r="C171" s="1221">
        <v>20</v>
      </c>
      <c r="D171" s="417" t="e">
        <v>#N/A</v>
      </c>
      <c r="E171" s="417" t="e">
        <v>#N/A</v>
      </c>
      <c r="F171" s="417" t="e">
        <v>#N/A</v>
      </c>
      <c r="G171" s="417" t="e">
        <v>#N/A</v>
      </c>
      <c r="H171" s="417" t="e">
        <v>#N/A</v>
      </c>
      <c r="I171" s="417">
        <v>71.836484116650112</v>
      </c>
      <c r="J171" s="417" t="e">
        <v>#N/A</v>
      </c>
      <c r="K171" s="417" t="e">
        <v>#N/A</v>
      </c>
      <c r="L171" s="422" t="e">
        <v>#N/A</v>
      </c>
      <c r="N171" s="123" t="e">
        <v>#N/A</v>
      </c>
      <c r="O171" s="61" t="e">
        <v>#N/A</v>
      </c>
      <c r="P171" s="500">
        <v>71.836484116650112</v>
      </c>
      <c r="Q171" s="107"/>
      <c r="S171" s="3">
        <v>70</v>
      </c>
      <c r="T171" s="107">
        <f t="shared" si="3"/>
        <v>0</v>
      </c>
      <c r="U171" s="107">
        <f>S171-'Wind PPAs by Plant_Real'!B171</f>
        <v>0</v>
      </c>
      <c r="Z171" s="418"/>
    </row>
    <row r="172" spans="1:26">
      <c r="A172" s="421">
        <v>39532</v>
      </c>
      <c r="B172" s="417">
        <v>106</v>
      </c>
      <c r="C172" s="1221">
        <v>20</v>
      </c>
      <c r="D172" s="417" t="e">
        <v>#N/A</v>
      </c>
      <c r="E172" s="417" t="e">
        <v>#N/A</v>
      </c>
      <c r="F172" s="417">
        <v>78.470303545304816</v>
      </c>
      <c r="G172" s="417" t="e">
        <v>#N/A</v>
      </c>
      <c r="H172" s="417" t="e">
        <v>#N/A</v>
      </c>
      <c r="I172" s="417" t="e">
        <v>#N/A</v>
      </c>
      <c r="J172" s="417" t="e">
        <v>#N/A</v>
      </c>
      <c r="K172" s="417" t="e">
        <v>#N/A</v>
      </c>
      <c r="L172" s="422" t="e">
        <v>#N/A</v>
      </c>
      <c r="N172" s="123" t="e">
        <v>#N/A</v>
      </c>
      <c r="O172" s="61">
        <v>78.470303545304816</v>
      </c>
      <c r="P172" s="500" t="e">
        <v>#N/A</v>
      </c>
      <c r="Q172" s="107"/>
      <c r="S172" s="3">
        <v>106</v>
      </c>
      <c r="T172" s="107">
        <f t="shared" si="3"/>
        <v>0</v>
      </c>
      <c r="U172" s="107">
        <f>S172-'Wind PPAs by Plant_Real'!B172</f>
        <v>0</v>
      </c>
      <c r="Z172" s="418"/>
    </row>
    <row r="173" spans="1:26">
      <c r="A173" s="421">
        <v>39713</v>
      </c>
      <c r="B173" s="417">
        <v>49.5</v>
      </c>
      <c r="C173" s="1221">
        <v>10</v>
      </c>
      <c r="D173" s="417" t="e">
        <v>#N/A</v>
      </c>
      <c r="E173" s="417" t="e">
        <v>#N/A</v>
      </c>
      <c r="F173" s="417">
        <v>57</v>
      </c>
      <c r="G173" s="417" t="e">
        <v>#N/A</v>
      </c>
      <c r="H173" s="417" t="e">
        <v>#N/A</v>
      </c>
      <c r="I173" s="417" t="e">
        <v>#N/A</v>
      </c>
      <c r="J173" s="417" t="e">
        <v>#N/A</v>
      </c>
      <c r="K173" s="417" t="e">
        <v>#N/A</v>
      </c>
      <c r="L173" s="422" t="e">
        <v>#N/A</v>
      </c>
      <c r="N173" s="123" t="e">
        <v>#N/A</v>
      </c>
      <c r="O173" s="61">
        <v>57</v>
      </c>
      <c r="P173" s="500" t="e">
        <v>#N/A</v>
      </c>
      <c r="Q173" s="107"/>
      <c r="S173" s="3">
        <v>49.5</v>
      </c>
      <c r="T173" s="107">
        <f t="shared" si="3"/>
        <v>0</v>
      </c>
      <c r="U173" s="107">
        <f>S173-'Wind PPAs by Plant_Real'!B173</f>
        <v>0</v>
      </c>
      <c r="Z173" s="418"/>
    </row>
    <row r="174" spans="1:26">
      <c r="A174" s="421">
        <v>39804</v>
      </c>
      <c r="B174" s="417">
        <v>151.80000000000001</v>
      </c>
      <c r="C174" s="1221">
        <v>25</v>
      </c>
      <c r="D174" s="417" t="e">
        <v>#N/A</v>
      </c>
      <c r="E174" s="417">
        <v>59.334499812487266</v>
      </c>
      <c r="F174" s="417" t="e">
        <v>#N/A</v>
      </c>
      <c r="G174" s="417" t="e">
        <v>#N/A</v>
      </c>
      <c r="H174" s="417" t="e">
        <v>#N/A</v>
      </c>
      <c r="I174" s="417" t="e">
        <v>#N/A</v>
      </c>
      <c r="J174" s="417" t="e">
        <v>#N/A</v>
      </c>
      <c r="K174" s="417" t="e">
        <v>#N/A</v>
      </c>
      <c r="L174" s="422" t="e">
        <v>#N/A</v>
      </c>
      <c r="N174" s="123">
        <v>59.334499812487266</v>
      </c>
      <c r="O174" s="61" t="e">
        <v>#N/A</v>
      </c>
      <c r="P174" s="500" t="e">
        <v>#N/A</v>
      </c>
      <c r="Q174" s="107"/>
      <c r="S174" s="3">
        <v>151.80000000000001</v>
      </c>
      <c r="T174" s="107">
        <f t="shared" si="3"/>
        <v>0</v>
      </c>
      <c r="U174" s="107">
        <f>S174-'Wind PPAs by Plant_Real'!B174</f>
        <v>0</v>
      </c>
      <c r="Z174" s="418"/>
    </row>
    <row r="175" spans="1:26">
      <c r="A175" s="421">
        <v>39933</v>
      </c>
      <c r="B175" s="417">
        <v>22.5</v>
      </c>
      <c r="C175" s="1221">
        <v>20</v>
      </c>
      <c r="D175" s="417" t="e">
        <v>#N/A</v>
      </c>
      <c r="E175" s="417">
        <v>61.325887023699806</v>
      </c>
      <c r="F175" s="417" t="e">
        <v>#N/A</v>
      </c>
      <c r="G175" s="417" t="e">
        <v>#N/A</v>
      </c>
      <c r="H175" s="417" t="e">
        <v>#N/A</v>
      </c>
      <c r="I175" s="417" t="e">
        <v>#N/A</v>
      </c>
      <c r="J175" s="417" t="e">
        <v>#N/A</v>
      </c>
      <c r="K175" s="417" t="e">
        <v>#N/A</v>
      </c>
      <c r="L175" s="422" t="e">
        <v>#N/A</v>
      </c>
      <c r="N175" s="123">
        <v>61.325887023699806</v>
      </c>
      <c r="O175" s="61" t="e">
        <v>#N/A</v>
      </c>
      <c r="P175" s="500" t="e">
        <v>#N/A</v>
      </c>
      <c r="Q175" s="107"/>
      <c r="S175" s="3">
        <v>22.5</v>
      </c>
      <c r="T175" s="107">
        <f t="shared" si="3"/>
        <v>0</v>
      </c>
      <c r="U175" s="107">
        <f>S175-'Wind PPAs by Plant_Real'!B175</f>
        <v>0</v>
      </c>
      <c r="Z175" s="418"/>
    </row>
    <row r="176" spans="1:26">
      <c r="A176" s="421">
        <v>39071</v>
      </c>
      <c r="B176" s="417">
        <v>21</v>
      </c>
      <c r="C176" s="1221">
        <v>20</v>
      </c>
      <c r="D176" s="417" t="e">
        <v>#N/A</v>
      </c>
      <c r="E176" s="417">
        <v>65.366526090551815</v>
      </c>
      <c r="F176" s="417" t="e">
        <v>#N/A</v>
      </c>
      <c r="G176" s="417" t="e">
        <v>#N/A</v>
      </c>
      <c r="H176" s="417" t="e">
        <v>#N/A</v>
      </c>
      <c r="I176" s="417" t="e">
        <v>#N/A</v>
      </c>
      <c r="J176" s="417" t="e">
        <v>#N/A</v>
      </c>
      <c r="K176" s="417" t="e">
        <v>#N/A</v>
      </c>
      <c r="L176" s="422" t="e">
        <v>#N/A</v>
      </c>
      <c r="N176" s="123">
        <v>65.366526090551815</v>
      </c>
      <c r="O176" s="61" t="e">
        <v>#N/A</v>
      </c>
      <c r="P176" s="500" t="e">
        <v>#N/A</v>
      </c>
      <c r="Q176" s="107"/>
      <c r="S176" s="3">
        <v>21</v>
      </c>
      <c r="T176" s="107">
        <f t="shared" si="3"/>
        <v>0</v>
      </c>
      <c r="U176" s="107">
        <f>S176-'Wind PPAs by Plant_Real'!B176</f>
        <v>0</v>
      </c>
      <c r="Z176" s="418"/>
    </row>
    <row r="177" spans="1:26">
      <c r="A177" s="421">
        <v>39071</v>
      </c>
      <c r="B177" s="417">
        <v>21</v>
      </c>
      <c r="C177" s="1221">
        <v>20</v>
      </c>
      <c r="D177" s="417" t="e">
        <v>#N/A</v>
      </c>
      <c r="E177" s="417">
        <v>65.36668686874944</v>
      </c>
      <c r="F177" s="417" t="e">
        <v>#N/A</v>
      </c>
      <c r="G177" s="417" t="e">
        <v>#N/A</v>
      </c>
      <c r="H177" s="417" t="e">
        <v>#N/A</v>
      </c>
      <c r="I177" s="417" t="e">
        <v>#N/A</v>
      </c>
      <c r="J177" s="417" t="e">
        <v>#N/A</v>
      </c>
      <c r="K177" s="417" t="e">
        <v>#N/A</v>
      </c>
      <c r="L177" s="422" t="e">
        <v>#N/A</v>
      </c>
      <c r="N177" s="123">
        <v>65.36668686874944</v>
      </c>
      <c r="O177" s="61" t="e">
        <v>#N/A</v>
      </c>
      <c r="P177" s="500" t="e">
        <v>#N/A</v>
      </c>
      <c r="Q177" s="107"/>
      <c r="S177" s="3">
        <v>21</v>
      </c>
      <c r="T177" s="107">
        <f t="shared" si="3"/>
        <v>0</v>
      </c>
      <c r="U177" s="107">
        <f>S177-'Wind PPAs by Plant_Real'!B177</f>
        <v>0</v>
      </c>
      <c r="Z177" s="418"/>
    </row>
    <row r="178" spans="1:26">
      <c r="A178" s="421">
        <v>39794</v>
      </c>
      <c r="B178" s="417">
        <v>49.5</v>
      </c>
      <c r="C178" s="1221">
        <v>25</v>
      </c>
      <c r="D178" s="417" t="e">
        <v>#N/A</v>
      </c>
      <c r="E178" s="417" t="e">
        <v>#N/A</v>
      </c>
      <c r="F178" s="417">
        <v>53.950428129023472</v>
      </c>
      <c r="G178" s="417" t="e">
        <v>#N/A</v>
      </c>
      <c r="H178" s="417" t="e">
        <v>#N/A</v>
      </c>
      <c r="I178" s="417" t="e">
        <v>#N/A</v>
      </c>
      <c r="J178" s="417" t="e">
        <v>#N/A</v>
      </c>
      <c r="K178" s="417" t="e">
        <v>#N/A</v>
      </c>
      <c r="L178" s="422" t="e">
        <v>#N/A</v>
      </c>
      <c r="N178" s="123" t="e">
        <v>#N/A</v>
      </c>
      <c r="O178" s="61">
        <v>53.950428129023472</v>
      </c>
      <c r="P178" s="500" t="e">
        <v>#N/A</v>
      </c>
      <c r="Q178" s="107"/>
      <c r="S178" s="3">
        <v>49.5</v>
      </c>
      <c r="T178" s="107">
        <f t="shared" si="3"/>
        <v>0</v>
      </c>
      <c r="U178" s="107">
        <f>S178-'Wind PPAs by Plant_Real'!B178</f>
        <v>0</v>
      </c>
      <c r="Z178" s="418"/>
    </row>
    <row r="179" spans="1:26">
      <c r="A179" s="421">
        <v>39896</v>
      </c>
      <c r="B179" s="417">
        <v>63</v>
      </c>
      <c r="C179" s="1221">
        <v>20</v>
      </c>
      <c r="D179" s="417" t="e">
        <v>#N/A</v>
      </c>
      <c r="E179" s="417">
        <v>85.789999999999935</v>
      </c>
      <c r="F179" s="417" t="e">
        <v>#N/A</v>
      </c>
      <c r="G179" s="417" t="e">
        <v>#N/A</v>
      </c>
      <c r="H179" s="417" t="e">
        <v>#N/A</v>
      </c>
      <c r="I179" s="417" t="e">
        <v>#N/A</v>
      </c>
      <c r="J179" s="417" t="e">
        <v>#N/A</v>
      </c>
      <c r="K179" s="417" t="e">
        <v>#N/A</v>
      </c>
      <c r="L179" s="422" t="e">
        <v>#N/A</v>
      </c>
      <c r="N179" s="123">
        <v>85.789999999999935</v>
      </c>
      <c r="O179" s="61" t="e">
        <v>#N/A</v>
      </c>
      <c r="P179" s="500" t="e">
        <v>#N/A</v>
      </c>
      <c r="Q179" s="107"/>
      <c r="S179" s="3">
        <v>63</v>
      </c>
      <c r="T179" s="107">
        <f t="shared" si="3"/>
        <v>0</v>
      </c>
      <c r="U179" s="107">
        <f>S179-'Wind PPAs by Plant_Real'!B179</f>
        <v>0</v>
      </c>
      <c r="Z179" s="418"/>
    </row>
    <row r="180" spans="1:26">
      <c r="A180" s="421">
        <v>39696</v>
      </c>
      <c r="B180" s="417">
        <v>99</v>
      </c>
      <c r="C180" s="1221">
        <v>20</v>
      </c>
      <c r="D180" s="417" t="e">
        <v>#N/A</v>
      </c>
      <c r="E180" s="417">
        <v>63.799999999999955</v>
      </c>
      <c r="F180" s="417" t="e">
        <v>#N/A</v>
      </c>
      <c r="G180" s="417" t="e">
        <v>#N/A</v>
      </c>
      <c r="H180" s="417" t="e">
        <v>#N/A</v>
      </c>
      <c r="I180" s="417" t="e">
        <v>#N/A</v>
      </c>
      <c r="J180" s="417" t="e">
        <v>#N/A</v>
      </c>
      <c r="K180" s="417" t="e">
        <v>#N/A</v>
      </c>
      <c r="L180" s="422" t="e">
        <v>#N/A</v>
      </c>
      <c r="N180" s="123">
        <v>63.799999999999955</v>
      </c>
      <c r="O180" s="61" t="e">
        <v>#N/A</v>
      </c>
      <c r="P180" s="500" t="e">
        <v>#N/A</v>
      </c>
      <c r="Q180" s="107"/>
      <c r="S180" s="3">
        <v>99</v>
      </c>
      <c r="T180" s="107">
        <f t="shared" si="3"/>
        <v>0</v>
      </c>
      <c r="U180" s="107">
        <f>S180-'Wind PPAs by Plant_Real'!B180</f>
        <v>0</v>
      </c>
      <c r="Z180" s="418"/>
    </row>
    <row r="181" spans="1:26">
      <c r="A181" s="421">
        <v>38827</v>
      </c>
      <c r="B181" s="417">
        <v>10.5</v>
      </c>
      <c r="C181" s="1221">
        <v>20</v>
      </c>
      <c r="D181" s="417" t="e">
        <v>#N/A</v>
      </c>
      <c r="E181" s="417">
        <v>65.355854381247823</v>
      </c>
      <c r="F181" s="417" t="e">
        <v>#N/A</v>
      </c>
      <c r="G181" s="417" t="e">
        <v>#N/A</v>
      </c>
      <c r="H181" s="417" t="e">
        <v>#N/A</v>
      </c>
      <c r="I181" s="417" t="e">
        <v>#N/A</v>
      </c>
      <c r="J181" s="417" t="e">
        <v>#N/A</v>
      </c>
      <c r="K181" s="417" t="e">
        <v>#N/A</v>
      </c>
      <c r="L181" s="422" t="e">
        <v>#N/A</v>
      </c>
      <c r="N181" s="123">
        <v>65.355854381247823</v>
      </c>
      <c r="O181" s="61" t="e">
        <v>#N/A</v>
      </c>
      <c r="P181" s="500" t="e">
        <v>#N/A</v>
      </c>
      <c r="Q181" s="107"/>
      <c r="S181" s="3">
        <v>10.5</v>
      </c>
      <c r="T181" s="107">
        <f t="shared" si="3"/>
        <v>0</v>
      </c>
      <c r="U181" s="107">
        <f>S181-'Wind PPAs by Plant_Real'!B181</f>
        <v>0</v>
      </c>
      <c r="Z181" s="418"/>
    </row>
    <row r="182" spans="1:26">
      <c r="A182" s="421">
        <v>40030</v>
      </c>
      <c r="B182" s="417">
        <v>18.899999999999999</v>
      </c>
      <c r="C182" s="1221">
        <v>20</v>
      </c>
      <c r="D182" s="417" t="e">
        <v>#N/A</v>
      </c>
      <c r="E182" s="417">
        <v>71.122504055367429</v>
      </c>
      <c r="F182" s="417" t="e">
        <v>#N/A</v>
      </c>
      <c r="G182" s="417" t="e">
        <v>#N/A</v>
      </c>
      <c r="H182" s="417" t="e">
        <v>#N/A</v>
      </c>
      <c r="I182" s="417" t="e">
        <v>#N/A</v>
      </c>
      <c r="J182" s="417" t="e">
        <v>#N/A</v>
      </c>
      <c r="K182" s="417" t="e">
        <v>#N/A</v>
      </c>
      <c r="L182" s="422" t="e">
        <v>#N/A</v>
      </c>
      <c r="N182" s="123">
        <v>71.122504055367429</v>
      </c>
      <c r="O182" s="61" t="e">
        <v>#N/A</v>
      </c>
      <c r="P182" s="500" t="e">
        <v>#N/A</v>
      </c>
      <c r="Q182" s="107"/>
      <c r="S182" s="3">
        <v>18.899999999999999</v>
      </c>
      <c r="T182" s="107">
        <f t="shared" si="3"/>
        <v>0</v>
      </c>
      <c r="U182" s="107">
        <f>S182-'Wind PPAs by Plant_Real'!B182</f>
        <v>0</v>
      </c>
      <c r="Z182" s="418"/>
    </row>
    <row r="183" spans="1:26">
      <c r="A183" s="421">
        <v>39506</v>
      </c>
      <c r="B183" s="417">
        <v>100</v>
      </c>
      <c r="C183" s="1221">
        <v>30</v>
      </c>
      <c r="D183" s="417" t="e">
        <v>#N/A</v>
      </c>
      <c r="E183" s="417">
        <v>61.71624040234726</v>
      </c>
      <c r="F183" s="417" t="e">
        <v>#N/A</v>
      </c>
      <c r="G183" s="417" t="e">
        <v>#N/A</v>
      </c>
      <c r="H183" s="417" t="e">
        <v>#N/A</v>
      </c>
      <c r="I183" s="417" t="e">
        <v>#N/A</v>
      </c>
      <c r="J183" s="417" t="e">
        <v>#N/A</v>
      </c>
      <c r="K183" s="417" t="e">
        <v>#N/A</v>
      </c>
      <c r="L183" s="422" t="e">
        <v>#N/A</v>
      </c>
      <c r="N183" s="123">
        <v>61.71624040234726</v>
      </c>
      <c r="O183" s="61" t="e">
        <v>#N/A</v>
      </c>
      <c r="P183" s="500" t="e">
        <v>#N/A</v>
      </c>
      <c r="Q183" s="107"/>
      <c r="S183" s="3">
        <v>100</v>
      </c>
      <c r="T183" s="107">
        <f t="shared" si="3"/>
        <v>0</v>
      </c>
      <c r="U183" s="107">
        <f>S183-'Wind PPAs by Plant_Real'!B183</f>
        <v>0</v>
      </c>
      <c r="Z183" s="418"/>
    </row>
    <row r="184" spans="1:26">
      <c r="A184" s="421">
        <v>39791</v>
      </c>
      <c r="B184" s="417">
        <v>25</v>
      </c>
      <c r="C184" s="1221">
        <v>20</v>
      </c>
      <c r="D184" s="417" t="e">
        <v>#N/A</v>
      </c>
      <c r="E184" s="417" t="e">
        <v>#N/A</v>
      </c>
      <c r="F184" s="417" t="e">
        <v>#N/A</v>
      </c>
      <c r="G184" s="417">
        <v>63.768638499262678</v>
      </c>
      <c r="H184" s="417" t="e">
        <v>#N/A</v>
      </c>
      <c r="I184" s="417" t="e">
        <v>#N/A</v>
      </c>
      <c r="J184" s="417" t="e">
        <v>#N/A</v>
      </c>
      <c r="K184" s="417" t="e">
        <v>#N/A</v>
      </c>
      <c r="L184" s="422" t="e">
        <v>#N/A</v>
      </c>
      <c r="N184" s="123" t="e">
        <v>#N/A</v>
      </c>
      <c r="O184" s="61">
        <v>63.768638499262678</v>
      </c>
      <c r="P184" s="500" t="e">
        <v>#N/A</v>
      </c>
      <c r="Q184" s="107"/>
      <c r="S184" s="3">
        <v>25</v>
      </c>
      <c r="T184" s="107">
        <f t="shared" si="3"/>
        <v>0</v>
      </c>
      <c r="U184" s="107">
        <f>S184-'Wind PPAs by Plant_Real'!B184</f>
        <v>0</v>
      </c>
      <c r="Z184" s="418"/>
    </row>
    <row r="185" spans="1:26">
      <c r="A185" s="421">
        <v>39614</v>
      </c>
      <c r="B185" s="417">
        <v>50.25</v>
      </c>
      <c r="C185" s="1221">
        <v>15</v>
      </c>
      <c r="D185" s="417" t="e">
        <v>#N/A</v>
      </c>
      <c r="E185" s="417" t="e">
        <v>#N/A</v>
      </c>
      <c r="F185" s="417" t="e">
        <v>#N/A</v>
      </c>
      <c r="G185" s="417" t="e">
        <v>#N/A</v>
      </c>
      <c r="H185" s="417" t="e">
        <v>#N/A</v>
      </c>
      <c r="I185" s="417">
        <v>91.999999999999972</v>
      </c>
      <c r="J185" s="417" t="e">
        <v>#N/A</v>
      </c>
      <c r="K185" s="417" t="e">
        <v>#N/A</v>
      </c>
      <c r="L185" s="422" t="e">
        <v>#N/A</v>
      </c>
      <c r="N185" s="123" t="e">
        <v>#N/A</v>
      </c>
      <c r="O185" s="61" t="e">
        <v>#N/A</v>
      </c>
      <c r="P185" s="500">
        <v>91.999999999999972</v>
      </c>
      <c r="Q185" s="107"/>
      <c r="S185" s="3">
        <v>50.25</v>
      </c>
      <c r="T185" s="107">
        <f t="shared" si="3"/>
        <v>0</v>
      </c>
      <c r="U185" s="107">
        <f>S185-'Wind PPAs by Plant_Real'!B185</f>
        <v>0</v>
      </c>
      <c r="Z185" s="418"/>
    </row>
    <row r="186" spans="1:26">
      <c r="A186" s="421">
        <v>39629</v>
      </c>
      <c r="B186" s="417">
        <v>50.25</v>
      </c>
      <c r="C186" s="1221">
        <v>15</v>
      </c>
      <c r="D186" s="417" t="e">
        <v>#N/A</v>
      </c>
      <c r="E186" s="417" t="e">
        <v>#N/A</v>
      </c>
      <c r="F186" s="417" t="e">
        <v>#N/A</v>
      </c>
      <c r="G186" s="417" t="e">
        <v>#N/A</v>
      </c>
      <c r="H186" s="417" t="e">
        <v>#N/A</v>
      </c>
      <c r="I186" s="417">
        <v>91.999999999999972</v>
      </c>
      <c r="J186" s="417" t="e">
        <v>#N/A</v>
      </c>
      <c r="K186" s="417" t="e">
        <v>#N/A</v>
      </c>
      <c r="L186" s="422" t="e">
        <v>#N/A</v>
      </c>
      <c r="N186" s="123" t="e">
        <v>#N/A</v>
      </c>
      <c r="O186" s="61" t="e">
        <v>#N/A</v>
      </c>
      <c r="P186" s="500">
        <v>91.999999999999972</v>
      </c>
      <c r="Q186" s="107"/>
      <c r="S186" s="3">
        <v>50.25</v>
      </c>
      <c r="T186" s="107">
        <f t="shared" si="3"/>
        <v>0</v>
      </c>
      <c r="U186" s="107">
        <f>S186-'Wind PPAs by Plant_Real'!B186</f>
        <v>0</v>
      </c>
      <c r="Z186" s="418"/>
    </row>
    <row r="187" spans="1:26">
      <c r="A187" s="421">
        <v>40091</v>
      </c>
      <c r="B187" s="417">
        <v>99</v>
      </c>
      <c r="C187" s="1221">
        <v>30</v>
      </c>
      <c r="D187" s="417" t="e">
        <v>#N/A</v>
      </c>
      <c r="E187" s="417" t="e">
        <v>#N/A</v>
      </c>
      <c r="F187" s="417" t="e">
        <v>#N/A</v>
      </c>
      <c r="G187" s="417">
        <v>51.817110237480065</v>
      </c>
      <c r="H187" s="417" t="e">
        <v>#N/A</v>
      </c>
      <c r="I187" s="417" t="e">
        <v>#N/A</v>
      </c>
      <c r="J187" s="417" t="e">
        <v>#N/A</v>
      </c>
      <c r="K187" s="417" t="e">
        <v>#N/A</v>
      </c>
      <c r="L187" s="422" t="e">
        <v>#N/A</v>
      </c>
      <c r="N187" s="123" t="e">
        <v>#N/A</v>
      </c>
      <c r="O187" s="61">
        <v>51.817110237480065</v>
      </c>
      <c r="P187" s="500" t="e">
        <v>#N/A</v>
      </c>
      <c r="Q187" s="107"/>
      <c r="S187" s="3">
        <v>99</v>
      </c>
      <c r="T187" s="107">
        <f t="shared" si="3"/>
        <v>0</v>
      </c>
      <c r="U187" s="107">
        <f>S187-'Wind PPAs by Plant_Real'!B187</f>
        <v>0</v>
      </c>
      <c r="Z187" s="418"/>
    </row>
    <row r="188" spans="1:26">
      <c r="A188" s="421">
        <v>40030</v>
      </c>
      <c r="B188" s="417">
        <v>16.8</v>
      </c>
      <c r="C188" s="1221">
        <v>20</v>
      </c>
      <c r="D188" s="417" t="e">
        <v>#N/A</v>
      </c>
      <c r="E188" s="417">
        <v>71.052553765403488</v>
      </c>
      <c r="F188" s="417" t="e">
        <v>#N/A</v>
      </c>
      <c r="G188" s="417" t="e">
        <v>#N/A</v>
      </c>
      <c r="H188" s="417" t="e">
        <v>#N/A</v>
      </c>
      <c r="I188" s="417" t="e">
        <v>#N/A</v>
      </c>
      <c r="J188" s="417" t="e">
        <v>#N/A</v>
      </c>
      <c r="K188" s="417" t="e">
        <v>#N/A</v>
      </c>
      <c r="L188" s="422" t="e">
        <v>#N/A</v>
      </c>
      <c r="N188" s="123">
        <v>71.052553765403488</v>
      </c>
      <c r="O188" s="61" t="e">
        <v>#N/A</v>
      </c>
      <c r="P188" s="500" t="e">
        <v>#N/A</v>
      </c>
      <c r="Q188" s="107"/>
      <c r="S188" s="3">
        <v>16.8</v>
      </c>
      <c r="T188" s="107">
        <f t="shared" si="3"/>
        <v>0</v>
      </c>
      <c r="U188" s="107">
        <f>S188-'Wind PPAs by Plant_Real'!B188</f>
        <v>0</v>
      </c>
      <c r="Z188" s="418"/>
    </row>
    <row r="189" spans="1:26">
      <c r="A189" s="421">
        <v>39798</v>
      </c>
      <c r="B189" s="417">
        <v>150.1</v>
      </c>
      <c r="C189" s="1221">
        <v>20</v>
      </c>
      <c r="D189" s="417" t="e">
        <v>#N/A</v>
      </c>
      <c r="E189" s="417" t="e">
        <v>#N/A</v>
      </c>
      <c r="F189" s="417" t="e">
        <v>#N/A</v>
      </c>
      <c r="G189" s="417" t="e">
        <v>#N/A</v>
      </c>
      <c r="H189" s="417" t="e">
        <v>#N/A</v>
      </c>
      <c r="I189" s="417" t="e">
        <v>#N/A</v>
      </c>
      <c r="J189" s="417" t="e">
        <v>#N/A</v>
      </c>
      <c r="K189" s="417" t="e">
        <v>#N/A</v>
      </c>
      <c r="L189" s="422">
        <v>70.359171035707632</v>
      </c>
      <c r="N189" s="123" t="e">
        <v>#N/A</v>
      </c>
      <c r="O189" s="61" t="e">
        <v>#N/A</v>
      </c>
      <c r="P189" s="500">
        <v>70.359171035707632</v>
      </c>
      <c r="Q189" s="107"/>
      <c r="S189" s="3">
        <v>150.1</v>
      </c>
      <c r="T189" s="107">
        <f t="shared" si="3"/>
        <v>0</v>
      </c>
      <c r="U189" s="107">
        <f>S189-'Wind PPAs by Plant_Real'!B189</f>
        <v>0</v>
      </c>
      <c r="Z189" s="418"/>
    </row>
    <row r="190" spans="1:26">
      <c r="A190" s="421">
        <v>40051</v>
      </c>
      <c r="B190" s="417">
        <v>200.2</v>
      </c>
      <c r="C190" s="1221">
        <v>20</v>
      </c>
      <c r="D190" s="417" t="e">
        <v>#N/A</v>
      </c>
      <c r="E190" s="417">
        <v>65.999999999999986</v>
      </c>
      <c r="F190" s="417" t="e">
        <v>#N/A</v>
      </c>
      <c r="G190" s="417" t="e">
        <v>#N/A</v>
      </c>
      <c r="H190" s="417" t="e">
        <v>#N/A</v>
      </c>
      <c r="I190" s="417" t="e">
        <v>#N/A</v>
      </c>
      <c r="J190" s="417" t="e">
        <v>#N/A</v>
      </c>
      <c r="K190" s="417" t="e">
        <v>#N/A</v>
      </c>
      <c r="L190" s="422" t="e">
        <v>#N/A</v>
      </c>
      <c r="N190" s="123">
        <v>65.999999999999986</v>
      </c>
      <c r="O190" s="61" t="e">
        <v>#N/A</v>
      </c>
      <c r="P190" s="500" t="e">
        <v>#N/A</v>
      </c>
      <c r="Q190" s="107"/>
      <c r="S190" s="3">
        <v>200.2</v>
      </c>
      <c r="T190" s="107">
        <f t="shared" si="3"/>
        <v>0</v>
      </c>
      <c r="U190" s="107">
        <f>S190-'Wind PPAs by Plant_Real'!B190</f>
        <v>0</v>
      </c>
      <c r="Z190" s="418"/>
    </row>
    <row r="191" spans="1:26">
      <c r="A191" s="421">
        <v>39772</v>
      </c>
      <c r="B191" s="417">
        <v>101.2</v>
      </c>
      <c r="C191" s="1221">
        <v>15</v>
      </c>
      <c r="D191" s="417">
        <v>103.24999999999996</v>
      </c>
      <c r="E191" s="417" t="e">
        <v>#N/A</v>
      </c>
      <c r="F191" s="417" t="e">
        <v>#N/A</v>
      </c>
      <c r="G191" s="417" t="e">
        <v>#N/A</v>
      </c>
      <c r="H191" s="417" t="e">
        <v>#N/A</v>
      </c>
      <c r="I191" s="417" t="e">
        <v>#N/A</v>
      </c>
      <c r="J191" s="417" t="e">
        <v>#N/A</v>
      </c>
      <c r="K191" s="417" t="e">
        <v>#N/A</v>
      </c>
      <c r="L191" s="422" t="e">
        <v>#N/A</v>
      </c>
      <c r="N191" s="123">
        <v>103.24999999999996</v>
      </c>
      <c r="O191" s="61" t="e">
        <v>#N/A</v>
      </c>
      <c r="P191" s="500" t="e">
        <v>#N/A</v>
      </c>
      <c r="Q191" s="107"/>
      <c r="S191" s="3">
        <v>101.2</v>
      </c>
      <c r="T191" s="107">
        <f t="shared" si="3"/>
        <v>0</v>
      </c>
      <c r="U191" s="107">
        <f>S191-'Wind PPAs by Plant_Real'!B191</f>
        <v>0</v>
      </c>
      <c r="Z191" s="418"/>
    </row>
    <row r="192" spans="1:26">
      <c r="A192" s="421">
        <v>40332</v>
      </c>
      <c r="B192" s="417">
        <v>36.799999999999997</v>
      </c>
      <c r="C192" s="1221">
        <v>25</v>
      </c>
      <c r="D192" s="417">
        <v>100.99999999999994</v>
      </c>
      <c r="E192" s="417" t="e">
        <v>#N/A</v>
      </c>
      <c r="F192" s="417" t="e">
        <v>#N/A</v>
      </c>
      <c r="G192" s="417" t="e">
        <v>#N/A</v>
      </c>
      <c r="H192" s="417" t="e">
        <v>#N/A</v>
      </c>
      <c r="I192" s="417" t="e">
        <v>#N/A</v>
      </c>
      <c r="J192" s="417" t="e">
        <v>#N/A</v>
      </c>
      <c r="K192" s="417" t="e">
        <v>#N/A</v>
      </c>
      <c r="L192" s="422" t="e">
        <v>#N/A</v>
      </c>
      <c r="N192" s="123">
        <v>100.99999999999994</v>
      </c>
      <c r="O192" s="61" t="e">
        <v>#N/A</v>
      </c>
      <c r="P192" s="500" t="e">
        <v>#N/A</v>
      </c>
      <c r="Q192" s="107"/>
      <c r="S192" s="3">
        <v>36.799999999999997</v>
      </c>
      <c r="T192" s="107">
        <f t="shared" si="3"/>
        <v>0</v>
      </c>
      <c r="U192" s="107">
        <f>S192-'Wind PPAs by Plant_Real'!B192</f>
        <v>0</v>
      </c>
      <c r="Z192" s="418"/>
    </row>
    <row r="193" spans="1:26">
      <c r="A193" s="421">
        <v>39932</v>
      </c>
      <c r="B193" s="417">
        <v>70</v>
      </c>
      <c r="C193" s="1221">
        <v>20</v>
      </c>
      <c r="D193" s="417" t="e">
        <v>#N/A</v>
      </c>
      <c r="E193" s="417" t="e">
        <v>#N/A</v>
      </c>
      <c r="F193" s="417" t="e">
        <v>#N/A</v>
      </c>
      <c r="G193" s="417" t="e">
        <v>#N/A</v>
      </c>
      <c r="H193" s="417" t="e">
        <v>#N/A</v>
      </c>
      <c r="I193" s="417">
        <v>68.326076034330569</v>
      </c>
      <c r="J193" s="417" t="e">
        <v>#N/A</v>
      </c>
      <c r="K193" s="417" t="e">
        <v>#N/A</v>
      </c>
      <c r="L193" s="422" t="e">
        <v>#N/A</v>
      </c>
      <c r="N193" s="123" t="e">
        <v>#N/A</v>
      </c>
      <c r="O193" s="61" t="e">
        <v>#N/A</v>
      </c>
      <c r="P193" s="500">
        <v>68.326076034330569</v>
      </c>
      <c r="Q193" s="107"/>
      <c r="S193" s="3">
        <v>70</v>
      </c>
      <c r="T193" s="107">
        <f t="shared" si="3"/>
        <v>0</v>
      </c>
      <c r="U193" s="107">
        <f>S193-'Wind PPAs by Plant_Real'!B193</f>
        <v>0</v>
      </c>
      <c r="Z193" s="418"/>
    </row>
    <row r="194" spans="1:26">
      <c r="A194" s="421">
        <v>40284</v>
      </c>
      <c r="B194" s="417">
        <v>102.4</v>
      </c>
      <c r="C194" s="1221">
        <v>30</v>
      </c>
      <c r="D194" s="417" t="e">
        <v>#N/A</v>
      </c>
      <c r="E194" s="417" t="e">
        <v>#N/A</v>
      </c>
      <c r="F194" s="417">
        <v>44.651495280003147</v>
      </c>
      <c r="G194" s="417" t="e">
        <v>#N/A</v>
      </c>
      <c r="H194" s="417" t="e">
        <v>#N/A</v>
      </c>
      <c r="I194" s="417" t="e">
        <v>#N/A</v>
      </c>
      <c r="J194" s="417" t="e">
        <v>#N/A</v>
      </c>
      <c r="K194" s="417" t="e">
        <v>#N/A</v>
      </c>
      <c r="L194" s="422" t="e">
        <v>#N/A</v>
      </c>
      <c r="N194" s="123" t="e">
        <v>#N/A</v>
      </c>
      <c r="O194" s="61">
        <v>44.651495280003147</v>
      </c>
      <c r="P194" s="500" t="e">
        <v>#N/A</v>
      </c>
      <c r="Q194" s="107"/>
      <c r="S194" s="3">
        <v>102.4</v>
      </c>
      <c r="T194" s="107">
        <f t="shared" si="3"/>
        <v>0</v>
      </c>
      <c r="U194" s="107">
        <f>S194-'Wind PPAs by Plant_Real'!B194</f>
        <v>0</v>
      </c>
      <c r="Z194" s="418"/>
    </row>
    <row r="195" spans="1:26">
      <c r="A195" s="421">
        <v>40003</v>
      </c>
      <c r="B195" s="417">
        <v>21</v>
      </c>
      <c r="C195" s="1221">
        <v>20</v>
      </c>
      <c r="D195" s="417" t="e">
        <v>#N/A</v>
      </c>
      <c r="E195" s="417">
        <v>83.853114120161024</v>
      </c>
      <c r="F195" s="417" t="e">
        <v>#N/A</v>
      </c>
      <c r="G195" s="417" t="e">
        <v>#N/A</v>
      </c>
      <c r="H195" s="417" t="e">
        <v>#N/A</v>
      </c>
      <c r="I195" s="417" t="e">
        <v>#N/A</v>
      </c>
      <c r="J195" s="417" t="e">
        <v>#N/A</v>
      </c>
      <c r="K195" s="417" t="e">
        <v>#N/A</v>
      </c>
      <c r="L195" s="422" t="e">
        <v>#N/A</v>
      </c>
      <c r="N195" s="123">
        <v>83.853114120161024</v>
      </c>
      <c r="O195" s="61" t="e">
        <v>#N/A</v>
      </c>
      <c r="P195" s="500" t="e">
        <v>#N/A</v>
      </c>
      <c r="Q195" s="107"/>
      <c r="S195" s="3">
        <v>21</v>
      </c>
      <c r="T195" s="107">
        <f t="shared" si="3"/>
        <v>0</v>
      </c>
      <c r="U195" s="107">
        <f>S195-'Wind PPAs by Plant_Real'!B195</f>
        <v>0</v>
      </c>
      <c r="Z195" s="418"/>
    </row>
    <row r="196" spans="1:26">
      <c r="A196" s="421">
        <v>40003</v>
      </c>
      <c r="B196" s="417">
        <v>21</v>
      </c>
      <c r="C196" s="1221">
        <v>20</v>
      </c>
      <c r="D196" s="417" t="e">
        <v>#N/A</v>
      </c>
      <c r="E196" s="417">
        <v>83.853113944763862</v>
      </c>
      <c r="F196" s="417" t="e">
        <v>#N/A</v>
      </c>
      <c r="G196" s="417" t="e">
        <v>#N/A</v>
      </c>
      <c r="H196" s="417" t="e">
        <v>#N/A</v>
      </c>
      <c r="I196" s="417" t="e">
        <v>#N/A</v>
      </c>
      <c r="J196" s="417" t="e">
        <v>#N/A</v>
      </c>
      <c r="K196" s="417" t="e">
        <v>#N/A</v>
      </c>
      <c r="L196" s="422" t="e">
        <v>#N/A</v>
      </c>
      <c r="N196" s="123">
        <v>83.853113944763862</v>
      </c>
      <c r="O196" s="61" t="e">
        <v>#N/A</v>
      </c>
      <c r="P196" s="500" t="e">
        <v>#N/A</v>
      </c>
      <c r="Q196" s="107"/>
      <c r="S196" s="3">
        <v>21</v>
      </c>
      <c r="T196" s="107">
        <f t="shared" si="3"/>
        <v>0</v>
      </c>
      <c r="U196" s="107">
        <f>S196-'Wind PPAs by Plant_Real'!B196</f>
        <v>0</v>
      </c>
      <c r="Z196" s="418"/>
    </row>
    <row r="197" spans="1:26">
      <c r="A197" s="421">
        <v>40003</v>
      </c>
      <c r="B197" s="417">
        <v>22.5</v>
      </c>
      <c r="C197" s="1221">
        <v>20</v>
      </c>
      <c r="D197" s="417" t="e">
        <v>#N/A</v>
      </c>
      <c r="E197" s="417">
        <v>83.853113700123231</v>
      </c>
      <c r="F197" s="417" t="e">
        <v>#N/A</v>
      </c>
      <c r="G197" s="417" t="e">
        <v>#N/A</v>
      </c>
      <c r="H197" s="417" t="e">
        <v>#N/A</v>
      </c>
      <c r="I197" s="417" t="e">
        <v>#N/A</v>
      </c>
      <c r="J197" s="417" t="e">
        <v>#N/A</v>
      </c>
      <c r="K197" s="417" t="e">
        <v>#N/A</v>
      </c>
      <c r="L197" s="422" t="e">
        <v>#N/A</v>
      </c>
      <c r="N197" s="123">
        <v>83.853113700123231</v>
      </c>
      <c r="O197" s="61" t="e">
        <v>#N/A</v>
      </c>
      <c r="P197" s="500" t="e">
        <v>#N/A</v>
      </c>
      <c r="Q197" s="107"/>
      <c r="S197" s="3">
        <v>22.5</v>
      </c>
      <c r="T197" s="107">
        <f t="shared" si="3"/>
        <v>0</v>
      </c>
      <c r="U197" s="107">
        <f>S197-'Wind PPAs by Plant_Real'!B197</f>
        <v>0</v>
      </c>
      <c r="Z197" s="418"/>
    </row>
    <row r="198" spans="1:26">
      <c r="A198" s="421">
        <v>40081</v>
      </c>
      <c r="B198" s="417">
        <v>151.80000000000001</v>
      </c>
      <c r="C198" s="1221">
        <v>20</v>
      </c>
      <c r="D198" s="417" t="e">
        <v>#N/A</v>
      </c>
      <c r="E198" s="417" t="e">
        <v>#N/A</v>
      </c>
      <c r="F198" s="417" t="e">
        <v>#N/A</v>
      </c>
      <c r="G198" s="417">
        <v>46.499999999999957</v>
      </c>
      <c r="H198" s="417" t="e">
        <v>#N/A</v>
      </c>
      <c r="I198" s="417" t="e">
        <v>#N/A</v>
      </c>
      <c r="J198" s="417" t="e">
        <v>#N/A</v>
      </c>
      <c r="K198" s="417" t="e">
        <v>#N/A</v>
      </c>
      <c r="L198" s="422" t="e">
        <v>#N/A</v>
      </c>
      <c r="N198" s="123" t="e">
        <v>#N/A</v>
      </c>
      <c r="O198" s="61">
        <v>46.499999999999957</v>
      </c>
      <c r="P198" s="500" t="e">
        <v>#N/A</v>
      </c>
      <c r="Q198" s="107"/>
      <c r="S198" s="3">
        <v>151.80000000000001</v>
      </c>
      <c r="T198" s="107">
        <f t="shared" si="3"/>
        <v>0</v>
      </c>
      <c r="U198" s="107">
        <f>S198-'Wind PPAs by Plant_Real'!B198</f>
        <v>0</v>
      </c>
      <c r="Z198" s="418"/>
    </row>
    <row r="199" spans="1:26">
      <c r="A199" s="421">
        <v>40374</v>
      </c>
      <c r="B199" s="417">
        <v>99.2</v>
      </c>
      <c r="C199" s="1221">
        <v>20</v>
      </c>
      <c r="D199" s="417" t="e">
        <v>#N/A</v>
      </c>
      <c r="E199" s="417" t="e">
        <v>#N/A</v>
      </c>
      <c r="F199" s="417">
        <v>43.838713823563069</v>
      </c>
      <c r="G199" s="417" t="e">
        <v>#N/A</v>
      </c>
      <c r="H199" s="417" t="e">
        <v>#N/A</v>
      </c>
      <c r="I199" s="417" t="e">
        <v>#N/A</v>
      </c>
      <c r="J199" s="417" t="e">
        <v>#N/A</v>
      </c>
      <c r="K199" s="417" t="e">
        <v>#N/A</v>
      </c>
      <c r="L199" s="422" t="e">
        <v>#N/A</v>
      </c>
      <c r="N199" s="123" t="e">
        <v>#N/A</v>
      </c>
      <c r="O199" s="61">
        <v>43.838713823563069</v>
      </c>
      <c r="P199" s="500" t="e">
        <v>#N/A</v>
      </c>
      <c r="Q199" s="107"/>
      <c r="S199" s="3">
        <v>99.2</v>
      </c>
      <c r="T199" s="107">
        <f t="shared" si="3"/>
        <v>0</v>
      </c>
      <c r="U199" s="107">
        <f>S199-'Wind PPAs by Plant_Real'!B199</f>
        <v>0</v>
      </c>
      <c r="Z199" s="418"/>
    </row>
    <row r="200" spans="1:26">
      <c r="A200" s="421">
        <v>40242</v>
      </c>
      <c r="B200" s="417">
        <v>65.099999999999994</v>
      </c>
      <c r="C200" s="1221">
        <v>20</v>
      </c>
      <c r="D200" s="417" t="e">
        <v>#N/A</v>
      </c>
      <c r="E200" s="417">
        <v>108.99285353993861</v>
      </c>
      <c r="F200" s="417" t="e">
        <v>#N/A</v>
      </c>
      <c r="G200" s="417" t="e">
        <v>#N/A</v>
      </c>
      <c r="H200" s="417" t="e">
        <v>#N/A</v>
      </c>
      <c r="I200" s="417" t="e">
        <v>#N/A</v>
      </c>
      <c r="J200" s="417" t="e">
        <v>#N/A</v>
      </c>
      <c r="K200" s="417" t="e">
        <v>#N/A</v>
      </c>
      <c r="L200" s="422" t="e">
        <v>#N/A</v>
      </c>
      <c r="N200" s="123">
        <v>108.99285353993861</v>
      </c>
      <c r="O200" s="61" t="e">
        <v>#N/A</v>
      </c>
      <c r="P200" s="500" t="e">
        <v>#N/A</v>
      </c>
      <c r="Q200" s="107"/>
      <c r="S200" s="3">
        <v>65.099999999999994</v>
      </c>
      <c r="T200" s="107">
        <f t="shared" si="3"/>
        <v>0</v>
      </c>
      <c r="U200" s="107">
        <f>S200-'Wind PPAs by Plant_Real'!B200</f>
        <v>0</v>
      </c>
      <c r="Z200" s="418"/>
    </row>
    <row r="201" spans="1:26">
      <c r="A201" s="421">
        <v>40214</v>
      </c>
      <c r="B201" s="417">
        <v>81</v>
      </c>
      <c r="C201" s="1221">
        <v>20</v>
      </c>
      <c r="D201" s="417" t="e">
        <v>#N/A</v>
      </c>
      <c r="E201" s="417" t="e">
        <v>#N/A</v>
      </c>
      <c r="F201" s="417" t="e">
        <v>#N/A</v>
      </c>
      <c r="G201" s="417">
        <v>52.735387995094747</v>
      </c>
      <c r="H201" s="417" t="e">
        <v>#N/A</v>
      </c>
      <c r="I201" s="417" t="e">
        <v>#N/A</v>
      </c>
      <c r="J201" s="417" t="e">
        <v>#N/A</v>
      </c>
      <c r="K201" s="417" t="e">
        <v>#N/A</v>
      </c>
      <c r="L201" s="422" t="e">
        <v>#N/A</v>
      </c>
      <c r="N201" s="123" t="e">
        <v>#N/A</v>
      </c>
      <c r="O201" s="61">
        <v>52.735387995094747</v>
      </c>
      <c r="P201" s="500" t="e">
        <v>#N/A</v>
      </c>
      <c r="Q201" s="107"/>
      <c r="S201" s="3">
        <v>81</v>
      </c>
      <c r="T201" s="107">
        <f t="shared" si="3"/>
        <v>0</v>
      </c>
      <c r="U201" s="107">
        <f>S201-'Wind PPAs by Plant_Real'!B201</f>
        <v>0</v>
      </c>
      <c r="Z201" s="418"/>
    </row>
    <row r="202" spans="1:26">
      <c r="A202" s="421">
        <v>40081</v>
      </c>
      <c r="B202" s="417">
        <v>129.6</v>
      </c>
      <c r="C202" s="1221">
        <v>25</v>
      </c>
      <c r="D202" s="417" t="e">
        <v>#N/A</v>
      </c>
      <c r="E202" s="417" t="e">
        <v>#N/A</v>
      </c>
      <c r="F202" s="417" t="e">
        <v>#N/A</v>
      </c>
      <c r="G202" s="417">
        <v>50.521249229779336</v>
      </c>
      <c r="H202" s="417" t="e">
        <v>#N/A</v>
      </c>
      <c r="I202" s="417" t="e">
        <v>#N/A</v>
      </c>
      <c r="J202" s="417" t="e">
        <v>#N/A</v>
      </c>
      <c r="K202" s="417" t="e">
        <v>#N/A</v>
      </c>
      <c r="L202" s="422" t="e">
        <v>#N/A</v>
      </c>
      <c r="N202" s="123" t="e">
        <v>#N/A</v>
      </c>
      <c r="O202" s="61">
        <v>50.521249229779336</v>
      </c>
      <c r="P202" s="500" t="e">
        <v>#N/A</v>
      </c>
      <c r="Q202" s="107"/>
      <c r="S202" s="3">
        <v>129.6</v>
      </c>
      <c r="T202" s="107">
        <f t="shared" si="3"/>
        <v>0</v>
      </c>
      <c r="U202" s="107">
        <f>S202-'Wind PPAs by Plant_Real'!B202</f>
        <v>0</v>
      </c>
      <c r="Z202" s="418"/>
    </row>
    <row r="203" spans="1:26">
      <c r="A203" s="421">
        <v>39986</v>
      </c>
      <c r="B203" s="417">
        <v>205.5</v>
      </c>
      <c r="C203" s="1221">
        <v>21</v>
      </c>
      <c r="D203" s="417" t="e">
        <v>#N/A</v>
      </c>
      <c r="E203" s="417" t="e">
        <v>#N/A</v>
      </c>
      <c r="F203" s="417">
        <v>72.993308894525114</v>
      </c>
      <c r="G203" s="417" t="e">
        <v>#N/A</v>
      </c>
      <c r="H203" s="417" t="e">
        <v>#N/A</v>
      </c>
      <c r="I203" s="417" t="e">
        <v>#N/A</v>
      </c>
      <c r="J203" s="417" t="e">
        <v>#N/A</v>
      </c>
      <c r="K203" s="417" t="e">
        <v>#N/A</v>
      </c>
      <c r="L203" s="422" t="e">
        <v>#N/A</v>
      </c>
      <c r="N203" s="123" t="e">
        <v>#N/A</v>
      </c>
      <c r="O203" s="61">
        <v>72.993308894525114</v>
      </c>
      <c r="P203" s="500" t="e">
        <v>#N/A</v>
      </c>
      <c r="Q203" s="107"/>
      <c r="S203" s="3">
        <v>205.5</v>
      </c>
      <c r="T203" s="107">
        <f t="shared" si="3"/>
        <v>0</v>
      </c>
      <c r="U203" s="107">
        <f>S203-'Wind PPAs by Plant_Real'!B203</f>
        <v>0</v>
      </c>
      <c r="Z203" s="418"/>
    </row>
    <row r="204" spans="1:26">
      <c r="A204" s="421">
        <v>39598</v>
      </c>
      <c r="B204" s="417">
        <v>40</v>
      </c>
      <c r="C204" s="1221">
        <v>20</v>
      </c>
      <c r="D204" s="417" t="e">
        <v>#N/A</v>
      </c>
      <c r="E204" s="417" t="e">
        <v>#N/A</v>
      </c>
      <c r="F204" s="417" t="e">
        <v>#N/A</v>
      </c>
      <c r="G204" s="417" t="e">
        <v>#N/A</v>
      </c>
      <c r="H204" s="417" t="e">
        <v>#N/A</v>
      </c>
      <c r="I204" s="417">
        <v>87.227786275861519</v>
      </c>
      <c r="J204" s="417" t="e">
        <v>#N/A</v>
      </c>
      <c r="K204" s="417" t="e">
        <v>#N/A</v>
      </c>
      <c r="L204" s="422" t="e">
        <v>#N/A</v>
      </c>
      <c r="N204" s="123" t="e">
        <v>#N/A</v>
      </c>
      <c r="O204" s="61" t="e">
        <v>#N/A</v>
      </c>
      <c r="P204" s="500">
        <v>87.227786275861519</v>
      </c>
      <c r="Q204" s="107"/>
      <c r="S204" s="3">
        <v>40</v>
      </c>
      <c r="T204" s="107">
        <f t="shared" si="3"/>
        <v>0</v>
      </c>
      <c r="U204" s="107">
        <f>S204-'Wind PPAs by Plant_Real'!B204</f>
        <v>0</v>
      </c>
      <c r="Z204" s="418"/>
    </row>
    <row r="205" spans="1:26">
      <c r="A205" s="421">
        <v>39598</v>
      </c>
      <c r="B205" s="417">
        <v>10</v>
      </c>
      <c r="C205" s="1221">
        <v>20</v>
      </c>
      <c r="D205" s="417" t="e">
        <v>#N/A</v>
      </c>
      <c r="E205" s="417" t="e">
        <v>#N/A</v>
      </c>
      <c r="F205" s="417" t="e">
        <v>#N/A</v>
      </c>
      <c r="G205" s="417" t="e">
        <v>#N/A</v>
      </c>
      <c r="H205" s="417" t="e">
        <v>#N/A</v>
      </c>
      <c r="I205" s="417">
        <v>95.842876278415773</v>
      </c>
      <c r="J205" s="417" t="e">
        <v>#N/A</v>
      </c>
      <c r="K205" s="417" t="e">
        <v>#N/A</v>
      </c>
      <c r="L205" s="422" t="e">
        <v>#N/A</v>
      </c>
      <c r="N205" s="123" t="e">
        <v>#N/A</v>
      </c>
      <c r="O205" s="61" t="e">
        <v>#N/A</v>
      </c>
      <c r="P205" s="500">
        <v>95.842876278415773</v>
      </c>
      <c r="Q205" s="107"/>
      <c r="S205" s="3">
        <v>10</v>
      </c>
      <c r="T205" s="107">
        <f t="shared" si="3"/>
        <v>0</v>
      </c>
      <c r="U205" s="107">
        <f>S205-'Wind PPAs by Plant_Real'!B205</f>
        <v>0</v>
      </c>
      <c r="Z205" s="418"/>
    </row>
    <row r="206" spans="1:26">
      <c r="A206" s="421">
        <v>40333</v>
      </c>
      <c r="B206" s="417">
        <v>30</v>
      </c>
      <c r="C206" s="1221">
        <v>20</v>
      </c>
      <c r="D206" s="417" t="e">
        <v>#N/A</v>
      </c>
      <c r="E206" s="417" t="e">
        <v>#N/A</v>
      </c>
      <c r="F206" s="417">
        <v>65.999999999999972</v>
      </c>
      <c r="G206" s="417" t="e">
        <v>#N/A</v>
      </c>
      <c r="H206" s="417" t="e">
        <v>#N/A</v>
      </c>
      <c r="I206" s="417" t="e">
        <v>#N/A</v>
      </c>
      <c r="J206" s="417" t="e">
        <v>#N/A</v>
      </c>
      <c r="K206" s="417" t="e">
        <v>#N/A</v>
      </c>
      <c r="L206" s="422" t="e">
        <v>#N/A</v>
      </c>
      <c r="N206" s="123" t="e">
        <v>#N/A</v>
      </c>
      <c r="O206" s="61">
        <v>65.999999999999972</v>
      </c>
      <c r="P206" s="500" t="e">
        <v>#N/A</v>
      </c>
      <c r="Q206" s="107"/>
      <c r="S206" s="3">
        <v>30</v>
      </c>
      <c r="T206" s="107">
        <f t="shared" si="3"/>
        <v>0</v>
      </c>
      <c r="U206" s="107">
        <f>S206-'Wind PPAs by Plant_Real'!B206</f>
        <v>0</v>
      </c>
      <c r="Z206" s="418"/>
    </row>
    <row r="207" spans="1:26">
      <c r="A207" s="421">
        <v>40147</v>
      </c>
      <c r="B207" s="417">
        <v>150</v>
      </c>
      <c r="C207" s="1221">
        <v>25</v>
      </c>
      <c r="D207" s="417">
        <v>117.29999999999998</v>
      </c>
      <c r="E207" s="417" t="e">
        <v>#N/A</v>
      </c>
      <c r="F207" s="417" t="e">
        <v>#N/A</v>
      </c>
      <c r="G207" s="417" t="e">
        <v>#N/A</v>
      </c>
      <c r="H207" s="417" t="e">
        <v>#N/A</v>
      </c>
      <c r="I207" s="417" t="e">
        <v>#N/A</v>
      </c>
      <c r="J207" s="417" t="e">
        <v>#N/A</v>
      </c>
      <c r="K207" s="417" t="e">
        <v>#N/A</v>
      </c>
      <c r="L207" s="422" t="e">
        <v>#N/A</v>
      </c>
      <c r="N207" s="123">
        <v>117.29999999999998</v>
      </c>
      <c r="O207" s="61" t="e">
        <v>#N/A</v>
      </c>
      <c r="P207" s="500" t="e">
        <v>#N/A</v>
      </c>
      <c r="Q207" s="107"/>
      <c r="S207" s="3">
        <v>150</v>
      </c>
      <c r="T207" s="107">
        <f t="shared" si="3"/>
        <v>0</v>
      </c>
      <c r="U207" s="107">
        <f>S207-'Wind PPAs by Plant_Real'!B207</f>
        <v>0</v>
      </c>
      <c r="Z207" s="418"/>
    </row>
    <row r="208" spans="1:26">
      <c r="A208" s="421">
        <v>40147</v>
      </c>
      <c r="B208" s="417">
        <v>150</v>
      </c>
      <c r="C208" s="1221">
        <v>25</v>
      </c>
      <c r="D208" s="417">
        <v>117.29999999999994</v>
      </c>
      <c r="E208" s="417" t="e">
        <v>#N/A</v>
      </c>
      <c r="F208" s="417" t="e">
        <v>#N/A</v>
      </c>
      <c r="G208" s="417" t="e">
        <v>#N/A</v>
      </c>
      <c r="H208" s="417" t="e">
        <v>#N/A</v>
      </c>
      <c r="I208" s="417" t="e">
        <v>#N/A</v>
      </c>
      <c r="J208" s="417" t="e">
        <v>#N/A</v>
      </c>
      <c r="K208" s="417" t="e">
        <v>#N/A</v>
      </c>
      <c r="L208" s="422" t="e">
        <v>#N/A</v>
      </c>
      <c r="N208" s="123">
        <v>117.29999999999994</v>
      </c>
      <c r="O208" s="61" t="e">
        <v>#N/A</v>
      </c>
      <c r="P208" s="500" t="e">
        <v>#N/A</v>
      </c>
      <c r="Q208" s="107"/>
      <c r="S208" s="3">
        <v>150</v>
      </c>
      <c r="T208" s="107">
        <f t="shared" si="3"/>
        <v>0</v>
      </c>
      <c r="U208" s="107">
        <f>S208-'Wind PPAs by Plant_Real'!B208</f>
        <v>0</v>
      </c>
      <c r="Z208" s="418"/>
    </row>
    <row r="209" spans="1:26">
      <c r="A209" s="421">
        <v>40147</v>
      </c>
      <c r="B209" s="417">
        <v>150</v>
      </c>
      <c r="C209" s="1221">
        <v>25</v>
      </c>
      <c r="D209" s="417">
        <v>117.29999999999993</v>
      </c>
      <c r="E209" s="417" t="e">
        <v>#N/A</v>
      </c>
      <c r="F209" s="417" t="e">
        <v>#N/A</v>
      </c>
      <c r="G209" s="417" t="e">
        <v>#N/A</v>
      </c>
      <c r="H209" s="417" t="e">
        <v>#N/A</v>
      </c>
      <c r="I209" s="417" t="e">
        <v>#N/A</v>
      </c>
      <c r="J209" s="417" t="e">
        <v>#N/A</v>
      </c>
      <c r="K209" s="417" t="e">
        <v>#N/A</v>
      </c>
      <c r="L209" s="422" t="e">
        <v>#N/A</v>
      </c>
      <c r="N209" s="123">
        <v>117.29999999999993</v>
      </c>
      <c r="O209" s="61" t="e">
        <v>#N/A</v>
      </c>
      <c r="P209" s="500" t="e">
        <v>#N/A</v>
      </c>
      <c r="Q209" s="107"/>
      <c r="S209" s="3">
        <v>150</v>
      </c>
      <c r="T209" s="107">
        <f t="shared" si="3"/>
        <v>0</v>
      </c>
      <c r="U209" s="107">
        <f>S209-'Wind PPAs by Plant_Real'!B209</f>
        <v>0</v>
      </c>
      <c r="Z209" s="418"/>
    </row>
    <row r="210" spans="1:26">
      <c r="A210" s="421">
        <v>40147</v>
      </c>
      <c r="B210" s="417">
        <v>102</v>
      </c>
      <c r="C210" s="1221">
        <v>25</v>
      </c>
      <c r="D210" s="417">
        <v>117.29999999999994</v>
      </c>
      <c r="E210" s="417" t="e">
        <v>#N/A</v>
      </c>
      <c r="F210" s="417" t="e">
        <v>#N/A</v>
      </c>
      <c r="G210" s="417" t="e">
        <v>#N/A</v>
      </c>
      <c r="H210" s="417" t="e">
        <v>#N/A</v>
      </c>
      <c r="I210" s="417" t="e">
        <v>#N/A</v>
      </c>
      <c r="J210" s="417" t="e">
        <v>#N/A</v>
      </c>
      <c r="K210" s="417" t="e">
        <v>#N/A</v>
      </c>
      <c r="L210" s="422" t="e">
        <v>#N/A</v>
      </c>
      <c r="N210" s="123">
        <v>117.29999999999994</v>
      </c>
      <c r="O210" s="61" t="e">
        <v>#N/A</v>
      </c>
      <c r="P210" s="500" t="e">
        <v>#N/A</v>
      </c>
      <c r="Q210" s="107"/>
      <c r="S210" s="3">
        <v>102</v>
      </c>
      <c r="T210" s="107">
        <f t="shared" si="3"/>
        <v>0</v>
      </c>
      <c r="U210" s="107">
        <f>S210-'Wind PPAs by Plant_Real'!B210</f>
        <v>0</v>
      </c>
      <c r="Z210" s="418"/>
    </row>
    <row r="211" spans="1:26">
      <c r="A211" s="421">
        <v>40147</v>
      </c>
      <c r="B211" s="417">
        <v>168</v>
      </c>
      <c r="C211" s="1221">
        <v>25</v>
      </c>
      <c r="D211" s="417">
        <v>117.29999999999994</v>
      </c>
      <c r="E211" s="417" t="e">
        <v>#N/A</v>
      </c>
      <c r="F211" s="417" t="e">
        <v>#N/A</v>
      </c>
      <c r="G211" s="417" t="e">
        <v>#N/A</v>
      </c>
      <c r="H211" s="417" t="e">
        <v>#N/A</v>
      </c>
      <c r="I211" s="417" t="e">
        <v>#N/A</v>
      </c>
      <c r="J211" s="417" t="e">
        <v>#N/A</v>
      </c>
      <c r="K211" s="417" t="e">
        <v>#N/A</v>
      </c>
      <c r="L211" s="422" t="e">
        <v>#N/A</v>
      </c>
      <c r="N211" s="123">
        <v>117.29999999999994</v>
      </c>
      <c r="O211" s="61" t="e">
        <v>#N/A</v>
      </c>
      <c r="P211" s="500" t="e">
        <v>#N/A</v>
      </c>
      <c r="Q211" s="107"/>
      <c r="S211" s="3">
        <v>168</v>
      </c>
      <c r="T211" s="107">
        <f t="shared" si="3"/>
        <v>0</v>
      </c>
      <c r="U211" s="107">
        <f>S211-'Wind PPAs by Plant_Real'!B211</f>
        <v>0</v>
      </c>
      <c r="Z211" s="418"/>
    </row>
    <row r="212" spans="1:26">
      <c r="A212" s="421">
        <v>40338</v>
      </c>
      <c r="B212" s="417">
        <v>150</v>
      </c>
      <c r="C212" s="1221">
        <v>25</v>
      </c>
      <c r="D212" s="417">
        <v>121.25999999999998</v>
      </c>
      <c r="E212" s="417" t="e">
        <v>#N/A</v>
      </c>
      <c r="F212" s="417" t="e">
        <v>#N/A</v>
      </c>
      <c r="G212" s="417" t="e">
        <v>#N/A</v>
      </c>
      <c r="H212" s="417" t="e">
        <v>#N/A</v>
      </c>
      <c r="I212" s="417" t="e">
        <v>#N/A</v>
      </c>
      <c r="J212" s="417" t="e">
        <v>#N/A</v>
      </c>
      <c r="K212" s="417" t="e">
        <v>#N/A</v>
      </c>
      <c r="L212" s="422" t="e">
        <v>#N/A</v>
      </c>
      <c r="N212" s="123">
        <v>121.25999999999998</v>
      </c>
      <c r="O212" s="61" t="e">
        <v>#N/A</v>
      </c>
      <c r="P212" s="500" t="e">
        <v>#N/A</v>
      </c>
      <c r="Q212" s="107"/>
      <c r="S212" s="3">
        <v>150</v>
      </c>
      <c r="T212" s="107">
        <f t="shared" si="3"/>
        <v>0</v>
      </c>
      <c r="U212" s="107">
        <f>S212-'Wind PPAs by Plant_Real'!B212</f>
        <v>0</v>
      </c>
      <c r="Z212" s="418"/>
    </row>
    <row r="213" spans="1:26">
      <c r="A213" s="421">
        <v>40338</v>
      </c>
      <c r="B213" s="417">
        <v>168</v>
      </c>
      <c r="C213" s="1221">
        <v>25</v>
      </c>
      <c r="D213" s="417">
        <v>125.26999999999995</v>
      </c>
      <c r="E213" s="417" t="e">
        <v>#N/A</v>
      </c>
      <c r="F213" s="417" t="e">
        <v>#N/A</v>
      </c>
      <c r="G213" s="417" t="e">
        <v>#N/A</v>
      </c>
      <c r="H213" s="417" t="e">
        <v>#N/A</v>
      </c>
      <c r="I213" s="417" t="e">
        <v>#N/A</v>
      </c>
      <c r="J213" s="417" t="e">
        <v>#N/A</v>
      </c>
      <c r="K213" s="417" t="e">
        <v>#N/A</v>
      </c>
      <c r="L213" s="422" t="e">
        <v>#N/A</v>
      </c>
      <c r="N213" s="123">
        <v>125.26999999999995</v>
      </c>
      <c r="O213" s="61" t="e">
        <v>#N/A</v>
      </c>
      <c r="P213" s="500" t="e">
        <v>#N/A</v>
      </c>
      <c r="Q213" s="107"/>
      <c r="S213" s="3">
        <v>168</v>
      </c>
      <c r="T213" s="107">
        <f t="shared" si="3"/>
        <v>0</v>
      </c>
      <c r="U213" s="107">
        <f>S213-'Wind PPAs by Plant_Real'!B213</f>
        <v>0</v>
      </c>
      <c r="Z213" s="418"/>
    </row>
    <row r="214" spans="1:26">
      <c r="A214" s="421">
        <v>40338</v>
      </c>
      <c r="B214" s="417">
        <v>150</v>
      </c>
      <c r="C214" s="1221">
        <v>25</v>
      </c>
      <c r="D214" s="417">
        <v>121.25999999999998</v>
      </c>
      <c r="E214" s="417" t="e">
        <v>#N/A</v>
      </c>
      <c r="F214" s="417" t="e">
        <v>#N/A</v>
      </c>
      <c r="G214" s="417" t="e">
        <v>#N/A</v>
      </c>
      <c r="H214" s="417" t="e">
        <v>#N/A</v>
      </c>
      <c r="I214" s="417" t="e">
        <v>#N/A</v>
      </c>
      <c r="J214" s="417" t="e">
        <v>#N/A</v>
      </c>
      <c r="K214" s="417" t="e">
        <v>#N/A</v>
      </c>
      <c r="L214" s="422" t="e">
        <v>#N/A</v>
      </c>
      <c r="N214" s="123">
        <v>121.25999999999998</v>
      </c>
      <c r="O214" s="61" t="e">
        <v>#N/A</v>
      </c>
      <c r="P214" s="500" t="e">
        <v>#N/A</v>
      </c>
      <c r="Q214" s="107"/>
      <c r="S214" s="3">
        <v>150</v>
      </c>
      <c r="T214" s="107">
        <f t="shared" si="3"/>
        <v>0</v>
      </c>
      <c r="U214" s="107">
        <f>S214-'Wind PPAs by Plant_Real'!B214</f>
        <v>0</v>
      </c>
      <c r="Z214" s="418"/>
    </row>
    <row r="215" spans="1:26">
      <c r="A215" s="421">
        <v>40338</v>
      </c>
      <c r="B215" s="417">
        <v>132</v>
      </c>
      <c r="C215" s="1221">
        <v>25</v>
      </c>
      <c r="D215" s="417">
        <v>125.26999999999995</v>
      </c>
      <c r="E215" s="417" t="e">
        <v>#N/A</v>
      </c>
      <c r="F215" s="417" t="e">
        <v>#N/A</v>
      </c>
      <c r="G215" s="417" t="e">
        <v>#N/A</v>
      </c>
      <c r="H215" s="417" t="e">
        <v>#N/A</v>
      </c>
      <c r="I215" s="417" t="e">
        <v>#N/A</v>
      </c>
      <c r="J215" s="417" t="e">
        <v>#N/A</v>
      </c>
      <c r="K215" s="417" t="e">
        <v>#N/A</v>
      </c>
      <c r="L215" s="422" t="e">
        <v>#N/A</v>
      </c>
      <c r="N215" s="123">
        <v>125.26999999999995</v>
      </c>
      <c r="O215" s="61" t="e">
        <v>#N/A</v>
      </c>
      <c r="P215" s="500" t="e">
        <v>#N/A</v>
      </c>
      <c r="Q215" s="107"/>
      <c r="S215" s="3">
        <v>132</v>
      </c>
      <c r="T215" s="107">
        <f t="shared" si="3"/>
        <v>0</v>
      </c>
      <c r="U215" s="107">
        <f>S215-'Wind PPAs by Plant_Real'!B215</f>
        <v>0</v>
      </c>
      <c r="Z215" s="418"/>
    </row>
    <row r="216" spans="1:26">
      <c r="A216" s="421">
        <v>40422</v>
      </c>
      <c r="B216" s="417">
        <v>79.2</v>
      </c>
      <c r="C216" s="1221">
        <v>25</v>
      </c>
      <c r="D216" s="417" t="e">
        <v>#N/A</v>
      </c>
      <c r="E216" s="417">
        <v>72.862678647962483</v>
      </c>
      <c r="F216" s="417" t="e">
        <v>#N/A</v>
      </c>
      <c r="G216" s="417" t="e">
        <v>#N/A</v>
      </c>
      <c r="H216" s="417" t="e">
        <v>#N/A</v>
      </c>
      <c r="I216" s="417" t="e">
        <v>#N/A</v>
      </c>
      <c r="J216" s="417" t="e">
        <v>#N/A</v>
      </c>
      <c r="K216" s="417" t="e">
        <v>#N/A</v>
      </c>
      <c r="L216" s="422" t="e">
        <v>#N/A</v>
      </c>
      <c r="N216" s="123">
        <v>72.862678647962483</v>
      </c>
      <c r="O216" s="61" t="e">
        <v>#N/A</v>
      </c>
      <c r="P216" s="500" t="e">
        <v>#N/A</v>
      </c>
      <c r="Q216" s="107"/>
      <c r="S216" s="3">
        <v>79.2</v>
      </c>
      <c r="T216" s="107">
        <f t="shared" si="3"/>
        <v>0</v>
      </c>
      <c r="U216" s="107">
        <f>S216-'Wind PPAs by Plant_Real'!B216</f>
        <v>0</v>
      </c>
      <c r="Z216" s="418"/>
    </row>
    <row r="217" spans="1:26">
      <c r="A217" s="421">
        <v>40798</v>
      </c>
      <c r="B217" s="417">
        <v>92.34</v>
      </c>
      <c r="C217" s="1221">
        <v>25</v>
      </c>
      <c r="D217" s="417" t="e">
        <v>#N/A</v>
      </c>
      <c r="E217" s="417" t="e">
        <v>#N/A</v>
      </c>
      <c r="F217" s="417" t="e">
        <v>#N/A</v>
      </c>
      <c r="G217" s="417" t="e">
        <v>#N/A</v>
      </c>
      <c r="H217" s="417">
        <v>38.249999999999986</v>
      </c>
      <c r="I217" s="417" t="e">
        <v>#N/A</v>
      </c>
      <c r="J217" s="417" t="e">
        <v>#N/A</v>
      </c>
      <c r="K217" s="417" t="e">
        <v>#N/A</v>
      </c>
      <c r="L217" s="422" t="e">
        <v>#N/A</v>
      </c>
      <c r="N217" s="123" t="e">
        <v>#N/A</v>
      </c>
      <c r="O217" s="61">
        <v>38.249999999999986</v>
      </c>
      <c r="P217" s="500" t="e">
        <v>#N/A</v>
      </c>
      <c r="Q217" s="107"/>
      <c r="S217" s="3">
        <v>92.34</v>
      </c>
      <c r="T217" s="107">
        <f t="shared" si="3"/>
        <v>0</v>
      </c>
      <c r="U217" s="107">
        <f>S217-'Wind PPAs by Plant_Real'!B217</f>
        <v>0</v>
      </c>
      <c r="Z217" s="418"/>
    </row>
    <row r="218" spans="1:26">
      <c r="A218" s="421">
        <v>40798</v>
      </c>
      <c r="B218" s="417">
        <v>201.6</v>
      </c>
      <c r="C218" s="1221">
        <v>25</v>
      </c>
      <c r="D218" s="417" t="e">
        <v>#N/A</v>
      </c>
      <c r="E218" s="417" t="e">
        <v>#N/A</v>
      </c>
      <c r="F218" s="417" t="e">
        <v>#N/A</v>
      </c>
      <c r="G218" s="417" t="e">
        <v>#N/A</v>
      </c>
      <c r="H218" s="417">
        <v>42.999999999999964</v>
      </c>
      <c r="I218" s="417" t="e">
        <v>#N/A</v>
      </c>
      <c r="J218" s="417" t="e">
        <v>#N/A</v>
      </c>
      <c r="K218" s="417" t="e">
        <v>#N/A</v>
      </c>
      <c r="L218" s="422" t="e">
        <v>#N/A</v>
      </c>
      <c r="N218" s="123" t="e">
        <v>#N/A</v>
      </c>
      <c r="O218" s="61">
        <v>42.999999999999964</v>
      </c>
      <c r="P218" s="500" t="e">
        <v>#N/A</v>
      </c>
      <c r="Q218" s="107"/>
      <c r="S218" s="3">
        <v>201.6</v>
      </c>
      <c r="T218" s="107">
        <f t="shared" ref="T218:T281" si="4">S218-B218</f>
        <v>0</v>
      </c>
      <c r="U218" s="107">
        <f>S218-'Wind PPAs by Plant_Real'!B218</f>
        <v>0</v>
      </c>
      <c r="Z218" s="418"/>
    </row>
    <row r="219" spans="1:26">
      <c r="A219" s="421">
        <v>40758</v>
      </c>
      <c r="B219" s="417">
        <v>120</v>
      </c>
      <c r="C219" s="1221">
        <v>20</v>
      </c>
      <c r="D219" s="417" t="e">
        <v>#N/A</v>
      </c>
      <c r="E219" s="417" t="e">
        <v>#N/A</v>
      </c>
      <c r="F219" s="417">
        <v>59.899999999999956</v>
      </c>
      <c r="G219" s="417" t="e">
        <v>#N/A</v>
      </c>
      <c r="H219" s="417" t="e">
        <v>#N/A</v>
      </c>
      <c r="I219" s="417" t="e">
        <v>#N/A</v>
      </c>
      <c r="J219" s="417" t="e">
        <v>#N/A</v>
      </c>
      <c r="K219" s="417" t="e">
        <v>#N/A</v>
      </c>
      <c r="L219" s="422" t="e">
        <v>#N/A</v>
      </c>
      <c r="N219" s="123" t="e">
        <v>#N/A</v>
      </c>
      <c r="O219" s="61">
        <v>59.899999999999956</v>
      </c>
      <c r="P219" s="500" t="e">
        <v>#N/A</v>
      </c>
      <c r="Q219" s="107"/>
      <c r="S219" s="3">
        <v>120</v>
      </c>
      <c r="T219" s="107">
        <f t="shared" si="4"/>
        <v>0</v>
      </c>
      <c r="U219" s="107">
        <f>S219-'Wind PPAs by Plant_Real'!B219</f>
        <v>0</v>
      </c>
      <c r="Z219" s="418"/>
    </row>
    <row r="220" spans="1:26">
      <c r="A220" s="421">
        <v>40721</v>
      </c>
      <c r="B220" s="417">
        <v>200</v>
      </c>
      <c r="C220" s="1221">
        <v>25</v>
      </c>
      <c r="D220" s="417" t="e">
        <v>#N/A</v>
      </c>
      <c r="E220" s="417">
        <v>35.470591775562632</v>
      </c>
      <c r="F220" s="417" t="e">
        <v>#N/A</v>
      </c>
      <c r="G220" s="417" t="e">
        <v>#N/A</v>
      </c>
      <c r="H220" s="417" t="e">
        <v>#N/A</v>
      </c>
      <c r="I220" s="417" t="e">
        <v>#N/A</v>
      </c>
      <c r="J220" s="417" t="e">
        <v>#N/A</v>
      </c>
      <c r="K220" s="417" t="e">
        <v>#N/A</v>
      </c>
      <c r="L220" s="422" t="e">
        <v>#N/A</v>
      </c>
      <c r="N220" s="123">
        <v>35.470591775562632</v>
      </c>
      <c r="O220" s="61" t="e">
        <v>#N/A</v>
      </c>
      <c r="P220" s="500" t="e">
        <v>#N/A</v>
      </c>
      <c r="Q220" s="107"/>
      <c r="S220" s="3">
        <v>200</v>
      </c>
      <c r="T220" s="107">
        <f t="shared" si="4"/>
        <v>0</v>
      </c>
      <c r="U220" s="107">
        <f>S220-'Wind PPAs by Plant_Real'!B220</f>
        <v>0</v>
      </c>
      <c r="Z220" s="418"/>
    </row>
    <row r="221" spans="1:26">
      <c r="A221" s="421">
        <v>40770</v>
      </c>
      <c r="B221" s="417">
        <v>200</v>
      </c>
      <c r="C221" s="1221">
        <v>25</v>
      </c>
      <c r="D221" s="417" t="e">
        <v>#N/A</v>
      </c>
      <c r="E221" s="417">
        <v>35.876628777909573</v>
      </c>
      <c r="F221" s="417" t="e">
        <v>#N/A</v>
      </c>
      <c r="G221" s="417" t="e">
        <v>#N/A</v>
      </c>
      <c r="H221" s="417" t="e">
        <v>#N/A</v>
      </c>
      <c r="I221" s="417" t="e">
        <v>#N/A</v>
      </c>
      <c r="J221" s="417" t="e">
        <v>#N/A</v>
      </c>
      <c r="K221" s="417" t="e">
        <v>#N/A</v>
      </c>
      <c r="L221" s="422" t="e">
        <v>#N/A</v>
      </c>
      <c r="N221" s="123">
        <v>35.876628777909573</v>
      </c>
      <c r="O221" s="61" t="e">
        <v>#N/A</v>
      </c>
      <c r="P221" s="500" t="e">
        <v>#N/A</v>
      </c>
      <c r="Q221" s="107"/>
      <c r="S221" s="3">
        <v>200</v>
      </c>
      <c r="T221" s="107">
        <f t="shared" si="4"/>
        <v>0</v>
      </c>
      <c r="U221" s="107">
        <f>S221-'Wind PPAs by Plant_Real'!B221</f>
        <v>0</v>
      </c>
      <c r="Z221" s="418"/>
    </row>
    <row r="222" spans="1:26">
      <c r="A222" s="421">
        <v>40855</v>
      </c>
      <c r="B222" s="417">
        <v>59.8</v>
      </c>
      <c r="C222" s="1221">
        <v>20</v>
      </c>
      <c r="D222" s="417" t="e">
        <v>#N/A</v>
      </c>
      <c r="E222" s="417" t="e">
        <v>#N/A</v>
      </c>
      <c r="F222" s="417" t="e">
        <v>#N/A</v>
      </c>
      <c r="G222" s="417">
        <v>30.679999999999978</v>
      </c>
      <c r="H222" s="417" t="e">
        <v>#N/A</v>
      </c>
      <c r="I222" s="417" t="e">
        <v>#N/A</v>
      </c>
      <c r="J222" s="417" t="e">
        <v>#N/A</v>
      </c>
      <c r="K222" s="417" t="e">
        <v>#N/A</v>
      </c>
      <c r="L222" s="422" t="e">
        <v>#N/A</v>
      </c>
      <c r="N222" s="123" t="e">
        <v>#N/A</v>
      </c>
      <c r="O222" s="61">
        <v>30.679999999999978</v>
      </c>
      <c r="P222" s="500" t="e">
        <v>#N/A</v>
      </c>
      <c r="Q222" s="107"/>
      <c r="S222" s="3">
        <v>59.8</v>
      </c>
      <c r="T222" s="107">
        <f t="shared" si="4"/>
        <v>0</v>
      </c>
      <c r="U222" s="107">
        <f>S222-'Wind PPAs by Plant_Real'!B222</f>
        <v>0</v>
      </c>
      <c r="Z222" s="418"/>
    </row>
    <row r="223" spans="1:26">
      <c r="A223" s="421">
        <v>40529</v>
      </c>
      <c r="B223" s="417">
        <v>78.2</v>
      </c>
      <c r="C223" s="1221">
        <v>25</v>
      </c>
      <c r="D223" s="417">
        <v>107.12720451932337</v>
      </c>
      <c r="E223" s="417" t="e">
        <v>#N/A</v>
      </c>
      <c r="F223" s="417" t="e">
        <v>#N/A</v>
      </c>
      <c r="G223" s="417" t="e">
        <v>#N/A</v>
      </c>
      <c r="H223" s="417" t="e">
        <v>#N/A</v>
      </c>
      <c r="I223" s="417" t="e">
        <v>#N/A</v>
      </c>
      <c r="J223" s="417" t="e">
        <v>#N/A</v>
      </c>
      <c r="K223" s="417" t="e">
        <v>#N/A</v>
      </c>
      <c r="L223" s="422" t="e">
        <v>#N/A</v>
      </c>
      <c r="N223" s="123">
        <v>107.12720451932337</v>
      </c>
      <c r="O223" s="61" t="e">
        <v>#N/A</v>
      </c>
      <c r="P223" s="500" t="e">
        <v>#N/A</v>
      </c>
      <c r="Q223" s="107"/>
      <c r="S223" s="3">
        <v>78.2</v>
      </c>
      <c r="T223" s="107">
        <f t="shared" si="4"/>
        <v>0</v>
      </c>
      <c r="U223" s="107">
        <f>S223-'Wind PPAs by Plant_Real'!B223</f>
        <v>0</v>
      </c>
      <c r="Z223" s="418"/>
    </row>
    <row r="224" spans="1:26">
      <c r="A224" s="421">
        <v>39598</v>
      </c>
      <c r="B224" s="417">
        <v>38</v>
      </c>
      <c r="C224" s="1221">
        <v>20</v>
      </c>
      <c r="D224" s="417" t="e">
        <v>#N/A</v>
      </c>
      <c r="E224" s="417" t="e">
        <v>#N/A</v>
      </c>
      <c r="F224" s="417" t="e">
        <v>#N/A</v>
      </c>
      <c r="G224" s="417" t="e">
        <v>#N/A</v>
      </c>
      <c r="H224" s="417" t="e">
        <v>#N/A</v>
      </c>
      <c r="I224" s="417">
        <v>87.5415532824845</v>
      </c>
      <c r="J224" s="417" t="e">
        <v>#N/A</v>
      </c>
      <c r="K224" s="417" t="e">
        <v>#N/A</v>
      </c>
      <c r="L224" s="422" t="e">
        <v>#N/A</v>
      </c>
      <c r="N224" s="123" t="e">
        <v>#N/A</v>
      </c>
      <c r="O224" s="61" t="e">
        <v>#N/A</v>
      </c>
      <c r="P224" s="500">
        <v>87.5415532824845</v>
      </c>
      <c r="Q224" s="107"/>
      <c r="S224" s="3">
        <v>38</v>
      </c>
      <c r="T224" s="107">
        <f t="shared" si="4"/>
        <v>0</v>
      </c>
      <c r="U224" s="107">
        <f>S224-'Wind PPAs by Plant_Real'!B224</f>
        <v>0</v>
      </c>
      <c r="Z224" s="418"/>
    </row>
    <row r="225" spans="1:26">
      <c r="A225" s="421">
        <v>40287</v>
      </c>
      <c r="B225" s="417">
        <v>50.4</v>
      </c>
      <c r="C225" s="1221">
        <v>20</v>
      </c>
      <c r="D225" s="417" t="e">
        <v>#N/A</v>
      </c>
      <c r="E225" s="417">
        <v>87.799999999999969</v>
      </c>
      <c r="F225" s="417" t="e">
        <v>#N/A</v>
      </c>
      <c r="G225" s="417" t="e">
        <v>#N/A</v>
      </c>
      <c r="H225" s="417" t="e">
        <v>#N/A</v>
      </c>
      <c r="I225" s="417" t="e">
        <v>#N/A</v>
      </c>
      <c r="J225" s="417" t="e">
        <v>#N/A</v>
      </c>
      <c r="K225" s="417" t="e">
        <v>#N/A</v>
      </c>
      <c r="L225" s="422" t="e">
        <v>#N/A</v>
      </c>
      <c r="N225" s="123">
        <v>87.799999999999969</v>
      </c>
      <c r="O225" s="61" t="e">
        <v>#N/A</v>
      </c>
      <c r="P225" s="500" t="e">
        <v>#N/A</v>
      </c>
      <c r="Q225" s="107"/>
      <c r="S225" s="3">
        <v>50.4</v>
      </c>
      <c r="T225" s="107">
        <f t="shared" si="4"/>
        <v>0</v>
      </c>
      <c r="U225" s="107">
        <f>S225-'Wind PPAs by Plant_Real'!B225</f>
        <v>0</v>
      </c>
      <c r="Z225" s="418"/>
    </row>
    <row r="226" spans="1:26">
      <c r="A226" s="421">
        <v>40653</v>
      </c>
      <c r="B226" s="417">
        <v>100.8</v>
      </c>
      <c r="C226" s="1221">
        <v>20</v>
      </c>
      <c r="D226" s="417" t="e">
        <v>#N/A</v>
      </c>
      <c r="E226" s="417" t="e">
        <v>#N/A</v>
      </c>
      <c r="F226" s="417" t="e">
        <v>#N/A</v>
      </c>
      <c r="G226" s="417">
        <v>32.999999999999986</v>
      </c>
      <c r="H226" s="417" t="e">
        <v>#N/A</v>
      </c>
      <c r="I226" s="417" t="e">
        <v>#N/A</v>
      </c>
      <c r="J226" s="417" t="e">
        <v>#N/A</v>
      </c>
      <c r="K226" s="417" t="e">
        <v>#N/A</v>
      </c>
      <c r="L226" s="422" t="e">
        <v>#N/A</v>
      </c>
      <c r="N226" s="123" t="e">
        <v>#N/A</v>
      </c>
      <c r="O226" s="61">
        <v>32.999999999999986</v>
      </c>
      <c r="P226" s="500" t="e">
        <v>#N/A</v>
      </c>
      <c r="Q226" s="107"/>
      <c r="S226" s="3">
        <v>100.8</v>
      </c>
      <c r="T226" s="107">
        <f t="shared" si="4"/>
        <v>0</v>
      </c>
      <c r="U226" s="107">
        <f>S226-'Wind PPAs by Plant_Real'!B226</f>
        <v>0</v>
      </c>
      <c r="Z226" s="418"/>
    </row>
    <row r="227" spans="1:26">
      <c r="A227" s="421">
        <v>40429</v>
      </c>
      <c r="B227" s="417">
        <v>55.2</v>
      </c>
      <c r="C227" s="1221">
        <v>20</v>
      </c>
      <c r="D227" s="417" t="e">
        <v>#N/A</v>
      </c>
      <c r="E227" s="417" t="e">
        <v>#N/A</v>
      </c>
      <c r="F227" s="417" t="e">
        <v>#N/A</v>
      </c>
      <c r="G227" s="417" t="e">
        <v>#N/A</v>
      </c>
      <c r="H227" s="417" t="e">
        <v>#N/A</v>
      </c>
      <c r="I227" s="417">
        <v>81.999999999999957</v>
      </c>
      <c r="J227" s="417" t="e">
        <v>#N/A</v>
      </c>
      <c r="K227" s="417" t="e">
        <v>#N/A</v>
      </c>
      <c r="L227" s="422" t="e">
        <v>#N/A</v>
      </c>
      <c r="N227" s="123" t="e">
        <v>#N/A</v>
      </c>
      <c r="O227" s="61" t="e">
        <v>#N/A</v>
      </c>
      <c r="P227" s="500">
        <v>81.999999999999957</v>
      </c>
      <c r="Q227" s="107"/>
      <c r="S227" s="3">
        <v>55.2</v>
      </c>
      <c r="T227" s="107">
        <f t="shared" si="4"/>
        <v>0</v>
      </c>
      <c r="U227" s="107">
        <f>S227-'Wind PPAs by Plant_Real'!B227</f>
        <v>0</v>
      </c>
      <c r="Z227" s="418"/>
    </row>
    <row r="228" spans="1:26">
      <c r="A228" s="421">
        <v>40529</v>
      </c>
      <c r="B228" s="417">
        <v>50</v>
      </c>
      <c r="C228" s="1221">
        <v>20</v>
      </c>
      <c r="D228" s="417" t="e">
        <v>#N/A</v>
      </c>
      <c r="E228" s="417" t="e">
        <v>#N/A</v>
      </c>
      <c r="F228" s="417">
        <v>56.754374454370989</v>
      </c>
      <c r="G228" s="417" t="e">
        <v>#N/A</v>
      </c>
      <c r="H228" s="417" t="e">
        <v>#N/A</v>
      </c>
      <c r="I228" s="417" t="e">
        <v>#N/A</v>
      </c>
      <c r="J228" s="417" t="e">
        <v>#N/A</v>
      </c>
      <c r="K228" s="417" t="e">
        <v>#N/A</v>
      </c>
      <c r="L228" s="422" t="e">
        <v>#N/A</v>
      </c>
      <c r="N228" s="123" t="e">
        <v>#N/A</v>
      </c>
      <c r="O228" s="61">
        <v>56.754374454370989</v>
      </c>
      <c r="P228" s="500" t="e">
        <v>#N/A</v>
      </c>
      <c r="Q228" s="107"/>
      <c r="S228" s="3">
        <v>50</v>
      </c>
      <c r="T228" s="107">
        <f t="shared" si="4"/>
        <v>0</v>
      </c>
      <c r="U228" s="107">
        <f>S228-'Wind PPAs by Plant_Real'!B228</f>
        <v>0</v>
      </c>
      <c r="Z228" s="418"/>
    </row>
    <row r="229" spans="1:26">
      <c r="A229" s="421">
        <v>40332</v>
      </c>
      <c r="B229" s="417">
        <v>90</v>
      </c>
      <c r="C229" s="1221">
        <v>24</v>
      </c>
      <c r="D229" s="417" t="e">
        <v>#N/A</v>
      </c>
      <c r="E229" s="417" t="e">
        <v>#N/A</v>
      </c>
      <c r="F229" s="417">
        <v>95.600243290906477</v>
      </c>
      <c r="G229" s="417" t="e">
        <v>#N/A</v>
      </c>
      <c r="H229" s="417" t="e">
        <v>#N/A</v>
      </c>
      <c r="I229" s="417" t="e">
        <v>#N/A</v>
      </c>
      <c r="J229" s="417" t="e">
        <v>#N/A</v>
      </c>
      <c r="K229" s="417" t="e">
        <v>#N/A</v>
      </c>
      <c r="L229" s="422" t="e">
        <v>#N/A</v>
      </c>
      <c r="N229" s="123" t="e">
        <v>#N/A</v>
      </c>
      <c r="O229" s="61">
        <v>95.600243290906477</v>
      </c>
      <c r="P229" s="500" t="e">
        <v>#N/A</v>
      </c>
      <c r="Q229" s="107"/>
      <c r="S229" s="3">
        <v>90</v>
      </c>
      <c r="T229" s="107">
        <f t="shared" si="4"/>
        <v>0</v>
      </c>
      <c r="U229" s="107">
        <f>S229-'Wind PPAs by Plant_Real'!B229</f>
        <v>0</v>
      </c>
      <c r="Z229" s="418"/>
    </row>
    <row r="230" spans="1:26">
      <c r="A230" s="421">
        <v>40863</v>
      </c>
      <c r="B230" s="417">
        <v>39.9</v>
      </c>
      <c r="C230" s="1221">
        <v>20</v>
      </c>
      <c r="D230" s="417" t="e">
        <v>#N/A</v>
      </c>
      <c r="E230" s="417">
        <v>55.321451418495101</v>
      </c>
      <c r="F230" s="417" t="e">
        <v>#N/A</v>
      </c>
      <c r="G230" s="417" t="e">
        <v>#N/A</v>
      </c>
      <c r="H230" s="417" t="e">
        <v>#N/A</v>
      </c>
      <c r="I230" s="417" t="e">
        <v>#N/A</v>
      </c>
      <c r="J230" s="417" t="e">
        <v>#N/A</v>
      </c>
      <c r="K230" s="417" t="e">
        <v>#N/A</v>
      </c>
      <c r="L230" s="422" t="e">
        <v>#N/A</v>
      </c>
      <c r="N230" s="123">
        <v>55.321451418495101</v>
      </c>
      <c r="O230" s="61" t="e">
        <v>#N/A</v>
      </c>
      <c r="P230" s="500" t="e">
        <v>#N/A</v>
      </c>
      <c r="Q230" s="107"/>
      <c r="S230" s="3">
        <v>39.9</v>
      </c>
      <c r="T230" s="107">
        <f t="shared" si="4"/>
        <v>0</v>
      </c>
      <c r="U230" s="107">
        <f>S230-'Wind PPAs by Plant_Real'!B230</f>
        <v>0</v>
      </c>
      <c r="Z230" s="418"/>
    </row>
    <row r="231" spans="1:26">
      <c r="A231" s="421">
        <v>40206</v>
      </c>
      <c r="B231" s="417">
        <v>151.80000000000001</v>
      </c>
      <c r="C231" s="1221">
        <v>21.5</v>
      </c>
      <c r="D231" s="417" t="e">
        <v>#N/A</v>
      </c>
      <c r="E231" s="417">
        <v>106.54427487835629</v>
      </c>
      <c r="F231" s="417" t="e">
        <v>#N/A</v>
      </c>
      <c r="G231" s="417" t="e">
        <v>#N/A</v>
      </c>
      <c r="H231" s="417" t="e">
        <v>#N/A</v>
      </c>
      <c r="I231" s="417" t="e">
        <v>#N/A</v>
      </c>
      <c r="J231" s="417" t="e">
        <v>#N/A</v>
      </c>
      <c r="K231" s="417" t="e">
        <v>#N/A</v>
      </c>
      <c r="L231" s="422" t="e">
        <v>#N/A</v>
      </c>
      <c r="N231" s="123">
        <v>106.54427487835629</v>
      </c>
      <c r="O231" s="61" t="e">
        <v>#N/A</v>
      </c>
      <c r="P231" s="500" t="e">
        <v>#N/A</v>
      </c>
      <c r="Q231" s="107"/>
      <c r="S231" s="3">
        <v>151.80000000000001</v>
      </c>
      <c r="T231" s="107">
        <f t="shared" si="4"/>
        <v>0</v>
      </c>
      <c r="U231" s="107">
        <f>S231-'Wind PPAs by Plant_Real'!B231</f>
        <v>0</v>
      </c>
      <c r="Z231" s="418"/>
    </row>
    <row r="232" spans="1:26">
      <c r="A232" s="421">
        <v>40529</v>
      </c>
      <c r="B232" s="417">
        <v>78.2</v>
      </c>
      <c r="C232" s="1221">
        <v>25</v>
      </c>
      <c r="D232" s="417">
        <v>101.99999999999994</v>
      </c>
      <c r="E232" s="417" t="e">
        <v>#N/A</v>
      </c>
      <c r="F232" s="417" t="e">
        <v>#N/A</v>
      </c>
      <c r="G232" s="417" t="e">
        <v>#N/A</v>
      </c>
      <c r="H232" s="417" t="e">
        <v>#N/A</v>
      </c>
      <c r="I232" s="417" t="e">
        <v>#N/A</v>
      </c>
      <c r="J232" s="417" t="e">
        <v>#N/A</v>
      </c>
      <c r="K232" s="417" t="e">
        <v>#N/A</v>
      </c>
      <c r="L232" s="422" t="e">
        <v>#N/A</v>
      </c>
      <c r="N232" s="123">
        <v>101.99999999999994</v>
      </c>
      <c r="O232" s="61" t="e">
        <v>#N/A</v>
      </c>
      <c r="P232" s="500" t="e">
        <v>#N/A</v>
      </c>
      <c r="Q232" s="107"/>
      <c r="S232" s="3">
        <v>78.2</v>
      </c>
      <c r="T232" s="107">
        <f t="shared" si="4"/>
        <v>0</v>
      </c>
      <c r="U232" s="107">
        <f>S232-'Wind PPAs by Plant_Real'!B232</f>
        <v>0</v>
      </c>
      <c r="Z232" s="418"/>
    </row>
    <row r="233" spans="1:26">
      <c r="A233" s="421">
        <v>40443</v>
      </c>
      <c r="B233" s="417">
        <v>80</v>
      </c>
      <c r="C233" s="1221">
        <v>20</v>
      </c>
      <c r="D233" s="417" t="e">
        <v>#N/A</v>
      </c>
      <c r="E233" s="417" t="e">
        <v>#N/A</v>
      </c>
      <c r="F233" s="417" t="e">
        <v>#N/A</v>
      </c>
      <c r="G233" s="417">
        <v>45.013236737331617</v>
      </c>
      <c r="H233" s="417" t="e">
        <v>#N/A</v>
      </c>
      <c r="I233" s="417" t="e">
        <v>#N/A</v>
      </c>
      <c r="J233" s="417" t="e">
        <v>#N/A</v>
      </c>
      <c r="K233" s="417" t="e">
        <v>#N/A</v>
      </c>
      <c r="L233" s="422" t="e">
        <v>#N/A</v>
      </c>
      <c r="N233" s="123" t="e">
        <v>#N/A</v>
      </c>
      <c r="O233" s="61">
        <v>45.013236737331617</v>
      </c>
      <c r="P233" s="500" t="e">
        <v>#N/A</v>
      </c>
      <c r="Q233" s="107"/>
      <c r="S233" s="3">
        <v>80</v>
      </c>
      <c r="T233" s="107">
        <f t="shared" si="4"/>
        <v>0</v>
      </c>
      <c r="U233" s="107">
        <f>S233-'Wind PPAs by Plant_Real'!B233</f>
        <v>0</v>
      </c>
      <c r="Z233" s="418"/>
    </row>
    <row r="234" spans="1:26">
      <c r="A234" s="421">
        <v>40763</v>
      </c>
      <c r="B234" s="417">
        <v>42</v>
      </c>
      <c r="C234" s="1221">
        <v>20</v>
      </c>
      <c r="D234" s="417" t="e">
        <v>#N/A</v>
      </c>
      <c r="E234" s="417" t="e">
        <v>#N/A</v>
      </c>
      <c r="F234" s="417" t="e">
        <v>#N/A</v>
      </c>
      <c r="G234" s="417">
        <v>47.234192384384286</v>
      </c>
      <c r="H234" s="417" t="e">
        <v>#N/A</v>
      </c>
      <c r="I234" s="417" t="e">
        <v>#N/A</v>
      </c>
      <c r="J234" s="417" t="e">
        <v>#N/A</v>
      </c>
      <c r="K234" s="417" t="e">
        <v>#N/A</v>
      </c>
      <c r="L234" s="422" t="e">
        <v>#N/A</v>
      </c>
      <c r="N234" s="123" t="e">
        <v>#N/A</v>
      </c>
      <c r="O234" s="61">
        <v>47.234192384384286</v>
      </c>
      <c r="P234" s="500" t="e">
        <v>#N/A</v>
      </c>
      <c r="Q234" s="107"/>
      <c r="S234" s="3">
        <v>42</v>
      </c>
      <c r="T234" s="107">
        <f t="shared" si="4"/>
        <v>0</v>
      </c>
      <c r="U234" s="107">
        <f>S234-'Wind PPAs by Plant_Real'!B234</f>
        <v>0</v>
      </c>
      <c r="Z234" s="418"/>
    </row>
    <row r="235" spans="1:26">
      <c r="A235" s="421">
        <v>40518</v>
      </c>
      <c r="B235" s="417">
        <v>201</v>
      </c>
      <c r="C235" s="1221">
        <v>20</v>
      </c>
      <c r="D235" s="417" t="e">
        <v>#N/A</v>
      </c>
      <c r="E235" s="417" t="e">
        <v>#N/A</v>
      </c>
      <c r="F235" s="417" t="e">
        <v>#N/A</v>
      </c>
      <c r="G235" s="417">
        <v>34.499999999999986</v>
      </c>
      <c r="H235" s="417" t="e">
        <v>#N/A</v>
      </c>
      <c r="I235" s="417" t="e">
        <v>#N/A</v>
      </c>
      <c r="J235" s="417" t="e">
        <v>#N/A</v>
      </c>
      <c r="K235" s="417" t="e">
        <v>#N/A</v>
      </c>
      <c r="L235" s="422" t="e">
        <v>#N/A</v>
      </c>
      <c r="N235" s="123" t="e">
        <v>#N/A</v>
      </c>
      <c r="O235" s="61">
        <v>34.499999999999986</v>
      </c>
      <c r="P235" s="500" t="e">
        <v>#N/A</v>
      </c>
      <c r="Q235" s="107"/>
      <c r="S235" s="3">
        <v>201</v>
      </c>
      <c r="T235" s="107">
        <f t="shared" si="4"/>
        <v>0</v>
      </c>
      <c r="U235" s="107">
        <f>S235-'Wind PPAs by Plant_Real'!B235</f>
        <v>0</v>
      </c>
      <c r="Z235" s="418"/>
    </row>
    <row r="236" spans="1:26">
      <c r="A236" s="421">
        <v>40366</v>
      </c>
      <c r="B236" s="417">
        <v>78.2</v>
      </c>
      <c r="C236" s="1221">
        <v>20</v>
      </c>
      <c r="D236" s="417" t="e">
        <v>#N/A</v>
      </c>
      <c r="E236" s="417" t="e">
        <v>#N/A</v>
      </c>
      <c r="F236" s="417" t="e">
        <v>#N/A</v>
      </c>
      <c r="G236" s="417">
        <v>37.499999999999986</v>
      </c>
      <c r="H236" s="417" t="e">
        <v>#N/A</v>
      </c>
      <c r="I236" s="417" t="e">
        <v>#N/A</v>
      </c>
      <c r="J236" s="417" t="e">
        <v>#N/A</v>
      </c>
      <c r="K236" s="417" t="e">
        <v>#N/A</v>
      </c>
      <c r="L236" s="422" t="e">
        <v>#N/A</v>
      </c>
      <c r="N236" s="123" t="e">
        <v>#N/A</v>
      </c>
      <c r="O236" s="61">
        <v>37.499999999999986</v>
      </c>
      <c r="P236" s="500" t="e">
        <v>#N/A</v>
      </c>
      <c r="Q236" s="107"/>
      <c r="S236" s="3">
        <v>78.2</v>
      </c>
      <c r="T236" s="107">
        <f t="shared" si="4"/>
        <v>0</v>
      </c>
      <c r="U236" s="107">
        <f>S236-'Wind PPAs by Plant_Real'!B236</f>
        <v>0</v>
      </c>
      <c r="Z236" s="418"/>
    </row>
    <row r="237" spans="1:26">
      <c r="A237" s="421">
        <v>40380</v>
      </c>
      <c r="B237" s="417">
        <v>99.2</v>
      </c>
      <c r="C237" s="1221">
        <v>25</v>
      </c>
      <c r="D237" s="417" t="e">
        <v>#N/A</v>
      </c>
      <c r="E237" s="417">
        <v>84.249999999999915</v>
      </c>
      <c r="F237" s="417" t="e">
        <v>#N/A</v>
      </c>
      <c r="G237" s="417" t="e">
        <v>#N/A</v>
      </c>
      <c r="H237" s="417" t="e">
        <v>#N/A</v>
      </c>
      <c r="I237" s="417" t="e">
        <v>#N/A</v>
      </c>
      <c r="J237" s="417" t="e">
        <v>#N/A</v>
      </c>
      <c r="K237" s="417" t="e">
        <v>#N/A</v>
      </c>
      <c r="L237" s="422" t="e">
        <v>#N/A</v>
      </c>
      <c r="N237" s="123">
        <v>84.249999999999915</v>
      </c>
      <c r="O237" s="61" t="e">
        <v>#N/A</v>
      </c>
      <c r="P237" s="500" t="e">
        <v>#N/A</v>
      </c>
      <c r="Q237" s="107"/>
      <c r="S237" s="3">
        <v>99.2</v>
      </c>
      <c r="T237" s="107">
        <f t="shared" si="4"/>
        <v>0</v>
      </c>
      <c r="U237" s="107">
        <f>S237-'Wind PPAs by Plant_Real'!B237</f>
        <v>0</v>
      </c>
      <c r="Z237" s="418"/>
    </row>
    <row r="238" spans="1:26">
      <c r="A238" s="421">
        <v>40266</v>
      </c>
      <c r="B238" s="417">
        <v>250.2</v>
      </c>
      <c r="C238" s="1221">
        <v>20</v>
      </c>
      <c r="D238" s="417" t="e">
        <v>#N/A</v>
      </c>
      <c r="E238" s="417">
        <v>58.999999999999993</v>
      </c>
      <c r="F238" s="417" t="e">
        <v>#N/A</v>
      </c>
      <c r="G238" s="417" t="e">
        <v>#N/A</v>
      </c>
      <c r="H238" s="417" t="e">
        <v>#N/A</v>
      </c>
      <c r="I238" s="417" t="e">
        <v>#N/A</v>
      </c>
      <c r="J238" s="417" t="e">
        <v>#N/A</v>
      </c>
      <c r="K238" s="417" t="e">
        <v>#N/A</v>
      </c>
      <c r="L238" s="422" t="e">
        <v>#N/A</v>
      </c>
      <c r="N238" s="123">
        <v>58.999999999999993</v>
      </c>
      <c r="O238" s="61" t="e">
        <v>#N/A</v>
      </c>
      <c r="P238" s="500" t="e">
        <v>#N/A</v>
      </c>
      <c r="Q238" s="107"/>
      <c r="S238" s="3">
        <v>250.2</v>
      </c>
      <c r="T238" s="107">
        <f t="shared" si="4"/>
        <v>0</v>
      </c>
      <c r="U238" s="107">
        <f>S238-'Wind PPAs by Plant_Real'!B238</f>
        <v>0</v>
      </c>
      <c r="Z238" s="418"/>
    </row>
    <row r="239" spans="1:26">
      <c r="A239" s="421">
        <v>39388</v>
      </c>
      <c r="B239" s="417">
        <v>50</v>
      </c>
      <c r="C239" s="1221">
        <v>20</v>
      </c>
      <c r="D239" s="417" t="e">
        <v>#N/A</v>
      </c>
      <c r="E239" s="417" t="e">
        <v>#N/A</v>
      </c>
      <c r="F239" s="417">
        <v>54.57460701370114</v>
      </c>
      <c r="G239" s="417" t="e">
        <v>#N/A</v>
      </c>
      <c r="H239" s="417" t="e">
        <v>#N/A</v>
      </c>
      <c r="I239" s="417" t="e">
        <v>#N/A</v>
      </c>
      <c r="J239" s="417" t="e">
        <v>#N/A</v>
      </c>
      <c r="K239" s="417" t="e">
        <v>#N/A</v>
      </c>
      <c r="L239" s="422" t="e">
        <v>#N/A</v>
      </c>
      <c r="N239" s="123" t="e">
        <v>#N/A</v>
      </c>
      <c r="O239" s="61">
        <v>54.57460701370114</v>
      </c>
      <c r="P239" s="500" t="e">
        <v>#N/A</v>
      </c>
      <c r="Q239" s="107"/>
      <c r="S239" s="3">
        <v>50</v>
      </c>
      <c r="T239" s="107">
        <f t="shared" si="4"/>
        <v>0</v>
      </c>
      <c r="U239" s="107">
        <f>S239-'Wind PPAs by Plant_Real'!B239</f>
        <v>0</v>
      </c>
      <c r="Z239" s="418"/>
    </row>
    <row r="240" spans="1:26">
      <c r="A240" s="421">
        <v>40133</v>
      </c>
      <c r="B240" s="417">
        <v>50</v>
      </c>
      <c r="C240" s="1221">
        <v>5</v>
      </c>
      <c r="D240" s="417" t="e">
        <v>#N/A</v>
      </c>
      <c r="E240" s="417" t="e">
        <v>#N/A</v>
      </c>
      <c r="F240" s="417">
        <v>57</v>
      </c>
      <c r="G240" s="417" t="e">
        <v>#N/A</v>
      </c>
      <c r="H240" s="417" t="e">
        <v>#N/A</v>
      </c>
      <c r="I240" s="417" t="e">
        <v>#N/A</v>
      </c>
      <c r="J240" s="417" t="e">
        <v>#N/A</v>
      </c>
      <c r="K240" s="417" t="e">
        <v>#N/A</v>
      </c>
      <c r="L240" s="422" t="e">
        <v>#N/A</v>
      </c>
      <c r="N240" s="123" t="e">
        <v>#N/A</v>
      </c>
      <c r="O240" s="61">
        <v>57</v>
      </c>
      <c r="P240" s="500" t="e">
        <v>#N/A</v>
      </c>
      <c r="Q240" s="107"/>
      <c r="S240" s="3">
        <v>50</v>
      </c>
      <c r="T240" s="107">
        <f t="shared" si="4"/>
        <v>0</v>
      </c>
      <c r="U240" s="107">
        <f>S240-'Wind PPAs by Plant_Real'!B240</f>
        <v>0</v>
      </c>
      <c r="Z240" s="418"/>
    </row>
    <row r="241" spans="1:26">
      <c r="A241" s="421">
        <v>39652</v>
      </c>
      <c r="B241" s="417">
        <v>30</v>
      </c>
      <c r="C241" s="1221">
        <v>20</v>
      </c>
      <c r="D241" s="417" t="e">
        <v>#N/A</v>
      </c>
      <c r="E241" s="417" t="e">
        <v>#N/A</v>
      </c>
      <c r="F241" s="417">
        <v>61.249999999999993</v>
      </c>
      <c r="G241" s="417" t="e">
        <v>#N/A</v>
      </c>
      <c r="H241" s="417" t="e">
        <v>#N/A</v>
      </c>
      <c r="I241" s="417" t="e">
        <v>#N/A</v>
      </c>
      <c r="J241" s="417" t="e">
        <v>#N/A</v>
      </c>
      <c r="K241" s="417" t="e">
        <v>#N/A</v>
      </c>
      <c r="L241" s="422" t="e">
        <v>#N/A</v>
      </c>
      <c r="N241" s="123" t="e">
        <v>#N/A</v>
      </c>
      <c r="O241" s="61">
        <v>61.249999999999993</v>
      </c>
      <c r="P241" s="500" t="e">
        <v>#N/A</v>
      </c>
      <c r="Q241" s="107"/>
      <c r="S241" s="3">
        <v>30</v>
      </c>
      <c r="T241" s="107">
        <f t="shared" si="4"/>
        <v>0</v>
      </c>
      <c r="U241" s="107">
        <f>S241-'Wind PPAs by Plant_Real'!B241</f>
        <v>0</v>
      </c>
      <c r="Z241" s="418"/>
    </row>
    <row r="242" spans="1:26">
      <c r="A242" s="421">
        <v>39974</v>
      </c>
      <c r="B242" s="417">
        <v>102.3</v>
      </c>
      <c r="C242" s="1221">
        <v>12</v>
      </c>
      <c r="D242" s="417" t="e">
        <v>#N/A</v>
      </c>
      <c r="E242" s="417" t="e">
        <v>#N/A</v>
      </c>
      <c r="F242" s="417">
        <v>68.999999999999972</v>
      </c>
      <c r="G242" s="417" t="e">
        <v>#N/A</v>
      </c>
      <c r="H242" s="417" t="e">
        <v>#N/A</v>
      </c>
      <c r="I242" s="417" t="e">
        <v>#N/A</v>
      </c>
      <c r="J242" s="417" t="e">
        <v>#N/A</v>
      </c>
      <c r="K242" s="417" t="e">
        <v>#N/A</v>
      </c>
      <c r="L242" s="422" t="e">
        <v>#N/A</v>
      </c>
      <c r="N242" s="123" t="e">
        <v>#N/A</v>
      </c>
      <c r="O242" s="61">
        <v>68.999999999999972</v>
      </c>
      <c r="P242" s="500" t="e">
        <v>#N/A</v>
      </c>
      <c r="Q242" s="107"/>
      <c r="S242" s="3">
        <v>102.3</v>
      </c>
      <c r="T242" s="107">
        <f t="shared" si="4"/>
        <v>0</v>
      </c>
      <c r="U242" s="107">
        <f>S242-'Wind PPAs by Plant_Real'!B242</f>
        <v>0</v>
      </c>
      <c r="Z242" s="418"/>
    </row>
    <row r="243" spans="1:26">
      <c r="A243" s="421">
        <v>40221</v>
      </c>
      <c r="B243" s="417">
        <v>198</v>
      </c>
      <c r="C243" s="1221">
        <v>20</v>
      </c>
      <c r="D243" s="417" t="e">
        <v>#N/A</v>
      </c>
      <c r="E243" s="417" t="e">
        <v>#N/A</v>
      </c>
      <c r="F243" s="417">
        <v>72.998959793892197</v>
      </c>
      <c r="G243" s="417" t="e">
        <v>#N/A</v>
      </c>
      <c r="H243" s="417" t="e">
        <v>#N/A</v>
      </c>
      <c r="I243" s="417" t="e">
        <v>#N/A</v>
      </c>
      <c r="J243" s="417" t="e">
        <v>#N/A</v>
      </c>
      <c r="K243" s="417" t="e">
        <v>#N/A</v>
      </c>
      <c r="L243" s="422" t="e">
        <v>#N/A</v>
      </c>
      <c r="N243" s="123" t="e">
        <v>#N/A</v>
      </c>
      <c r="O243" s="61">
        <v>72.998959793892197</v>
      </c>
      <c r="P243" s="500" t="e">
        <v>#N/A</v>
      </c>
      <c r="Q243" s="107"/>
      <c r="S243" s="3">
        <v>198</v>
      </c>
      <c r="T243" s="107">
        <f t="shared" si="4"/>
        <v>0</v>
      </c>
      <c r="U243" s="107">
        <f>S243-'Wind PPAs by Plant_Real'!B243</f>
        <v>0</v>
      </c>
      <c r="Z243" s="418"/>
    </row>
    <row r="244" spans="1:26">
      <c r="A244" s="421">
        <v>39994</v>
      </c>
      <c r="B244" s="417">
        <v>51</v>
      </c>
      <c r="C244" s="1221">
        <v>20</v>
      </c>
      <c r="D244" s="417" t="e">
        <v>#N/A</v>
      </c>
      <c r="E244" s="417">
        <v>64.899999999999977</v>
      </c>
      <c r="F244" s="417" t="e">
        <v>#N/A</v>
      </c>
      <c r="G244" s="417" t="e">
        <v>#N/A</v>
      </c>
      <c r="H244" s="417" t="e">
        <v>#N/A</v>
      </c>
      <c r="I244" s="417" t="e">
        <v>#N/A</v>
      </c>
      <c r="J244" s="417" t="e">
        <v>#N/A</v>
      </c>
      <c r="K244" s="417" t="e">
        <v>#N/A</v>
      </c>
      <c r="L244" s="422" t="e">
        <v>#N/A</v>
      </c>
      <c r="N244" s="123">
        <v>64.899999999999977</v>
      </c>
      <c r="O244" s="61" t="e">
        <v>#N/A</v>
      </c>
      <c r="P244" s="500" t="e">
        <v>#N/A</v>
      </c>
      <c r="Q244" s="107"/>
      <c r="S244" s="3">
        <v>51</v>
      </c>
      <c r="T244" s="107">
        <f t="shared" si="4"/>
        <v>0</v>
      </c>
      <c r="U244" s="107">
        <f>S244-'Wind PPAs by Plant_Real'!B244</f>
        <v>0</v>
      </c>
      <c r="Z244" s="418"/>
    </row>
    <row r="245" spans="1:26">
      <c r="A245" s="421">
        <v>39903</v>
      </c>
      <c r="B245" s="417">
        <v>30</v>
      </c>
      <c r="C245" s="1221">
        <v>20</v>
      </c>
      <c r="D245" s="417" t="e">
        <v>#N/A</v>
      </c>
      <c r="E245" s="417">
        <v>58.129467150154277</v>
      </c>
      <c r="F245" s="417" t="e">
        <v>#N/A</v>
      </c>
      <c r="G245" s="417" t="e">
        <v>#N/A</v>
      </c>
      <c r="H245" s="417" t="e">
        <v>#N/A</v>
      </c>
      <c r="I245" s="417" t="e">
        <v>#N/A</v>
      </c>
      <c r="J245" s="417" t="e">
        <v>#N/A</v>
      </c>
      <c r="K245" s="417" t="e">
        <v>#N/A</v>
      </c>
      <c r="L245" s="422" t="e">
        <v>#N/A</v>
      </c>
      <c r="N245" s="123">
        <v>58.129467150154277</v>
      </c>
      <c r="O245" s="61" t="e">
        <v>#N/A</v>
      </c>
      <c r="P245" s="500" t="e">
        <v>#N/A</v>
      </c>
      <c r="Q245" s="107"/>
      <c r="S245" s="3">
        <v>30</v>
      </c>
      <c r="T245" s="107">
        <f t="shared" si="4"/>
        <v>0</v>
      </c>
      <c r="U245" s="107">
        <f>S245-'Wind PPAs by Plant_Real'!B245</f>
        <v>0</v>
      </c>
      <c r="Z245" s="418"/>
    </row>
    <row r="246" spans="1:26">
      <c r="A246" s="421">
        <v>39903</v>
      </c>
      <c r="B246" s="417">
        <v>12</v>
      </c>
      <c r="C246" s="1221">
        <v>20</v>
      </c>
      <c r="D246" s="417" t="e">
        <v>#N/A</v>
      </c>
      <c r="E246" s="417">
        <v>58.12841369600946</v>
      </c>
      <c r="F246" s="417" t="e">
        <v>#N/A</v>
      </c>
      <c r="G246" s="417" t="e">
        <v>#N/A</v>
      </c>
      <c r="H246" s="417" t="e">
        <v>#N/A</v>
      </c>
      <c r="I246" s="417" t="e">
        <v>#N/A</v>
      </c>
      <c r="J246" s="417" t="e">
        <v>#N/A</v>
      </c>
      <c r="K246" s="417" t="e">
        <v>#N/A</v>
      </c>
      <c r="L246" s="422" t="e">
        <v>#N/A</v>
      </c>
      <c r="N246" s="123">
        <v>58.12841369600946</v>
      </c>
      <c r="O246" s="61" t="e">
        <v>#N/A</v>
      </c>
      <c r="P246" s="500" t="e">
        <v>#N/A</v>
      </c>
      <c r="Q246" s="107"/>
      <c r="S246" s="3">
        <v>12</v>
      </c>
      <c r="T246" s="107">
        <f t="shared" si="4"/>
        <v>0</v>
      </c>
      <c r="U246" s="107">
        <f>S246-'Wind PPAs by Plant_Real'!B246</f>
        <v>0</v>
      </c>
      <c r="Z246" s="418"/>
    </row>
    <row r="247" spans="1:26">
      <c r="A247" s="421">
        <v>40863</v>
      </c>
      <c r="B247" s="417">
        <v>49.5</v>
      </c>
      <c r="C247" s="1221">
        <v>13</v>
      </c>
      <c r="D247" s="417">
        <v>74.434338628867735</v>
      </c>
      <c r="E247" s="417" t="e">
        <v>#N/A</v>
      </c>
      <c r="F247" s="417" t="e">
        <v>#N/A</v>
      </c>
      <c r="G247" s="417" t="e">
        <v>#N/A</v>
      </c>
      <c r="H247" s="417" t="e">
        <v>#N/A</v>
      </c>
      <c r="I247" s="417" t="e">
        <v>#N/A</v>
      </c>
      <c r="J247" s="417" t="e">
        <v>#N/A</v>
      </c>
      <c r="K247" s="417" t="e">
        <v>#N/A</v>
      </c>
      <c r="L247" s="422" t="e">
        <v>#N/A</v>
      </c>
      <c r="N247" s="123">
        <v>74.434338628867735</v>
      </c>
      <c r="O247" s="61" t="e">
        <v>#N/A</v>
      </c>
      <c r="P247" s="500" t="e">
        <v>#N/A</v>
      </c>
      <c r="Q247" s="107"/>
      <c r="S247" s="3">
        <v>49.5</v>
      </c>
      <c r="T247" s="107">
        <f t="shared" si="4"/>
        <v>0</v>
      </c>
      <c r="U247" s="107">
        <f>S247-'Wind PPAs by Plant_Real'!B247</f>
        <v>0</v>
      </c>
      <c r="Z247" s="418"/>
    </row>
    <row r="248" spans="1:26">
      <c r="A248" s="421">
        <v>37712</v>
      </c>
      <c r="B248" s="417">
        <v>162</v>
      </c>
      <c r="C248" s="1221">
        <v>15</v>
      </c>
      <c r="D248" s="417" t="e">
        <v>#N/A</v>
      </c>
      <c r="E248" s="417">
        <v>37.351309717024044</v>
      </c>
      <c r="F248" s="417" t="e">
        <v>#N/A</v>
      </c>
      <c r="G248" s="417" t="e">
        <v>#N/A</v>
      </c>
      <c r="H248" s="417" t="e">
        <v>#N/A</v>
      </c>
      <c r="I248" s="417" t="e">
        <v>#N/A</v>
      </c>
      <c r="J248" s="417" t="e">
        <v>#N/A</v>
      </c>
      <c r="K248" s="417" t="e">
        <v>#N/A</v>
      </c>
      <c r="L248" s="422" t="e">
        <v>#N/A</v>
      </c>
      <c r="N248" s="123">
        <v>37.351309717024044</v>
      </c>
      <c r="O248" s="61" t="e">
        <v>#N/A</v>
      </c>
      <c r="P248" s="500" t="e">
        <v>#N/A</v>
      </c>
      <c r="Q248" s="107"/>
      <c r="S248" s="3">
        <v>162</v>
      </c>
      <c r="T248" s="107">
        <f t="shared" si="4"/>
        <v>0</v>
      </c>
      <c r="U248" s="107">
        <f>S248-'Wind PPAs by Plant_Real'!B248</f>
        <v>0</v>
      </c>
      <c r="Z248" s="418"/>
    </row>
    <row r="249" spans="1:26">
      <c r="A249" s="421">
        <v>38708</v>
      </c>
      <c r="B249" s="417">
        <v>90</v>
      </c>
      <c r="C249" s="1221">
        <v>20</v>
      </c>
      <c r="D249" s="417" t="e">
        <v>#N/A</v>
      </c>
      <c r="E249" s="417">
        <v>60.139999999999986</v>
      </c>
      <c r="F249" s="417" t="e">
        <v>#N/A</v>
      </c>
      <c r="G249" s="417" t="e">
        <v>#N/A</v>
      </c>
      <c r="H249" s="417" t="e">
        <v>#N/A</v>
      </c>
      <c r="I249" s="417" t="e">
        <v>#N/A</v>
      </c>
      <c r="J249" s="417" t="e">
        <v>#N/A</v>
      </c>
      <c r="K249" s="417" t="e">
        <v>#N/A</v>
      </c>
      <c r="L249" s="422" t="e">
        <v>#N/A</v>
      </c>
      <c r="N249" s="123">
        <v>60.139999999999986</v>
      </c>
      <c r="O249" s="61" t="e">
        <v>#N/A</v>
      </c>
      <c r="P249" s="500" t="e">
        <v>#N/A</v>
      </c>
      <c r="Q249" s="107"/>
      <c r="S249" s="3">
        <v>90</v>
      </c>
      <c r="T249" s="107">
        <f t="shared" si="4"/>
        <v>0</v>
      </c>
      <c r="U249" s="107">
        <f>S249-'Wind PPAs by Plant_Real'!B249</f>
        <v>0</v>
      </c>
      <c r="Z249" s="418"/>
    </row>
    <row r="250" spans="1:26">
      <c r="A250" s="421">
        <v>44085</v>
      </c>
      <c r="B250" s="417">
        <v>234.56</v>
      </c>
      <c r="C250" s="1221">
        <v>20</v>
      </c>
      <c r="D250" s="417" t="e">
        <v>#N/A</v>
      </c>
      <c r="E250" s="417">
        <v>31.746835418876778</v>
      </c>
      <c r="F250" s="417" t="e">
        <v>#N/A</v>
      </c>
      <c r="G250" s="417" t="e">
        <v>#N/A</v>
      </c>
      <c r="H250" s="417" t="e">
        <v>#N/A</v>
      </c>
      <c r="I250" s="417" t="e">
        <v>#N/A</v>
      </c>
      <c r="J250" s="417" t="e">
        <v>#N/A</v>
      </c>
      <c r="K250" s="417" t="e">
        <v>#N/A</v>
      </c>
      <c r="L250" s="422" t="e">
        <v>#N/A</v>
      </c>
      <c r="N250" s="123">
        <v>31.746835418876778</v>
      </c>
      <c r="O250" s="61" t="e">
        <v>#N/A</v>
      </c>
      <c r="P250" s="500" t="e">
        <v>#N/A</v>
      </c>
      <c r="Q250" s="107"/>
      <c r="S250" s="3">
        <v>234.56</v>
      </c>
      <c r="T250" s="107">
        <f t="shared" si="4"/>
        <v>0</v>
      </c>
      <c r="U250" s="107">
        <f>S250-'Wind PPAs by Plant_Real'!B250</f>
        <v>0</v>
      </c>
      <c r="Z250" s="418"/>
    </row>
    <row r="251" spans="1:26">
      <c r="A251" s="421">
        <v>40817</v>
      </c>
      <c r="B251" s="417">
        <v>48</v>
      </c>
      <c r="C251" s="1221">
        <v>20</v>
      </c>
      <c r="D251" s="417" t="e">
        <v>#N/A</v>
      </c>
      <c r="E251" s="417" t="e">
        <v>#N/A</v>
      </c>
      <c r="F251" s="417">
        <v>38</v>
      </c>
      <c r="G251" s="417" t="e">
        <v>#N/A</v>
      </c>
      <c r="H251" s="417" t="e">
        <v>#N/A</v>
      </c>
      <c r="I251" s="417" t="e">
        <v>#N/A</v>
      </c>
      <c r="J251" s="417" t="e">
        <v>#N/A</v>
      </c>
      <c r="K251" s="417" t="e">
        <v>#N/A</v>
      </c>
      <c r="L251" s="422" t="e">
        <v>#N/A</v>
      </c>
      <c r="N251" s="123" t="e">
        <v>#N/A</v>
      </c>
      <c r="O251" s="61">
        <v>38</v>
      </c>
      <c r="P251" s="500" t="e">
        <v>#N/A</v>
      </c>
      <c r="Q251" s="107"/>
      <c r="S251" s="3">
        <v>48</v>
      </c>
      <c r="T251" s="107">
        <f t="shared" si="4"/>
        <v>0</v>
      </c>
      <c r="U251" s="107">
        <f>S251-'Wind PPAs by Plant_Real'!B251</f>
        <v>0</v>
      </c>
      <c r="Z251" s="418"/>
    </row>
    <row r="252" spans="1:26">
      <c r="A252" s="421">
        <v>40890</v>
      </c>
      <c r="B252" s="417">
        <v>79.599999999999994</v>
      </c>
      <c r="C252" s="1221">
        <v>20</v>
      </c>
      <c r="D252" s="417" t="e">
        <v>#N/A</v>
      </c>
      <c r="E252" s="417" t="e">
        <v>#N/A</v>
      </c>
      <c r="F252" s="417" t="e">
        <v>#N/A</v>
      </c>
      <c r="G252" s="417">
        <v>31.5</v>
      </c>
      <c r="H252" s="417" t="e">
        <v>#N/A</v>
      </c>
      <c r="I252" s="417" t="e">
        <v>#N/A</v>
      </c>
      <c r="J252" s="417" t="e">
        <v>#N/A</v>
      </c>
      <c r="K252" s="417" t="e">
        <v>#N/A</v>
      </c>
      <c r="L252" s="422" t="e">
        <v>#N/A</v>
      </c>
      <c r="N252" s="123" t="e">
        <v>#N/A</v>
      </c>
      <c r="O252" s="61">
        <v>31.5</v>
      </c>
      <c r="P252" s="500" t="e">
        <v>#N/A</v>
      </c>
      <c r="Q252" s="107"/>
      <c r="S252" s="3">
        <v>79.599999999999994</v>
      </c>
      <c r="T252" s="107">
        <f t="shared" si="4"/>
        <v>0</v>
      </c>
      <c r="U252" s="107">
        <f>S252-'Wind PPAs by Plant_Real'!B252</f>
        <v>0</v>
      </c>
      <c r="Z252" s="418"/>
    </row>
    <row r="253" spans="1:26">
      <c r="A253" s="421">
        <v>40679</v>
      </c>
      <c r="B253" s="417">
        <v>150.36000000000001</v>
      </c>
      <c r="C253" s="1221">
        <v>20</v>
      </c>
      <c r="D253" s="417" t="e">
        <v>#N/A</v>
      </c>
      <c r="E253" s="417" t="e">
        <v>#N/A</v>
      </c>
      <c r="F253" s="417" t="e">
        <v>#N/A</v>
      </c>
      <c r="G253" s="417" t="e">
        <v>#N/A</v>
      </c>
      <c r="H253" s="417" t="e">
        <v>#N/A</v>
      </c>
      <c r="I253" s="417" t="e">
        <v>#N/A</v>
      </c>
      <c r="J253" s="417" t="e">
        <v>#N/A</v>
      </c>
      <c r="K253" s="417" t="e">
        <v>#N/A</v>
      </c>
      <c r="L253" s="422">
        <v>32.294506247004961</v>
      </c>
      <c r="N253" s="123" t="e">
        <v>#N/A</v>
      </c>
      <c r="O253" s="61" t="e">
        <v>#N/A</v>
      </c>
      <c r="P253" s="500">
        <v>32.294506247004961</v>
      </c>
      <c r="Q253" s="107"/>
      <c r="S253" s="3">
        <v>150.36000000000001</v>
      </c>
      <c r="T253" s="107">
        <f t="shared" si="4"/>
        <v>0</v>
      </c>
      <c r="U253" s="107">
        <f>S253-'Wind PPAs by Plant_Real'!B253</f>
        <v>0</v>
      </c>
      <c r="Z253" s="418"/>
    </row>
    <row r="254" spans="1:26">
      <c r="A254" s="421">
        <v>40850</v>
      </c>
      <c r="B254" s="417">
        <v>98.9</v>
      </c>
      <c r="C254" s="1221">
        <v>20</v>
      </c>
      <c r="D254" s="417" t="e">
        <v>#N/A</v>
      </c>
      <c r="E254" s="417" t="e">
        <v>#N/A</v>
      </c>
      <c r="F254" s="417" t="e">
        <v>#N/A</v>
      </c>
      <c r="G254" s="417">
        <v>27.649999999999991</v>
      </c>
      <c r="H254" s="417" t="e">
        <v>#N/A</v>
      </c>
      <c r="I254" s="417" t="e">
        <v>#N/A</v>
      </c>
      <c r="J254" s="417" t="e">
        <v>#N/A</v>
      </c>
      <c r="K254" s="417" t="e">
        <v>#N/A</v>
      </c>
      <c r="L254" s="422" t="e">
        <v>#N/A</v>
      </c>
      <c r="N254" s="123" t="e">
        <v>#N/A</v>
      </c>
      <c r="O254" s="61">
        <v>27.649999999999991</v>
      </c>
      <c r="P254" s="500" t="e">
        <v>#N/A</v>
      </c>
      <c r="Q254" s="107"/>
      <c r="S254" s="3">
        <v>98.9</v>
      </c>
      <c r="T254" s="107">
        <f t="shared" si="4"/>
        <v>0</v>
      </c>
      <c r="U254" s="107">
        <f>S254-'Wind PPAs by Plant_Real'!B254</f>
        <v>0</v>
      </c>
      <c r="Z254" s="418"/>
    </row>
    <row r="255" spans="1:26">
      <c r="A255" s="421">
        <v>40850</v>
      </c>
      <c r="B255" s="417">
        <v>100.8</v>
      </c>
      <c r="C255" s="1221">
        <v>20</v>
      </c>
      <c r="D255" s="417" t="e">
        <v>#N/A</v>
      </c>
      <c r="E255" s="417" t="e">
        <v>#N/A</v>
      </c>
      <c r="F255" s="417" t="e">
        <v>#N/A</v>
      </c>
      <c r="G255" s="417">
        <v>29.469999999999978</v>
      </c>
      <c r="H255" s="417" t="e">
        <v>#N/A</v>
      </c>
      <c r="I255" s="417" t="e">
        <v>#N/A</v>
      </c>
      <c r="J255" s="417" t="e">
        <v>#N/A</v>
      </c>
      <c r="K255" s="417" t="e">
        <v>#N/A</v>
      </c>
      <c r="L255" s="422" t="e">
        <v>#N/A</v>
      </c>
      <c r="N255" s="123" t="e">
        <v>#N/A</v>
      </c>
      <c r="O255" s="61">
        <v>29.469999999999978</v>
      </c>
      <c r="P255" s="500" t="e">
        <v>#N/A</v>
      </c>
      <c r="Q255" s="107"/>
      <c r="S255" s="3">
        <v>100.8</v>
      </c>
      <c r="T255" s="107">
        <f t="shared" si="4"/>
        <v>0</v>
      </c>
      <c r="U255" s="107">
        <f>S255-'Wind PPAs by Plant_Real'!B255</f>
        <v>0</v>
      </c>
      <c r="Z255" s="418"/>
    </row>
    <row r="256" spans="1:26">
      <c r="A256" s="421">
        <v>40534</v>
      </c>
      <c r="B256" s="417">
        <v>27.3</v>
      </c>
      <c r="C256" s="1221">
        <v>20</v>
      </c>
      <c r="D256" s="417" t="e">
        <v>#N/A</v>
      </c>
      <c r="E256" s="417" t="e">
        <v>#N/A</v>
      </c>
      <c r="F256" s="417" t="e">
        <v>#N/A</v>
      </c>
      <c r="G256" s="417">
        <v>45.068739283336221</v>
      </c>
      <c r="H256" s="417" t="e">
        <v>#N/A</v>
      </c>
      <c r="I256" s="417" t="e">
        <v>#N/A</v>
      </c>
      <c r="J256" s="417" t="e">
        <v>#N/A</v>
      </c>
      <c r="K256" s="417" t="e">
        <v>#N/A</v>
      </c>
      <c r="L256" s="422" t="e">
        <v>#N/A</v>
      </c>
      <c r="N256" s="123" t="e">
        <v>#N/A</v>
      </c>
      <c r="O256" s="61">
        <v>45.068739283336221</v>
      </c>
      <c r="P256" s="500" t="e">
        <v>#N/A</v>
      </c>
      <c r="Q256" s="107"/>
      <c r="S256" s="3">
        <v>27.3</v>
      </c>
      <c r="T256" s="107">
        <f t="shared" si="4"/>
        <v>0</v>
      </c>
      <c r="U256" s="107">
        <f>S256-'Wind PPAs by Plant_Real'!B256</f>
        <v>0</v>
      </c>
      <c r="Z256" s="418"/>
    </row>
    <row r="257" spans="1:26">
      <c r="A257" s="421">
        <v>39904</v>
      </c>
      <c r="B257" s="417">
        <v>96.6</v>
      </c>
      <c r="C257" s="1221">
        <v>20</v>
      </c>
      <c r="D257" s="417" t="e">
        <v>#N/A</v>
      </c>
      <c r="E257" s="417">
        <v>77.499999999999957</v>
      </c>
      <c r="F257" s="417" t="e">
        <v>#N/A</v>
      </c>
      <c r="G257" s="417" t="e">
        <v>#N/A</v>
      </c>
      <c r="H257" s="417" t="e">
        <v>#N/A</v>
      </c>
      <c r="I257" s="417" t="e">
        <v>#N/A</v>
      </c>
      <c r="J257" s="417" t="e">
        <v>#N/A</v>
      </c>
      <c r="K257" s="417" t="e">
        <v>#N/A</v>
      </c>
      <c r="L257" s="422" t="e">
        <v>#N/A</v>
      </c>
      <c r="N257" s="123">
        <v>77.499999999999957</v>
      </c>
      <c r="O257" s="61" t="e">
        <v>#N/A</v>
      </c>
      <c r="P257" s="500" t="e">
        <v>#N/A</v>
      </c>
      <c r="Q257" s="107"/>
      <c r="S257" s="3">
        <v>96.6</v>
      </c>
      <c r="T257" s="107">
        <f t="shared" si="4"/>
        <v>0</v>
      </c>
      <c r="U257" s="107">
        <f>S257-'Wind PPAs by Plant_Real'!B257</f>
        <v>0</v>
      </c>
      <c r="Z257" s="418"/>
    </row>
    <row r="258" spans="1:26">
      <c r="A258" s="421">
        <v>40042</v>
      </c>
      <c r="B258" s="417">
        <v>90</v>
      </c>
      <c r="C258" s="1221">
        <v>15</v>
      </c>
      <c r="D258" s="417" t="e">
        <v>#N/A</v>
      </c>
      <c r="E258" s="417">
        <v>98.679021871108503</v>
      </c>
      <c r="F258" s="417" t="e">
        <v>#N/A</v>
      </c>
      <c r="G258" s="417" t="e">
        <v>#N/A</v>
      </c>
      <c r="H258" s="417" t="e">
        <v>#N/A</v>
      </c>
      <c r="I258" s="417" t="e">
        <v>#N/A</v>
      </c>
      <c r="J258" s="417" t="e">
        <v>#N/A</v>
      </c>
      <c r="K258" s="417" t="e">
        <v>#N/A</v>
      </c>
      <c r="L258" s="422" t="e">
        <v>#N/A</v>
      </c>
      <c r="N258" s="123">
        <v>98.679021871108503</v>
      </c>
      <c r="O258" s="61" t="e">
        <v>#N/A</v>
      </c>
      <c r="P258" s="500" t="e">
        <v>#N/A</v>
      </c>
      <c r="Q258" s="107"/>
      <c r="S258" s="3">
        <v>90</v>
      </c>
      <c r="T258" s="107">
        <f t="shared" si="4"/>
        <v>0</v>
      </c>
      <c r="U258" s="107">
        <f>S258-'Wind PPAs by Plant_Real'!B258</f>
        <v>0</v>
      </c>
      <c r="Z258" s="418"/>
    </row>
    <row r="259" spans="1:26">
      <c r="A259" s="421">
        <v>40793</v>
      </c>
      <c r="B259" s="417">
        <v>104</v>
      </c>
      <c r="C259" s="1221">
        <v>20</v>
      </c>
      <c r="D259" s="417" t="e">
        <v>#N/A</v>
      </c>
      <c r="E259" s="417" t="e">
        <v>#N/A</v>
      </c>
      <c r="F259" s="417" t="e">
        <v>#N/A</v>
      </c>
      <c r="G259" s="417">
        <v>28.254813366468603</v>
      </c>
      <c r="H259" s="417" t="e">
        <v>#N/A</v>
      </c>
      <c r="I259" s="417" t="e">
        <v>#N/A</v>
      </c>
      <c r="J259" s="417" t="e">
        <v>#N/A</v>
      </c>
      <c r="K259" s="417" t="e">
        <v>#N/A</v>
      </c>
      <c r="L259" s="422" t="e">
        <v>#N/A</v>
      </c>
      <c r="N259" s="123" t="e">
        <v>#N/A</v>
      </c>
      <c r="O259" s="61">
        <v>28.254813366468603</v>
      </c>
      <c r="P259" s="500" t="e">
        <v>#N/A</v>
      </c>
      <c r="Q259" s="107"/>
      <c r="S259" s="3">
        <v>104</v>
      </c>
      <c r="T259" s="107">
        <f t="shared" si="4"/>
        <v>0</v>
      </c>
      <c r="U259" s="107">
        <f>S259-'Wind PPAs by Plant_Real'!B259</f>
        <v>0</v>
      </c>
      <c r="Z259" s="418"/>
    </row>
    <row r="260" spans="1:26">
      <c r="A260" s="421">
        <v>39657</v>
      </c>
      <c r="B260" s="417">
        <v>72</v>
      </c>
      <c r="C260" s="1221">
        <v>15</v>
      </c>
      <c r="D260" s="417" t="e">
        <v>#N/A</v>
      </c>
      <c r="E260" s="417">
        <v>96.799830290888522</v>
      </c>
      <c r="F260" s="417" t="e">
        <v>#N/A</v>
      </c>
      <c r="G260" s="417" t="e">
        <v>#N/A</v>
      </c>
      <c r="H260" s="417" t="e">
        <v>#N/A</v>
      </c>
      <c r="I260" s="417" t="e">
        <v>#N/A</v>
      </c>
      <c r="J260" s="417" t="e">
        <v>#N/A</v>
      </c>
      <c r="K260" s="417" t="e">
        <v>#N/A</v>
      </c>
      <c r="L260" s="422" t="e">
        <v>#N/A</v>
      </c>
      <c r="N260" s="123">
        <v>96.799830290888522</v>
      </c>
      <c r="O260" s="61" t="e">
        <v>#N/A</v>
      </c>
      <c r="P260" s="500" t="e">
        <v>#N/A</v>
      </c>
      <c r="Q260" s="107"/>
      <c r="S260" s="3">
        <v>72</v>
      </c>
      <c r="T260" s="107">
        <f t="shared" si="4"/>
        <v>0</v>
      </c>
      <c r="U260" s="107">
        <f>S260-'Wind PPAs by Plant_Real'!B260</f>
        <v>0</v>
      </c>
      <c r="Z260" s="418"/>
    </row>
    <row r="261" spans="1:26">
      <c r="A261" s="421">
        <v>40521</v>
      </c>
      <c r="B261" s="417">
        <v>167.89999999999998</v>
      </c>
      <c r="C261" s="1221">
        <v>20</v>
      </c>
      <c r="D261" s="417" t="e">
        <v>#N/A</v>
      </c>
      <c r="E261" s="417" t="e">
        <v>#N/A</v>
      </c>
      <c r="F261" s="417" t="e">
        <v>#N/A</v>
      </c>
      <c r="G261" s="417">
        <v>28.999999999999986</v>
      </c>
      <c r="H261" s="417" t="e">
        <v>#N/A</v>
      </c>
      <c r="I261" s="417" t="e">
        <v>#N/A</v>
      </c>
      <c r="J261" s="417" t="e">
        <v>#N/A</v>
      </c>
      <c r="K261" s="417" t="e">
        <v>#N/A</v>
      </c>
      <c r="L261" s="422" t="e">
        <v>#N/A</v>
      </c>
      <c r="N261" s="123" t="e">
        <v>#N/A</v>
      </c>
      <c r="O261" s="61">
        <v>28.999999999999986</v>
      </c>
      <c r="P261" s="500" t="e">
        <v>#N/A</v>
      </c>
      <c r="Q261" s="107"/>
      <c r="S261" s="3">
        <v>167.89999999999998</v>
      </c>
      <c r="T261" s="107">
        <f t="shared" si="4"/>
        <v>0</v>
      </c>
      <c r="U261" s="107">
        <f>S261-'Wind PPAs by Plant_Real'!B261</f>
        <v>0</v>
      </c>
      <c r="Z261" s="418"/>
    </row>
    <row r="262" spans="1:26">
      <c r="A262" s="421">
        <v>40669</v>
      </c>
      <c r="B262" s="417">
        <v>131.1</v>
      </c>
      <c r="C262" s="1221">
        <v>20</v>
      </c>
      <c r="D262" s="417" t="e">
        <v>#N/A</v>
      </c>
      <c r="E262" s="417" t="e">
        <v>#N/A</v>
      </c>
      <c r="F262" s="417" t="e">
        <v>#N/A</v>
      </c>
      <c r="G262" s="417">
        <v>31.499999999999993</v>
      </c>
      <c r="H262" s="417" t="e">
        <v>#N/A</v>
      </c>
      <c r="I262" s="417" t="e">
        <v>#N/A</v>
      </c>
      <c r="J262" s="417" t="e">
        <v>#N/A</v>
      </c>
      <c r="K262" s="417" t="e">
        <v>#N/A</v>
      </c>
      <c r="L262" s="422" t="e">
        <v>#N/A</v>
      </c>
      <c r="N262" s="123" t="e">
        <v>#N/A</v>
      </c>
      <c r="O262" s="61">
        <v>31.499999999999993</v>
      </c>
      <c r="P262" s="500" t="e">
        <v>#N/A</v>
      </c>
      <c r="Q262" s="107"/>
      <c r="S262" s="3">
        <v>131.1</v>
      </c>
      <c r="T262" s="107">
        <f t="shared" si="4"/>
        <v>0</v>
      </c>
      <c r="U262" s="107">
        <f>S262-'Wind PPAs by Plant_Real'!B262</f>
        <v>0</v>
      </c>
      <c r="Z262" s="418"/>
    </row>
    <row r="263" spans="1:26">
      <c r="A263" s="421">
        <v>39370</v>
      </c>
      <c r="B263" s="417">
        <v>98.7</v>
      </c>
      <c r="C263" s="1221">
        <v>18</v>
      </c>
      <c r="D263" s="417" t="e">
        <v>#N/A</v>
      </c>
      <c r="E263" s="417">
        <v>67.299999999999955</v>
      </c>
      <c r="F263" s="417" t="e">
        <v>#N/A</v>
      </c>
      <c r="G263" s="417" t="e">
        <v>#N/A</v>
      </c>
      <c r="H263" s="417" t="e">
        <v>#N/A</v>
      </c>
      <c r="I263" s="417" t="e">
        <v>#N/A</v>
      </c>
      <c r="J263" s="417" t="e">
        <v>#N/A</v>
      </c>
      <c r="K263" s="417" t="e">
        <v>#N/A</v>
      </c>
      <c r="L263" s="422" t="e">
        <v>#N/A</v>
      </c>
      <c r="N263" s="123">
        <v>67.299999999999955</v>
      </c>
      <c r="O263" s="61" t="e">
        <v>#N/A</v>
      </c>
      <c r="P263" s="500" t="e">
        <v>#N/A</v>
      </c>
      <c r="Q263" s="107"/>
      <c r="S263" s="3">
        <v>98.7</v>
      </c>
      <c r="T263" s="107">
        <f t="shared" si="4"/>
        <v>0</v>
      </c>
      <c r="U263" s="107">
        <f>S263-'Wind PPAs by Plant_Real'!B263</f>
        <v>0</v>
      </c>
      <c r="Z263" s="418"/>
    </row>
    <row r="264" spans="1:26">
      <c r="A264" s="421">
        <v>40462</v>
      </c>
      <c r="B264" s="417">
        <v>49.8</v>
      </c>
      <c r="C264" s="1221">
        <v>20</v>
      </c>
      <c r="D264" s="417" t="e">
        <v>#N/A</v>
      </c>
      <c r="E264" s="417" t="e">
        <v>#N/A</v>
      </c>
      <c r="F264" s="417" t="e">
        <v>#N/A</v>
      </c>
      <c r="G264" s="417" t="e">
        <v>#N/A</v>
      </c>
      <c r="H264" s="417" t="e">
        <v>#N/A</v>
      </c>
      <c r="I264" s="417" t="e">
        <v>#N/A</v>
      </c>
      <c r="J264" s="417" t="e">
        <v>#N/A</v>
      </c>
      <c r="K264" s="417">
        <v>112.75037063281312</v>
      </c>
      <c r="L264" s="422" t="e">
        <v>#N/A</v>
      </c>
      <c r="N264" s="123" t="e">
        <v>#N/A</v>
      </c>
      <c r="O264" s="61" t="e">
        <v>#N/A</v>
      </c>
      <c r="P264" s="500">
        <v>112.75037063281312</v>
      </c>
      <c r="Q264" s="107"/>
      <c r="S264" s="3">
        <v>49.8</v>
      </c>
      <c r="T264" s="107">
        <f t="shared" si="4"/>
        <v>0</v>
      </c>
      <c r="U264" s="107">
        <f>S264-'Wind PPAs by Plant_Real'!B264</f>
        <v>0</v>
      </c>
      <c r="Z264" s="418"/>
    </row>
    <row r="265" spans="1:26">
      <c r="A265" s="421">
        <v>40469</v>
      </c>
      <c r="B265" s="417">
        <v>31.68</v>
      </c>
      <c r="C265" s="1221">
        <v>20</v>
      </c>
      <c r="D265" s="417" t="e">
        <v>#N/A</v>
      </c>
      <c r="E265" s="417" t="e">
        <v>#N/A</v>
      </c>
      <c r="F265" s="417" t="e">
        <v>#N/A</v>
      </c>
      <c r="G265" s="417" t="e">
        <v>#N/A</v>
      </c>
      <c r="H265" s="417" t="e">
        <v>#N/A</v>
      </c>
      <c r="I265" s="417" t="e">
        <v>#N/A</v>
      </c>
      <c r="J265" s="417" t="e">
        <v>#N/A</v>
      </c>
      <c r="K265" s="417">
        <v>111.86625941300805</v>
      </c>
      <c r="L265" s="422" t="e">
        <v>#N/A</v>
      </c>
      <c r="N265" s="123" t="e">
        <v>#N/A</v>
      </c>
      <c r="O265" s="61" t="e">
        <v>#N/A</v>
      </c>
      <c r="P265" s="500">
        <v>111.86625941300805</v>
      </c>
      <c r="Q265" s="107"/>
      <c r="S265" s="3">
        <v>31.68</v>
      </c>
      <c r="T265" s="107">
        <f t="shared" si="4"/>
        <v>0</v>
      </c>
      <c r="U265" s="107">
        <f>S265-'Wind PPAs by Plant_Real'!B265</f>
        <v>0</v>
      </c>
      <c r="Z265" s="418"/>
    </row>
    <row r="266" spans="1:26">
      <c r="A266" s="421">
        <v>40723</v>
      </c>
      <c r="B266" s="417">
        <v>20</v>
      </c>
      <c r="C266" s="1221">
        <v>20</v>
      </c>
      <c r="D266" s="417" t="e">
        <v>#N/A</v>
      </c>
      <c r="E266" s="417" t="e">
        <v>#N/A</v>
      </c>
      <c r="F266" s="417">
        <v>79.181012945934285</v>
      </c>
      <c r="G266" s="417" t="e">
        <v>#N/A</v>
      </c>
      <c r="H266" s="417" t="e">
        <v>#N/A</v>
      </c>
      <c r="I266" s="417" t="e">
        <v>#N/A</v>
      </c>
      <c r="J266" s="417" t="e">
        <v>#N/A</v>
      </c>
      <c r="K266" s="417" t="e">
        <v>#N/A</v>
      </c>
      <c r="L266" s="422" t="e">
        <v>#N/A</v>
      </c>
      <c r="N266" s="123" t="e">
        <v>#N/A</v>
      </c>
      <c r="O266" s="61">
        <v>79.181012945934285</v>
      </c>
      <c r="P266" s="500" t="e">
        <v>#N/A</v>
      </c>
      <c r="Q266" s="107"/>
      <c r="S266" s="3">
        <v>20</v>
      </c>
      <c r="T266" s="107">
        <f t="shared" si="4"/>
        <v>0</v>
      </c>
      <c r="U266" s="107">
        <f>S266-'Wind PPAs by Plant_Real'!B266</f>
        <v>0</v>
      </c>
      <c r="Z266" s="418"/>
    </row>
    <row r="267" spans="1:26">
      <c r="A267" s="421">
        <v>39889</v>
      </c>
      <c r="B267" s="417">
        <v>8</v>
      </c>
      <c r="C267" s="1221">
        <v>20</v>
      </c>
      <c r="D267" s="417" t="e">
        <v>#N/A</v>
      </c>
      <c r="E267" s="417" t="e">
        <v>#N/A</v>
      </c>
      <c r="F267" s="417">
        <v>114.9999999999999</v>
      </c>
      <c r="G267" s="417" t="e">
        <v>#N/A</v>
      </c>
      <c r="H267" s="417" t="e">
        <v>#N/A</v>
      </c>
      <c r="I267" s="417" t="e">
        <v>#N/A</v>
      </c>
      <c r="J267" s="417" t="e">
        <v>#N/A</v>
      </c>
      <c r="K267" s="417" t="e">
        <v>#N/A</v>
      </c>
      <c r="L267" s="422" t="e">
        <v>#N/A</v>
      </c>
      <c r="N267" s="123" t="e">
        <v>#N/A</v>
      </c>
      <c r="O267" s="61">
        <v>114.9999999999999</v>
      </c>
      <c r="P267" s="500" t="e">
        <v>#N/A</v>
      </c>
      <c r="Q267" s="107"/>
      <c r="S267" s="3">
        <v>8</v>
      </c>
      <c r="T267" s="107">
        <f t="shared" si="4"/>
        <v>0</v>
      </c>
      <c r="U267" s="107">
        <f>S267-'Wind PPAs by Plant_Real'!B267</f>
        <v>0</v>
      </c>
      <c r="Z267" s="418"/>
    </row>
    <row r="268" spans="1:26">
      <c r="A268" s="421">
        <v>40946</v>
      </c>
      <c r="B268" s="417">
        <v>21</v>
      </c>
      <c r="C268" s="1221">
        <v>20</v>
      </c>
      <c r="D268" s="417" t="e">
        <v>#N/A</v>
      </c>
      <c r="E268" s="417" t="e">
        <v>#N/A</v>
      </c>
      <c r="F268" s="417">
        <v>44.650351234525957</v>
      </c>
      <c r="G268" s="417" t="e">
        <v>#N/A</v>
      </c>
      <c r="H268" s="417" t="e">
        <v>#N/A</v>
      </c>
      <c r="I268" s="417" t="e">
        <v>#N/A</v>
      </c>
      <c r="J268" s="417" t="e">
        <v>#N/A</v>
      </c>
      <c r="K268" s="417" t="e">
        <v>#N/A</v>
      </c>
      <c r="L268" s="422" t="e">
        <v>#N/A</v>
      </c>
      <c r="N268" s="123" t="e">
        <v>#N/A</v>
      </c>
      <c r="O268" s="61">
        <v>44.650351234525957</v>
      </c>
      <c r="P268" s="500" t="e">
        <v>#N/A</v>
      </c>
      <c r="Q268" s="107"/>
      <c r="S268" s="3">
        <v>21</v>
      </c>
      <c r="T268" s="107">
        <f t="shared" si="4"/>
        <v>0</v>
      </c>
      <c r="U268" s="107">
        <f>S268-'Wind PPAs by Plant_Real'!B268</f>
        <v>0</v>
      </c>
      <c r="Z268" s="418"/>
    </row>
    <row r="269" spans="1:26">
      <c r="A269" s="421">
        <v>40141</v>
      </c>
      <c r="B269" s="417">
        <v>209.4</v>
      </c>
      <c r="C269" s="1221">
        <v>20</v>
      </c>
      <c r="D269" s="417" t="e">
        <v>#N/A</v>
      </c>
      <c r="E269" s="417" t="e">
        <v>#N/A</v>
      </c>
      <c r="F269" s="417">
        <v>77.499999999999972</v>
      </c>
      <c r="G269" s="417" t="e">
        <v>#N/A</v>
      </c>
      <c r="H269" s="417" t="e">
        <v>#N/A</v>
      </c>
      <c r="I269" s="417" t="e">
        <v>#N/A</v>
      </c>
      <c r="J269" s="417" t="e">
        <v>#N/A</v>
      </c>
      <c r="K269" s="417" t="e">
        <v>#N/A</v>
      </c>
      <c r="L269" s="422" t="e">
        <v>#N/A</v>
      </c>
      <c r="N269" s="123" t="e">
        <v>#N/A</v>
      </c>
      <c r="O269" s="61">
        <v>77.499999999999972</v>
      </c>
      <c r="P269" s="500" t="e">
        <v>#N/A</v>
      </c>
      <c r="Q269" s="107"/>
      <c r="S269" s="3">
        <v>209.4</v>
      </c>
      <c r="T269" s="107">
        <f t="shared" si="4"/>
        <v>0</v>
      </c>
      <c r="U269" s="107">
        <f>S269-'Wind PPAs by Plant_Real'!B269</f>
        <v>0</v>
      </c>
      <c r="Z269" s="418"/>
    </row>
    <row r="270" spans="1:26">
      <c r="A270" s="421">
        <v>39083</v>
      </c>
      <c r="B270" s="417">
        <v>59.8</v>
      </c>
      <c r="C270" s="1221">
        <v>20</v>
      </c>
      <c r="D270" s="417" t="e">
        <v>#N/A</v>
      </c>
      <c r="E270" s="417" t="e">
        <v>#N/A</v>
      </c>
      <c r="F270" s="417" t="e">
        <v>#N/A</v>
      </c>
      <c r="G270" s="417" t="e">
        <v>#N/A</v>
      </c>
      <c r="H270" s="417">
        <v>41.21999999999997</v>
      </c>
      <c r="I270" s="417" t="e">
        <v>#N/A</v>
      </c>
      <c r="J270" s="417" t="e">
        <v>#N/A</v>
      </c>
      <c r="K270" s="417" t="e">
        <v>#N/A</v>
      </c>
      <c r="L270" s="422" t="e">
        <v>#N/A</v>
      </c>
      <c r="N270" s="123" t="e">
        <v>#N/A</v>
      </c>
      <c r="O270" s="61">
        <v>41.21999999999997</v>
      </c>
      <c r="P270" s="500" t="e">
        <v>#N/A</v>
      </c>
      <c r="Q270" s="107"/>
      <c r="S270" s="3">
        <v>59.8</v>
      </c>
      <c r="T270" s="107">
        <f t="shared" si="4"/>
        <v>0</v>
      </c>
      <c r="U270" s="107">
        <f>S270-'Wind PPAs by Plant_Real'!B270</f>
        <v>0</v>
      </c>
      <c r="Z270" s="418"/>
    </row>
    <row r="271" spans="1:26">
      <c r="A271" s="421">
        <v>39438</v>
      </c>
      <c r="B271" s="417">
        <v>165.6</v>
      </c>
      <c r="C271" s="1221">
        <v>15</v>
      </c>
      <c r="D271" s="417" t="e">
        <v>#N/A</v>
      </c>
      <c r="E271" s="417" t="e">
        <v>#N/A</v>
      </c>
      <c r="F271" s="417" t="e">
        <v>#N/A</v>
      </c>
      <c r="G271" s="417" t="e">
        <v>#N/A</v>
      </c>
      <c r="H271" s="417">
        <v>54.249999999999979</v>
      </c>
      <c r="I271" s="417" t="e">
        <v>#N/A</v>
      </c>
      <c r="J271" s="417" t="e">
        <v>#N/A</v>
      </c>
      <c r="K271" s="417" t="e">
        <v>#N/A</v>
      </c>
      <c r="L271" s="422" t="e">
        <v>#N/A</v>
      </c>
      <c r="N271" s="123" t="e">
        <v>#N/A</v>
      </c>
      <c r="O271" s="61">
        <v>54.249999999999979</v>
      </c>
      <c r="P271" s="500" t="e">
        <v>#N/A</v>
      </c>
      <c r="Q271" s="107"/>
      <c r="S271" s="3">
        <v>165.6</v>
      </c>
      <c r="T271" s="107">
        <f t="shared" si="4"/>
        <v>0</v>
      </c>
      <c r="U271" s="107">
        <f>S271-'Wind PPAs by Plant_Real'!B271</f>
        <v>0</v>
      </c>
      <c r="Z271" s="418"/>
    </row>
    <row r="272" spans="1:26">
      <c r="A272" s="421">
        <v>36830</v>
      </c>
      <c r="B272" s="417">
        <v>150</v>
      </c>
      <c r="C272" s="1221">
        <v>10</v>
      </c>
      <c r="D272" s="417" t="e">
        <v>#N/A</v>
      </c>
      <c r="E272" s="417" t="e">
        <v>#N/A</v>
      </c>
      <c r="F272" s="417" t="e">
        <v>#N/A</v>
      </c>
      <c r="G272" s="417" t="e">
        <v>#N/A</v>
      </c>
      <c r="H272" s="417">
        <v>26.869999999999987</v>
      </c>
      <c r="I272" s="417" t="e">
        <v>#N/A</v>
      </c>
      <c r="J272" s="417" t="e">
        <v>#N/A</v>
      </c>
      <c r="K272" s="417" t="e">
        <v>#N/A</v>
      </c>
      <c r="L272" s="422" t="e">
        <v>#N/A</v>
      </c>
      <c r="N272" s="123" t="e">
        <v>#N/A</v>
      </c>
      <c r="O272" s="61">
        <v>26.869999999999987</v>
      </c>
      <c r="P272" s="500" t="e">
        <v>#N/A</v>
      </c>
      <c r="Q272" s="107"/>
      <c r="S272" s="3">
        <v>150</v>
      </c>
      <c r="T272" s="107">
        <f t="shared" si="4"/>
        <v>0</v>
      </c>
      <c r="U272" s="107">
        <f>S272-'Wind PPAs by Plant_Real'!B272</f>
        <v>0</v>
      </c>
      <c r="Z272" s="418"/>
    </row>
    <row r="273" spans="1:26">
      <c r="A273" s="421">
        <v>38134</v>
      </c>
      <c r="B273" s="417">
        <v>91.5</v>
      </c>
      <c r="C273" s="1221">
        <v>12</v>
      </c>
      <c r="D273" s="417" t="e">
        <v>#N/A</v>
      </c>
      <c r="E273" s="417" t="e">
        <v>#N/A</v>
      </c>
      <c r="F273" s="417" t="e">
        <v>#N/A</v>
      </c>
      <c r="G273" s="417" t="e">
        <v>#N/A</v>
      </c>
      <c r="H273" s="417">
        <v>27.449999999999989</v>
      </c>
      <c r="I273" s="417" t="e">
        <v>#N/A</v>
      </c>
      <c r="J273" s="417" t="e">
        <v>#N/A</v>
      </c>
      <c r="K273" s="417" t="e">
        <v>#N/A</v>
      </c>
      <c r="L273" s="422" t="e">
        <v>#N/A</v>
      </c>
      <c r="N273" s="123" t="e">
        <v>#N/A</v>
      </c>
      <c r="O273" s="61">
        <v>27.449999999999989</v>
      </c>
      <c r="P273" s="500" t="e">
        <v>#N/A</v>
      </c>
      <c r="Q273" s="107"/>
      <c r="S273" s="3">
        <v>91.5</v>
      </c>
      <c r="T273" s="107">
        <f t="shared" si="4"/>
        <v>0</v>
      </c>
      <c r="U273" s="107">
        <f>S273-'Wind PPAs by Plant_Real'!B273</f>
        <v>0</v>
      </c>
      <c r="Z273" s="418"/>
    </row>
    <row r="274" spans="1:26">
      <c r="A274" s="421">
        <v>38337</v>
      </c>
      <c r="B274" s="417">
        <v>35</v>
      </c>
      <c r="C274" s="1221">
        <v>12</v>
      </c>
      <c r="D274" s="417" t="e">
        <v>#N/A</v>
      </c>
      <c r="E274" s="417" t="e">
        <v>#N/A</v>
      </c>
      <c r="F274" s="417" t="e">
        <v>#N/A</v>
      </c>
      <c r="G274" s="417" t="e">
        <v>#N/A</v>
      </c>
      <c r="H274" s="417">
        <v>30.279999999999987</v>
      </c>
      <c r="I274" s="417" t="e">
        <v>#N/A</v>
      </c>
      <c r="J274" s="417" t="e">
        <v>#N/A</v>
      </c>
      <c r="K274" s="417" t="e">
        <v>#N/A</v>
      </c>
      <c r="L274" s="422" t="e">
        <v>#N/A</v>
      </c>
      <c r="N274" s="123" t="e">
        <v>#N/A</v>
      </c>
      <c r="O274" s="61">
        <v>30.279999999999987</v>
      </c>
      <c r="P274" s="500" t="e">
        <v>#N/A</v>
      </c>
      <c r="Q274" s="107"/>
      <c r="S274" s="3">
        <v>35</v>
      </c>
      <c r="T274" s="107">
        <f t="shared" si="4"/>
        <v>0</v>
      </c>
      <c r="U274" s="107">
        <f>S274-'Wind PPAs by Plant_Real'!B274</f>
        <v>0</v>
      </c>
      <c r="Z274" s="418"/>
    </row>
    <row r="275" spans="1:26">
      <c r="A275" s="421">
        <v>38439</v>
      </c>
      <c r="B275" s="417">
        <v>100</v>
      </c>
      <c r="C275" s="1221">
        <v>12</v>
      </c>
      <c r="D275" s="417" t="e">
        <v>#N/A</v>
      </c>
      <c r="E275" s="417" t="e">
        <v>#N/A</v>
      </c>
      <c r="F275" s="417" t="e">
        <v>#N/A</v>
      </c>
      <c r="G275" s="417" t="e">
        <v>#N/A</v>
      </c>
      <c r="H275" s="417">
        <v>30.28</v>
      </c>
      <c r="I275" s="417" t="e">
        <v>#N/A</v>
      </c>
      <c r="J275" s="417" t="e">
        <v>#N/A</v>
      </c>
      <c r="K275" s="417" t="e">
        <v>#N/A</v>
      </c>
      <c r="L275" s="422" t="e">
        <v>#N/A</v>
      </c>
      <c r="N275" s="123" t="e">
        <v>#N/A</v>
      </c>
      <c r="O275" s="61">
        <v>30.28</v>
      </c>
      <c r="P275" s="500" t="e">
        <v>#N/A</v>
      </c>
      <c r="Q275" s="107"/>
      <c r="S275" s="3">
        <v>100</v>
      </c>
      <c r="T275" s="107">
        <f t="shared" si="4"/>
        <v>0</v>
      </c>
      <c r="U275" s="107">
        <f>S275-'Wind PPAs by Plant_Real'!B275</f>
        <v>0</v>
      </c>
      <c r="Z275" s="418"/>
    </row>
    <row r="276" spans="1:26">
      <c r="A276" s="421">
        <v>38777</v>
      </c>
      <c r="B276" s="417">
        <v>240.8</v>
      </c>
      <c r="C276" s="1221">
        <v>20</v>
      </c>
      <c r="D276" s="417" t="e">
        <v>#N/A</v>
      </c>
      <c r="E276" s="417" t="e">
        <v>#N/A</v>
      </c>
      <c r="F276" s="417" t="e">
        <v>#N/A</v>
      </c>
      <c r="G276" s="417" t="e">
        <v>#N/A</v>
      </c>
      <c r="H276" s="417">
        <v>49.25999999999997</v>
      </c>
      <c r="I276" s="417" t="e">
        <v>#N/A</v>
      </c>
      <c r="J276" s="417" t="e">
        <v>#N/A</v>
      </c>
      <c r="K276" s="417" t="e">
        <v>#N/A</v>
      </c>
      <c r="L276" s="422" t="e">
        <v>#N/A</v>
      </c>
      <c r="N276" s="123" t="e">
        <v>#N/A</v>
      </c>
      <c r="O276" s="61">
        <v>49.25999999999997</v>
      </c>
      <c r="P276" s="500" t="e">
        <v>#N/A</v>
      </c>
      <c r="Q276" s="107"/>
      <c r="S276" s="3">
        <v>240.8</v>
      </c>
      <c r="T276" s="107">
        <f t="shared" si="4"/>
        <v>0</v>
      </c>
      <c r="U276" s="107">
        <f>S276-'Wind PPAs by Plant_Real'!B276</f>
        <v>0</v>
      </c>
      <c r="Z276" s="418"/>
    </row>
    <row r="277" spans="1:26">
      <c r="A277" s="421">
        <v>37196</v>
      </c>
      <c r="B277" s="417">
        <v>160.5</v>
      </c>
      <c r="C277" s="1221">
        <v>20</v>
      </c>
      <c r="D277" s="417" t="e">
        <v>#N/A</v>
      </c>
      <c r="E277" s="417" t="e">
        <v>#N/A</v>
      </c>
      <c r="F277" s="417" t="e">
        <v>#N/A</v>
      </c>
      <c r="G277" s="417" t="e">
        <v>#N/A</v>
      </c>
      <c r="H277" s="417">
        <v>25.409999999999989</v>
      </c>
      <c r="I277" s="417" t="e">
        <v>#N/A</v>
      </c>
      <c r="J277" s="417" t="e">
        <v>#N/A</v>
      </c>
      <c r="K277" s="417" t="e">
        <v>#N/A</v>
      </c>
      <c r="L277" s="422" t="e">
        <v>#N/A</v>
      </c>
      <c r="N277" s="123" t="e">
        <v>#N/A</v>
      </c>
      <c r="O277" s="61">
        <v>25.409999999999989</v>
      </c>
      <c r="P277" s="500" t="e">
        <v>#N/A</v>
      </c>
      <c r="Q277" s="107"/>
      <c r="S277" s="3">
        <v>160.5</v>
      </c>
      <c r="T277" s="107">
        <f t="shared" si="4"/>
        <v>0</v>
      </c>
      <c r="U277" s="107">
        <f>S277-'Wind PPAs by Plant_Real'!B277</f>
        <v>0</v>
      </c>
      <c r="Z277" s="418"/>
    </row>
    <row r="278" spans="1:26">
      <c r="A278" s="421">
        <v>39805</v>
      </c>
      <c r="B278" s="417">
        <v>18.899999999999999</v>
      </c>
      <c r="C278" s="1221">
        <v>20</v>
      </c>
      <c r="D278" s="417" t="e">
        <v>#N/A</v>
      </c>
      <c r="E278" s="417" t="e">
        <v>#N/A</v>
      </c>
      <c r="F278" s="417" t="e">
        <v>#N/A</v>
      </c>
      <c r="G278" s="417">
        <v>37.369999999999983</v>
      </c>
      <c r="H278" s="417" t="e">
        <v>#N/A</v>
      </c>
      <c r="I278" s="417" t="e">
        <v>#N/A</v>
      </c>
      <c r="J278" s="417" t="e">
        <v>#N/A</v>
      </c>
      <c r="K278" s="417" t="e">
        <v>#N/A</v>
      </c>
      <c r="L278" s="422" t="e">
        <v>#N/A</v>
      </c>
      <c r="N278" s="123" t="e">
        <v>#N/A</v>
      </c>
      <c r="O278" s="61">
        <v>37.369999999999983</v>
      </c>
      <c r="P278" s="500" t="e">
        <v>#N/A</v>
      </c>
      <c r="Q278" s="107"/>
      <c r="S278" s="3">
        <v>18.899999999999999</v>
      </c>
      <c r="T278" s="107">
        <f t="shared" si="4"/>
        <v>0</v>
      </c>
      <c r="U278" s="107">
        <f>S278-'Wind PPAs by Plant_Real'!B278</f>
        <v>0</v>
      </c>
      <c r="Z278" s="418"/>
    </row>
    <row r="279" spans="1:26">
      <c r="A279" s="421">
        <v>40087</v>
      </c>
      <c r="B279" s="417">
        <v>150</v>
      </c>
      <c r="C279" s="1221">
        <v>20</v>
      </c>
      <c r="D279" s="417" t="e">
        <v>#N/A</v>
      </c>
      <c r="E279" s="417" t="e">
        <v>#N/A</v>
      </c>
      <c r="F279" s="417" t="e">
        <v>#N/A</v>
      </c>
      <c r="G279" s="417" t="e">
        <v>#N/A</v>
      </c>
      <c r="H279" s="417">
        <v>65.999999999999972</v>
      </c>
      <c r="I279" s="417" t="e">
        <v>#N/A</v>
      </c>
      <c r="J279" s="417" t="e">
        <v>#N/A</v>
      </c>
      <c r="K279" s="417" t="e">
        <v>#N/A</v>
      </c>
      <c r="L279" s="422" t="e">
        <v>#N/A</v>
      </c>
      <c r="N279" s="123" t="e">
        <v>#N/A</v>
      </c>
      <c r="O279" s="61">
        <v>65.999999999999972</v>
      </c>
      <c r="P279" s="500" t="e">
        <v>#N/A</v>
      </c>
      <c r="Q279" s="107"/>
      <c r="S279" s="3">
        <v>150</v>
      </c>
      <c r="T279" s="107">
        <f t="shared" si="4"/>
        <v>0</v>
      </c>
      <c r="U279" s="107">
        <f>S279-'Wind PPAs by Plant_Real'!B279</f>
        <v>0</v>
      </c>
      <c r="Z279" s="418"/>
    </row>
    <row r="280" spans="1:26">
      <c r="A280" s="421">
        <v>38991</v>
      </c>
      <c r="B280" s="417">
        <v>14.7</v>
      </c>
      <c r="C280" s="1221">
        <v>20</v>
      </c>
      <c r="D280" s="417" t="e">
        <v>#N/A</v>
      </c>
      <c r="E280" s="417" t="e">
        <v>#N/A</v>
      </c>
      <c r="F280" s="417">
        <v>32.999999999999993</v>
      </c>
      <c r="G280" s="417" t="e">
        <v>#N/A</v>
      </c>
      <c r="H280" s="417" t="e">
        <v>#N/A</v>
      </c>
      <c r="I280" s="417" t="e">
        <v>#N/A</v>
      </c>
      <c r="J280" s="417" t="e">
        <v>#N/A</v>
      </c>
      <c r="K280" s="417" t="e">
        <v>#N/A</v>
      </c>
      <c r="L280" s="422" t="e">
        <v>#N/A</v>
      </c>
      <c r="N280" s="123" t="e">
        <v>#N/A</v>
      </c>
      <c r="O280" s="61">
        <v>32.999999999999993</v>
      </c>
      <c r="P280" s="500" t="e">
        <v>#N/A</v>
      </c>
      <c r="Q280" s="107"/>
      <c r="S280" s="3">
        <v>14.7</v>
      </c>
      <c r="T280" s="107">
        <f t="shared" si="4"/>
        <v>0</v>
      </c>
      <c r="U280" s="107">
        <f>S280-'Wind PPAs by Plant_Real'!B280</f>
        <v>0</v>
      </c>
      <c r="Z280" s="418"/>
    </row>
    <row r="281" spans="1:26">
      <c r="A281" s="421">
        <v>38991</v>
      </c>
      <c r="B281" s="417">
        <v>21</v>
      </c>
      <c r="C281" s="1221">
        <v>20</v>
      </c>
      <c r="D281" s="417" t="e">
        <v>#N/A</v>
      </c>
      <c r="E281" s="417" t="e">
        <v>#N/A</v>
      </c>
      <c r="F281" s="417">
        <v>30.999999999999989</v>
      </c>
      <c r="G281" s="417" t="e">
        <v>#N/A</v>
      </c>
      <c r="H281" s="417" t="e">
        <v>#N/A</v>
      </c>
      <c r="I281" s="417" t="e">
        <v>#N/A</v>
      </c>
      <c r="J281" s="417" t="e">
        <v>#N/A</v>
      </c>
      <c r="K281" s="417" t="e">
        <v>#N/A</v>
      </c>
      <c r="L281" s="422" t="e">
        <v>#N/A</v>
      </c>
      <c r="N281" s="123" t="e">
        <v>#N/A</v>
      </c>
      <c r="O281" s="61">
        <v>30.999999999999989</v>
      </c>
      <c r="P281" s="500" t="e">
        <v>#N/A</v>
      </c>
      <c r="Q281" s="107"/>
      <c r="S281" s="3">
        <v>21</v>
      </c>
      <c r="T281" s="107">
        <f t="shared" si="4"/>
        <v>0</v>
      </c>
      <c r="U281" s="107">
        <f>S281-'Wind PPAs by Plant_Real'!B281</f>
        <v>0</v>
      </c>
      <c r="Z281" s="418"/>
    </row>
    <row r="282" spans="1:26">
      <c r="A282" s="421">
        <v>37771</v>
      </c>
      <c r="B282" s="417">
        <v>24</v>
      </c>
      <c r="C282" s="1221">
        <v>20</v>
      </c>
      <c r="D282" s="417" t="e">
        <v>#N/A</v>
      </c>
      <c r="E282" s="417" t="e">
        <v>#N/A</v>
      </c>
      <c r="F282" s="417" t="e">
        <v>#N/A</v>
      </c>
      <c r="G282" s="417" t="e">
        <v>#N/A</v>
      </c>
      <c r="H282" s="417" t="e">
        <v>#N/A</v>
      </c>
      <c r="I282" s="417">
        <v>53.70999999999998</v>
      </c>
      <c r="J282" s="417" t="e">
        <v>#N/A</v>
      </c>
      <c r="K282" s="417" t="e">
        <v>#N/A</v>
      </c>
      <c r="L282" s="422" t="e">
        <v>#N/A</v>
      </c>
      <c r="N282" s="123" t="e">
        <v>#N/A</v>
      </c>
      <c r="O282" s="61" t="e">
        <v>#N/A</v>
      </c>
      <c r="P282" s="500">
        <v>53.70999999999998</v>
      </c>
      <c r="Q282" s="107"/>
      <c r="S282" s="3">
        <v>24</v>
      </c>
      <c r="T282" s="107">
        <f t="shared" ref="T282:T345" si="5">S282-B282</f>
        <v>0</v>
      </c>
      <c r="U282" s="107">
        <f>S282-'Wind PPAs by Plant_Real'!B282</f>
        <v>0</v>
      </c>
      <c r="Z282" s="418"/>
    </row>
    <row r="283" spans="1:26">
      <c r="A283" s="421">
        <v>39052</v>
      </c>
      <c r="B283" s="417">
        <v>5</v>
      </c>
      <c r="C283" s="1221">
        <v>20</v>
      </c>
      <c r="D283" s="417" t="e">
        <v>#N/A</v>
      </c>
      <c r="E283" s="417" t="e">
        <v>#N/A</v>
      </c>
      <c r="F283" s="417" t="e">
        <v>#N/A</v>
      </c>
      <c r="G283" s="417" t="e">
        <v>#N/A</v>
      </c>
      <c r="H283" s="417" t="e">
        <v>#N/A</v>
      </c>
      <c r="I283" s="417" t="e">
        <v>#N/A</v>
      </c>
      <c r="J283" s="417" t="e">
        <v>#N/A</v>
      </c>
      <c r="K283" s="417" t="e">
        <v>#N/A</v>
      </c>
      <c r="L283" s="422">
        <v>53.999999999999972</v>
      </c>
      <c r="N283" s="123" t="e">
        <v>#N/A</v>
      </c>
      <c r="O283" s="61" t="e">
        <v>#N/A</v>
      </c>
      <c r="P283" s="500">
        <v>53.999999999999972</v>
      </c>
      <c r="Q283" s="107"/>
      <c r="S283" s="3">
        <v>5</v>
      </c>
      <c r="T283" s="107">
        <f t="shared" si="5"/>
        <v>0</v>
      </c>
      <c r="U283" s="107">
        <f>S283-'Wind PPAs by Plant_Real'!B283</f>
        <v>0</v>
      </c>
      <c r="Z283" s="418"/>
    </row>
    <row r="284" spans="1:26">
      <c r="A284" s="421">
        <v>40899</v>
      </c>
      <c r="B284" s="417">
        <v>14.4</v>
      </c>
      <c r="C284" s="1221">
        <v>25</v>
      </c>
      <c r="D284" s="417" t="e">
        <v>#N/A</v>
      </c>
      <c r="E284" s="417">
        <v>48.770849059970672</v>
      </c>
      <c r="F284" s="417" t="e">
        <v>#N/A</v>
      </c>
      <c r="G284" s="417" t="e">
        <v>#N/A</v>
      </c>
      <c r="H284" s="417" t="e">
        <v>#N/A</v>
      </c>
      <c r="I284" s="417" t="e">
        <v>#N/A</v>
      </c>
      <c r="J284" s="417" t="e">
        <v>#N/A</v>
      </c>
      <c r="K284" s="417" t="e">
        <v>#N/A</v>
      </c>
      <c r="L284" s="422" t="e">
        <v>#N/A</v>
      </c>
      <c r="N284" s="123">
        <v>48.770849059970672</v>
      </c>
      <c r="O284" s="61" t="e">
        <v>#N/A</v>
      </c>
      <c r="P284" s="500" t="e">
        <v>#N/A</v>
      </c>
      <c r="Q284" s="107"/>
      <c r="S284" s="3">
        <v>14.4</v>
      </c>
      <c r="T284" s="107">
        <f t="shared" si="5"/>
        <v>0</v>
      </c>
      <c r="U284" s="107">
        <f>S284-'Wind PPAs by Plant_Real'!B284</f>
        <v>0</v>
      </c>
      <c r="Z284" s="418"/>
    </row>
    <row r="285" spans="1:26">
      <c r="A285" s="421">
        <v>40785</v>
      </c>
      <c r="B285" s="417">
        <v>100.8</v>
      </c>
      <c r="C285" s="1221">
        <v>20</v>
      </c>
      <c r="D285" s="417" t="e">
        <v>#N/A</v>
      </c>
      <c r="E285" s="417" t="e">
        <v>#N/A</v>
      </c>
      <c r="F285" s="417" t="e">
        <v>#N/A</v>
      </c>
      <c r="G285" s="417">
        <v>26.899999999999981</v>
      </c>
      <c r="H285" s="417" t="e">
        <v>#N/A</v>
      </c>
      <c r="I285" s="417" t="e">
        <v>#N/A</v>
      </c>
      <c r="J285" s="417" t="e">
        <v>#N/A</v>
      </c>
      <c r="K285" s="417" t="e">
        <v>#N/A</v>
      </c>
      <c r="L285" s="422" t="e">
        <v>#N/A</v>
      </c>
      <c r="N285" s="123" t="e">
        <v>#N/A</v>
      </c>
      <c r="O285" s="61">
        <v>26.899999999999981</v>
      </c>
      <c r="P285" s="500" t="e">
        <v>#N/A</v>
      </c>
      <c r="Q285" s="107"/>
      <c r="S285" s="3">
        <v>100.8</v>
      </c>
      <c r="T285" s="107">
        <f t="shared" si="5"/>
        <v>0</v>
      </c>
      <c r="U285" s="107">
        <f>S285-'Wind PPAs by Plant_Real'!B285</f>
        <v>0</v>
      </c>
      <c r="Z285" s="418"/>
    </row>
    <row r="286" spans="1:26">
      <c r="A286" s="421">
        <v>40739</v>
      </c>
      <c r="B286" s="417">
        <v>162</v>
      </c>
      <c r="C286" s="1221">
        <v>25</v>
      </c>
      <c r="D286" s="417">
        <v>86.899999999999935</v>
      </c>
      <c r="E286" s="417" t="e">
        <v>#N/A</v>
      </c>
      <c r="F286" s="417" t="e">
        <v>#N/A</v>
      </c>
      <c r="G286" s="417" t="e">
        <v>#N/A</v>
      </c>
      <c r="H286" s="417" t="e">
        <v>#N/A</v>
      </c>
      <c r="I286" s="417" t="e">
        <v>#N/A</v>
      </c>
      <c r="J286" s="417" t="e">
        <v>#N/A</v>
      </c>
      <c r="K286" s="417" t="e">
        <v>#N/A</v>
      </c>
      <c r="L286" s="422" t="e">
        <v>#N/A</v>
      </c>
      <c r="N286" s="123">
        <v>86.899999999999935</v>
      </c>
      <c r="O286" s="61" t="e">
        <v>#N/A</v>
      </c>
      <c r="P286" s="500" t="e">
        <v>#N/A</v>
      </c>
      <c r="Q286" s="107"/>
      <c r="S286" s="3">
        <v>162</v>
      </c>
      <c r="T286" s="107">
        <f t="shared" si="5"/>
        <v>0</v>
      </c>
      <c r="U286" s="107">
        <f>S286-'Wind PPAs by Plant_Real'!B286</f>
        <v>0</v>
      </c>
      <c r="Z286" s="418"/>
    </row>
    <row r="287" spans="1:26">
      <c r="A287" s="421">
        <v>39849</v>
      </c>
      <c r="B287" s="417">
        <v>51</v>
      </c>
      <c r="C287" s="1221">
        <v>20</v>
      </c>
      <c r="D287" s="417" t="e">
        <v>#N/A</v>
      </c>
      <c r="E287" s="417" t="e">
        <v>#N/A</v>
      </c>
      <c r="F287" s="417" t="e">
        <v>#N/A</v>
      </c>
      <c r="G287" s="417" t="e">
        <v>#N/A</v>
      </c>
      <c r="H287" s="417" t="e">
        <v>#N/A</v>
      </c>
      <c r="I287" s="417">
        <v>91.25805510079212</v>
      </c>
      <c r="J287" s="417" t="e">
        <v>#N/A</v>
      </c>
      <c r="K287" s="417" t="e">
        <v>#N/A</v>
      </c>
      <c r="L287" s="422" t="e">
        <v>#N/A</v>
      </c>
      <c r="N287" s="123" t="e">
        <v>#N/A</v>
      </c>
      <c r="O287" s="61" t="e">
        <v>#N/A</v>
      </c>
      <c r="P287" s="500">
        <v>91.25805510079212</v>
      </c>
      <c r="Q287" s="107"/>
      <c r="S287" s="3">
        <v>51</v>
      </c>
      <c r="T287" s="107">
        <f t="shared" si="5"/>
        <v>0</v>
      </c>
      <c r="U287" s="107">
        <f>S287-'Wind PPAs by Plant_Real'!B287</f>
        <v>0</v>
      </c>
      <c r="Z287" s="418"/>
    </row>
    <row r="288" spans="1:26">
      <c r="A288" s="421">
        <v>39849</v>
      </c>
      <c r="B288" s="417">
        <v>49.5</v>
      </c>
      <c r="C288" s="1221">
        <v>20</v>
      </c>
      <c r="D288" s="417" t="e">
        <v>#N/A</v>
      </c>
      <c r="E288" s="417" t="e">
        <v>#N/A</v>
      </c>
      <c r="F288" s="417" t="e">
        <v>#N/A</v>
      </c>
      <c r="G288" s="417" t="e">
        <v>#N/A</v>
      </c>
      <c r="H288" s="417" t="e">
        <v>#N/A</v>
      </c>
      <c r="I288" s="417">
        <v>91.275275115606391</v>
      </c>
      <c r="J288" s="417" t="e">
        <v>#N/A</v>
      </c>
      <c r="K288" s="417" t="e">
        <v>#N/A</v>
      </c>
      <c r="L288" s="422" t="e">
        <v>#N/A</v>
      </c>
      <c r="N288" s="123" t="e">
        <v>#N/A</v>
      </c>
      <c r="O288" s="61" t="e">
        <v>#N/A</v>
      </c>
      <c r="P288" s="500">
        <v>91.275275115606391</v>
      </c>
      <c r="Q288" s="107"/>
      <c r="S288" s="3">
        <v>49.5</v>
      </c>
      <c r="T288" s="107">
        <f t="shared" si="5"/>
        <v>0</v>
      </c>
      <c r="U288" s="107">
        <f>S288-'Wind PPAs by Plant_Real'!B288</f>
        <v>0</v>
      </c>
      <c r="Z288" s="418"/>
    </row>
    <row r="289" spans="1:26">
      <c r="A289" s="421">
        <v>40487</v>
      </c>
      <c r="B289" s="417">
        <v>161</v>
      </c>
      <c r="C289" s="1221">
        <v>15</v>
      </c>
      <c r="D289" s="417" t="e">
        <v>#N/A</v>
      </c>
      <c r="E289" s="417" t="e">
        <v>#N/A</v>
      </c>
      <c r="F289" s="417" t="e">
        <v>#N/A</v>
      </c>
      <c r="G289" s="417">
        <v>38.590792794919416</v>
      </c>
      <c r="H289" s="417" t="e">
        <v>#N/A</v>
      </c>
      <c r="I289" s="417" t="e">
        <v>#N/A</v>
      </c>
      <c r="J289" s="417" t="e">
        <v>#N/A</v>
      </c>
      <c r="K289" s="417" t="e">
        <v>#N/A</v>
      </c>
      <c r="L289" s="422" t="e">
        <v>#N/A</v>
      </c>
      <c r="N289" s="123" t="e">
        <v>#N/A</v>
      </c>
      <c r="O289" s="61">
        <v>38.590792794919416</v>
      </c>
      <c r="P289" s="500" t="e">
        <v>#N/A</v>
      </c>
      <c r="Q289" s="107"/>
      <c r="S289" s="3">
        <v>161</v>
      </c>
      <c r="T289" s="107">
        <f t="shared" si="5"/>
        <v>0</v>
      </c>
      <c r="U289" s="107">
        <f>S289-'Wind PPAs by Plant_Real'!B289</f>
        <v>0</v>
      </c>
      <c r="Z289" s="418"/>
    </row>
    <row r="290" spans="1:26">
      <c r="A290" s="421">
        <v>40575</v>
      </c>
      <c r="B290" s="417">
        <v>257.60000000000002</v>
      </c>
      <c r="C290" s="1221">
        <v>20</v>
      </c>
      <c r="D290" s="417">
        <v>105</v>
      </c>
      <c r="E290" s="417" t="e">
        <v>#N/A</v>
      </c>
      <c r="F290" s="417" t="e">
        <v>#N/A</v>
      </c>
      <c r="G290" s="417" t="e">
        <v>#N/A</v>
      </c>
      <c r="H290" s="417" t="e">
        <v>#N/A</v>
      </c>
      <c r="I290" s="417" t="e">
        <v>#N/A</v>
      </c>
      <c r="J290" s="417" t="e">
        <v>#N/A</v>
      </c>
      <c r="K290" s="417" t="e">
        <v>#N/A</v>
      </c>
      <c r="L290" s="422" t="e">
        <v>#N/A</v>
      </c>
      <c r="N290" s="123">
        <v>105</v>
      </c>
      <c r="O290" s="61" t="e">
        <v>#N/A</v>
      </c>
      <c r="P290" s="500" t="e">
        <v>#N/A</v>
      </c>
      <c r="Q290" s="107"/>
      <c r="S290" s="3">
        <v>257.60000000000002</v>
      </c>
      <c r="T290" s="107">
        <f t="shared" si="5"/>
        <v>0</v>
      </c>
      <c r="U290" s="107">
        <f>S290-'Wind PPAs by Plant_Real'!B290</f>
        <v>0</v>
      </c>
      <c r="Z290" s="418"/>
    </row>
    <row r="291" spans="1:26">
      <c r="A291" s="421">
        <v>40772</v>
      </c>
      <c r="B291" s="417">
        <v>50</v>
      </c>
      <c r="C291" s="1221">
        <v>25</v>
      </c>
      <c r="D291" s="417" t="e">
        <v>#N/A</v>
      </c>
      <c r="E291" s="417" t="e">
        <v>#N/A</v>
      </c>
      <c r="F291" s="417">
        <v>44.003744784654906</v>
      </c>
      <c r="G291" s="417" t="e">
        <v>#N/A</v>
      </c>
      <c r="H291" s="417" t="e">
        <v>#N/A</v>
      </c>
      <c r="I291" s="417" t="e">
        <v>#N/A</v>
      </c>
      <c r="J291" s="417" t="e">
        <v>#N/A</v>
      </c>
      <c r="K291" s="417" t="e">
        <v>#N/A</v>
      </c>
      <c r="L291" s="422" t="e">
        <v>#N/A</v>
      </c>
      <c r="N291" s="123" t="e">
        <v>#N/A</v>
      </c>
      <c r="O291" s="61">
        <v>44.003744784654906</v>
      </c>
      <c r="P291" s="500" t="e">
        <v>#N/A</v>
      </c>
      <c r="Q291" s="107"/>
      <c r="S291" s="3">
        <v>50</v>
      </c>
      <c r="T291" s="107">
        <f t="shared" si="5"/>
        <v>0</v>
      </c>
      <c r="U291" s="107">
        <f>S291-'Wind PPAs by Plant_Real'!B291</f>
        <v>0</v>
      </c>
      <c r="Z291" s="418"/>
    </row>
    <row r="292" spans="1:26">
      <c r="A292" s="421">
        <v>40772</v>
      </c>
      <c r="B292" s="417">
        <v>37.5</v>
      </c>
      <c r="C292" s="1221">
        <v>25</v>
      </c>
      <c r="D292" s="417" t="e">
        <v>#N/A</v>
      </c>
      <c r="E292" s="417" t="e">
        <v>#N/A</v>
      </c>
      <c r="F292" s="417">
        <v>44.00374478465492</v>
      </c>
      <c r="G292" s="417" t="e">
        <v>#N/A</v>
      </c>
      <c r="H292" s="417" t="e">
        <v>#N/A</v>
      </c>
      <c r="I292" s="417" t="e">
        <v>#N/A</v>
      </c>
      <c r="J292" s="417" t="e">
        <v>#N/A</v>
      </c>
      <c r="K292" s="417" t="e">
        <v>#N/A</v>
      </c>
      <c r="L292" s="422" t="e">
        <v>#N/A</v>
      </c>
      <c r="N292" s="123" t="e">
        <v>#N/A</v>
      </c>
      <c r="O292" s="61">
        <v>44.00374478465492</v>
      </c>
      <c r="P292" s="500" t="e">
        <v>#N/A</v>
      </c>
      <c r="Q292" s="107"/>
      <c r="S292" s="3">
        <v>37.5</v>
      </c>
      <c r="T292" s="107">
        <f t="shared" si="5"/>
        <v>0</v>
      </c>
      <c r="U292" s="107">
        <f>S292-'Wind PPAs by Plant_Real'!B292</f>
        <v>0</v>
      </c>
      <c r="Z292" s="418"/>
    </row>
    <row r="293" spans="1:26">
      <c r="A293" s="421">
        <v>40897</v>
      </c>
      <c r="B293" s="417">
        <v>110.4</v>
      </c>
      <c r="C293" s="1221">
        <v>20</v>
      </c>
      <c r="D293" s="417" t="e">
        <v>#N/A</v>
      </c>
      <c r="E293" s="417" t="e">
        <v>#N/A</v>
      </c>
      <c r="F293" s="417" t="e">
        <v>#N/A</v>
      </c>
      <c r="G293" s="417" t="e">
        <v>#N/A</v>
      </c>
      <c r="H293" s="417" t="e">
        <v>#N/A</v>
      </c>
      <c r="I293" s="417">
        <v>65.339999999999989</v>
      </c>
      <c r="J293" s="417" t="e">
        <v>#N/A</v>
      </c>
      <c r="K293" s="417" t="e">
        <v>#N/A</v>
      </c>
      <c r="L293" s="422" t="e">
        <v>#N/A</v>
      </c>
      <c r="N293" s="123" t="e">
        <v>#N/A</v>
      </c>
      <c r="O293" s="61" t="e">
        <v>#N/A</v>
      </c>
      <c r="P293" s="500">
        <v>65.339999999999989</v>
      </c>
      <c r="Q293" s="107"/>
      <c r="S293" s="3">
        <v>110.4</v>
      </c>
      <c r="T293" s="107">
        <f t="shared" si="5"/>
        <v>0</v>
      </c>
      <c r="U293" s="107">
        <f>S293-'Wind PPAs by Plant_Real'!B293</f>
        <v>0</v>
      </c>
      <c r="Z293" s="418"/>
    </row>
    <row r="294" spans="1:26">
      <c r="A294" s="421">
        <v>40897</v>
      </c>
      <c r="B294" s="417">
        <v>30.4</v>
      </c>
      <c r="C294" s="1221">
        <v>20</v>
      </c>
      <c r="D294" s="417" t="e">
        <v>#N/A</v>
      </c>
      <c r="E294" s="417" t="e">
        <v>#N/A</v>
      </c>
      <c r="F294" s="417" t="e">
        <v>#N/A</v>
      </c>
      <c r="G294" s="417" t="e">
        <v>#N/A</v>
      </c>
      <c r="H294" s="417" t="e">
        <v>#N/A</v>
      </c>
      <c r="I294" s="417">
        <v>67.789721371781809</v>
      </c>
      <c r="J294" s="417" t="e">
        <v>#N/A</v>
      </c>
      <c r="K294" s="417" t="e">
        <v>#N/A</v>
      </c>
      <c r="L294" s="422" t="e">
        <v>#N/A</v>
      </c>
      <c r="N294" s="123" t="e">
        <v>#N/A</v>
      </c>
      <c r="O294" s="61" t="e">
        <v>#N/A</v>
      </c>
      <c r="P294" s="500">
        <v>67.789721371781809</v>
      </c>
      <c r="Q294" s="107"/>
      <c r="S294" s="3">
        <v>30.4</v>
      </c>
      <c r="T294" s="107">
        <f t="shared" si="5"/>
        <v>0</v>
      </c>
      <c r="U294" s="107">
        <f>S294-'Wind PPAs by Plant_Real'!B294</f>
        <v>0</v>
      </c>
      <c r="Z294" s="418"/>
    </row>
    <row r="295" spans="1:26">
      <c r="A295" s="421">
        <v>40927</v>
      </c>
      <c r="B295" s="417">
        <v>310.39999999999998</v>
      </c>
      <c r="C295" s="1221">
        <v>25</v>
      </c>
      <c r="D295" s="417" t="e">
        <v>#N/A</v>
      </c>
      <c r="E295" s="417" t="e">
        <v>#N/A</v>
      </c>
      <c r="F295" s="417" t="e">
        <v>#N/A</v>
      </c>
      <c r="G295" s="417">
        <v>35.939999999999976</v>
      </c>
      <c r="H295" s="417" t="e">
        <v>#N/A</v>
      </c>
      <c r="I295" s="417" t="e">
        <v>#N/A</v>
      </c>
      <c r="J295" s="417" t="e">
        <v>#N/A</v>
      </c>
      <c r="K295" s="417" t="e">
        <v>#N/A</v>
      </c>
      <c r="L295" s="422" t="e">
        <v>#N/A</v>
      </c>
      <c r="N295" s="123" t="e">
        <v>#N/A</v>
      </c>
      <c r="O295" s="61">
        <v>35.939999999999976</v>
      </c>
      <c r="P295" s="500" t="e">
        <v>#N/A</v>
      </c>
      <c r="Q295" s="107"/>
      <c r="S295" s="3">
        <v>310.39999999999998</v>
      </c>
      <c r="T295" s="107">
        <f t="shared" si="5"/>
        <v>0</v>
      </c>
      <c r="U295" s="107">
        <f>S295-'Wind PPAs by Plant_Real'!B295</f>
        <v>0</v>
      </c>
      <c r="Z295" s="418"/>
    </row>
    <row r="296" spans="1:26">
      <c r="A296" s="421">
        <v>40954</v>
      </c>
      <c r="B296" s="417">
        <v>30.400000000000002</v>
      </c>
      <c r="C296" s="1221">
        <v>20</v>
      </c>
      <c r="D296" s="417" t="e">
        <v>#N/A</v>
      </c>
      <c r="E296" s="417" t="e">
        <v>#N/A</v>
      </c>
      <c r="F296" s="417" t="e">
        <v>#N/A</v>
      </c>
      <c r="G296" s="417">
        <v>29.499999999999964</v>
      </c>
      <c r="H296" s="417" t="e">
        <v>#N/A</v>
      </c>
      <c r="I296" s="417" t="e">
        <v>#N/A</v>
      </c>
      <c r="J296" s="417" t="e">
        <v>#N/A</v>
      </c>
      <c r="K296" s="417" t="e">
        <v>#N/A</v>
      </c>
      <c r="L296" s="422" t="e">
        <v>#N/A</v>
      </c>
      <c r="N296" s="123" t="e">
        <v>#N/A</v>
      </c>
      <c r="O296" s="61">
        <v>29.499999999999964</v>
      </c>
      <c r="P296" s="500" t="e">
        <v>#N/A</v>
      </c>
      <c r="Q296" s="107"/>
      <c r="S296" s="3">
        <v>30.400000000000002</v>
      </c>
      <c r="T296" s="107">
        <f t="shared" si="5"/>
        <v>0</v>
      </c>
      <c r="U296" s="107">
        <f>S296-'Wind PPAs by Plant_Real'!B296</f>
        <v>0</v>
      </c>
      <c r="Z296" s="418"/>
    </row>
    <row r="297" spans="1:26">
      <c r="A297" s="421">
        <v>40897</v>
      </c>
      <c r="B297" s="417">
        <v>78.400000000000006</v>
      </c>
      <c r="C297" s="1221">
        <v>20</v>
      </c>
      <c r="D297" s="417" t="e">
        <v>#N/A</v>
      </c>
      <c r="E297" s="417" t="e">
        <v>#N/A</v>
      </c>
      <c r="F297" s="417" t="e">
        <v>#N/A</v>
      </c>
      <c r="G297" s="417">
        <v>31.999999999999982</v>
      </c>
      <c r="H297" s="417" t="e">
        <v>#N/A</v>
      </c>
      <c r="I297" s="417" t="e">
        <v>#N/A</v>
      </c>
      <c r="J297" s="417" t="e">
        <v>#N/A</v>
      </c>
      <c r="K297" s="417" t="e">
        <v>#N/A</v>
      </c>
      <c r="L297" s="422" t="e">
        <v>#N/A</v>
      </c>
      <c r="N297" s="123" t="e">
        <v>#N/A</v>
      </c>
      <c r="O297" s="61">
        <v>31.999999999999982</v>
      </c>
      <c r="P297" s="500" t="e">
        <v>#N/A</v>
      </c>
      <c r="Q297" s="107"/>
      <c r="S297" s="3">
        <v>78.400000000000006</v>
      </c>
      <c r="T297" s="107">
        <f t="shared" si="5"/>
        <v>0</v>
      </c>
      <c r="U297" s="107">
        <f>S297-'Wind PPAs by Plant_Real'!B297</f>
        <v>0</v>
      </c>
      <c r="Z297" s="418"/>
    </row>
    <row r="298" spans="1:26">
      <c r="A298" s="421">
        <v>40981</v>
      </c>
      <c r="B298" s="417">
        <v>51.2</v>
      </c>
      <c r="C298" s="1221">
        <v>20</v>
      </c>
      <c r="D298" s="417" t="e">
        <v>#N/A</v>
      </c>
      <c r="E298" s="417" t="e">
        <v>#N/A</v>
      </c>
      <c r="F298" s="417" t="e">
        <v>#N/A</v>
      </c>
      <c r="G298" s="417">
        <v>31.499999999999979</v>
      </c>
      <c r="H298" s="417" t="e">
        <v>#N/A</v>
      </c>
      <c r="I298" s="417" t="e">
        <v>#N/A</v>
      </c>
      <c r="J298" s="417" t="e">
        <v>#N/A</v>
      </c>
      <c r="K298" s="417" t="e">
        <v>#N/A</v>
      </c>
      <c r="L298" s="422" t="e">
        <v>#N/A</v>
      </c>
      <c r="N298" s="123" t="e">
        <v>#N/A</v>
      </c>
      <c r="O298" s="61">
        <v>31.499999999999979</v>
      </c>
      <c r="P298" s="500" t="e">
        <v>#N/A</v>
      </c>
      <c r="Q298" s="107"/>
      <c r="S298" s="3">
        <v>51.2</v>
      </c>
      <c r="T298" s="107">
        <f t="shared" si="5"/>
        <v>0</v>
      </c>
      <c r="U298" s="107">
        <f>S298-'Wind PPAs by Plant_Real'!B298</f>
        <v>0</v>
      </c>
      <c r="Z298" s="418"/>
    </row>
    <row r="299" spans="1:26">
      <c r="A299" s="421">
        <v>40722</v>
      </c>
      <c r="B299" s="417">
        <v>104.4</v>
      </c>
      <c r="C299" s="1221">
        <v>30</v>
      </c>
      <c r="D299" s="417" t="e">
        <v>#N/A</v>
      </c>
      <c r="E299" s="417">
        <v>67.136185213820909</v>
      </c>
      <c r="F299" s="417" t="e">
        <v>#N/A</v>
      </c>
      <c r="G299" s="417" t="e">
        <v>#N/A</v>
      </c>
      <c r="H299" s="417" t="e">
        <v>#N/A</v>
      </c>
      <c r="I299" s="417" t="e">
        <v>#N/A</v>
      </c>
      <c r="J299" s="417" t="e">
        <v>#N/A</v>
      </c>
      <c r="K299" s="417" t="e">
        <v>#N/A</v>
      </c>
      <c r="L299" s="422" t="e">
        <v>#N/A</v>
      </c>
      <c r="N299" s="123">
        <v>67.136185213820909</v>
      </c>
      <c r="O299" s="61" t="e">
        <v>#N/A</v>
      </c>
      <c r="P299" s="500" t="e">
        <v>#N/A</v>
      </c>
      <c r="Q299" s="107"/>
      <c r="S299" s="3">
        <v>104.4</v>
      </c>
      <c r="T299" s="107">
        <f t="shared" si="5"/>
        <v>0</v>
      </c>
      <c r="U299" s="107">
        <f>S299-'Wind PPAs by Plant_Real'!B299</f>
        <v>0</v>
      </c>
      <c r="Z299" s="418"/>
    </row>
    <row r="300" spans="1:26">
      <c r="A300" s="421">
        <v>40331</v>
      </c>
      <c r="B300" s="417">
        <v>102</v>
      </c>
      <c r="C300" s="1221">
        <v>20</v>
      </c>
      <c r="D300" s="417">
        <v>117.88487022799035</v>
      </c>
      <c r="E300" s="417" t="e">
        <v>#N/A</v>
      </c>
      <c r="F300" s="417" t="e">
        <v>#N/A</v>
      </c>
      <c r="G300" s="417" t="e">
        <v>#N/A</v>
      </c>
      <c r="H300" s="417" t="e">
        <v>#N/A</v>
      </c>
      <c r="I300" s="417" t="e">
        <v>#N/A</v>
      </c>
      <c r="J300" s="417" t="e">
        <v>#N/A</v>
      </c>
      <c r="K300" s="417" t="e">
        <v>#N/A</v>
      </c>
      <c r="L300" s="422" t="e">
        <v>#N/A</v>
      </c>
      <c r="N300" s="123">
        <v>117.88487022799035</v>
      </c>
      <c r="O300" s="61" t="e">
        <v>#N/A</v>
      </c>
      <c r="P300" s="500" t="e">
        <v>#N/A</v>
      </c>
      <c r="Q300" s="107"/>
      <c r="S300" s="3">
        <v>102</v>
      </c>
      <c r="T300" s="107">
        <f t="shared" si="5"/>
        <v>0</v>
      </c>
      <c r="U300" s="107">
        <f>S300-'Wind PPAs by Plant_Real'!B300</f>
        <v>0</v>
      </c>
      <c r="Z300" s="418"/>
    </row>
    <row r="301" spans="1:26">
      <c r="A301" s="421">
        <v>39031</v>
      </c>
      <c r="B301" s="417">
        <v>6</v>
      </c>
      <c r="C301" s="1221">
        <v>20</v>
      </c>
      <c r="D301" s="417">
        <v>74.161272253844302</v>
      </c>
      <c r="E301" s="417" t="e">
        <v>#N/A</v>
      </c>
      <c r="F301" s="417" t="e">
        <v>#N/A</v>
      </c>
      <c r="G301" s="417" t="e">
        <v>#N/A</v>
      </c>
      <c r="H301" s="417" t="e">
        <v>#N/A</v>
      </c>
      <c r="I301" s="417" t="e">
        <v>#N/A</v>
      </c>
      <c r="J301" s="417" t="e">
        <v>#N/A</v>
      </c>
      <c r="K301" s="417" t="e">
        <v>#N/A</v>
      </c>
      <c r="L301" s="422" t="e">
        <v>#N/A</v>
      </c>
      <c r="N301" s="123">
        <v>74.161272253844302</v>
      </c>
      <c r="O301" s="61" t="e">
        <v>#N/A</v>
      </c>
      <c r="P301" s="500" t="e">
        <v>#N/A</v>
      </c>
      <c r="Q301" s="107"/>
      <c r="S301" s="3">
        <v>6</v>
      </c>
      <c r="T301" s="107">
        <f t="shared" si="5"/>
        <v>0</v>
      </c>
      <c r="U301" s="107">
        <f>S301-'Wind PPAs by Plant_Real'!B301</f>
        <v>0</v>
      </c>
      <c r="Z301" s="418"/>
    </row>
    <row r="302" spans="1:26">
      <c r="A302" s="421">
        <v>40752</v>
      </c>
      <c r="B302" s="417">
        <v>102.5</v>
      </c>
      <c r="C302" s="1221">
        <v>25</v>
      </c>
      <c r="D302" s="417">
        <v>89.999999999999972</v>
      </c>
      <c r="E302" s="417" t="e">
        <v>#N/A</v>
      </c>
      <c r="F302" s="417" t="e">
        <v>#N/A</v>
      </c>
      <c r="G302" s="417" t="e">
        <v>#N/A</v>
      </c>
      <c r="H302" s="417" t="e">
        <v>#N/A</v>
      </c>
      <c r="I302" s="417" t="e">
        <v>#N/A</v>
      </c>
      <c r="J302" s="417" t="e">
        <v>#N/A</v>
      </c>
      <c r="K302" s="417" t="e">
        <v>#N/A</v>
      </c>
      <c r="L302" s="422" t="e">
        <v>#N/A</v>
      </c>
      <c r="N302" s="123">
        <v>89.999999999999972</v>
      </c>
      <c r="O302" s="61" t="e">
        <v>#N/A</v>
      </c>
      <c r="P302" s="500" t="e">
        <v>#N/A</v>
      </c>
      <c r="Q302" s="107"/>
      <c r="S302" s="3">
        <v>102.5</v>
      </c>
      <c r="T302" s="107">
        <f t="shared" si="5"/>
        <v>0</v>
      </c>
      <c r="U302" s="107">
        <f>S302-'Wind PPAs by Plant_Real'!B302</f>
        <v>0</v>
      </c>
      <c r="Z302" s="418"/>
    </row>
    <row r="303" spans="1:26">
      <c r="A303" s="421">
        <v>41056</v>
      </c>
      <c r="B303" s="417">
        <v>69</v>
      </c>
      <c r="C303" s="1221">
        <v>25</v>
      </c>
      <c r="D303" s="417" t="e">
        <v>#N/A</v>
      </c>
      <c r="E303" s="417" t="e">
        <v>#N/A</v>
      </c>
      <c r="F303" s="417" t="e">
        <v>#N/A</v>
      </c>
      <c r="G303" s="417" t="e">
        <v>#N/A</v>
      </c>
      <c r="H303" s="417" t="e">
        <v>#N/A</v>
      </c>
      <c r="I303" s="417">
        <v>60.999999999999915</v>
      </c>
      <c r="J303" s="417" t="e">
        <v>#N/A</v>
      </c>
      <c r="K303" s="417" t="e">
        <v>#N/A</v>
      </c>
      <c r="L303" s="422" t="e">
        <v>#N/A</v>
      </c>
      <c r="N303" s="123" t="e">
        <v>#N/A</v>
      </c>
      <c r="O303" s="61" t="e">
        <v>#N/A</v>
      </c>
      <c r="P303" s="500">
        <v>60.999999999999915</v>
      </c>
      <c r="Q303" s="107"/>
      <c r="S303" s="3">
        <v>69</v>
      </c>
      <c r="T303" s="107">
        <f t="shared" si="5"/>
        <v>0</v>
      </c>
      <c r="U303" s="107">
        <f>S303-'Wind PPAs by Plant_Real'!B303</f>
        <v>0</v>
      </c>
      <c r="Z303" s="418"/>
    </row>
    <row r="304" spans="1:26">
      <c r="A304" s="421">
        <v>39674</v>
      </c>
      <c r="B304" s="417">
        <v>265</v>
      </c>
      <c r="C304" s="1221">
        <v>20</v>
      </c>
      <c r="D304" s="417" t="e">
        <v>#N/A</v>
      </c>
      <c r="E304" s="417">
        <v>99.689999999999912</v>
      </c>
      <c r="F304" s="417" t="e">
        <v>#N/A</v>
      </c>
      <c r="G304" s="417" t="e">
        <v>#N/A</v>
      </c>
      <c r="H304" s="417" t="e">
        <v>#N/A</v>
      </c>
      <c r="I304" s="417" t="e">
        <v>#N/A</v>
      </c>
      <c r="J304" s="417" t="e">
        <v>#N/A</v>
      </c>
      <c r="K304" s="417" t="e">
        <v>#N/A</v>
      </c>
      <c r="L304" s="422" t="e">
        <v>#N/A</v>
      </c>
      <c r="N304" s="123">
        <v>99.689999999999912</v>
      </c>
      <c r="O304" s="61" t="e">
        <v>#N/A</v>
      </c>
      <c r="P304" s="500" t="e">
        <v>#N/A</v>
      </c>
      <c r="Q304" s="107"/>
      <c r="S304" s="3">
        <v>265</v>
      </c>
      <c r="T304" s="107">
        <f t="shared" si="5"/>
        <v>0</v>
      </c>
      <c r="U304" s="107">
        <f>S304-'Wind PPAs by Plant_Real'!B304</f>
        <v>0</v>
      </c>
      <c r="Z304" s="418"/>
    </row>
    <row r="305" spans="1:26">
      <c r="A305" s="421">
        <v>39674</v>
      </c>
      <c r="B305" s="417">
        <v>290</v>
      </c>
      <c r="C305" s="1221">
        <v>20</v>
      </c>
      <c r="D305" s="417" t="e">
        <v>#N/A</v>
      </c>
      <c r="E305" s="417">
        <v>101.38999999999994</v>
      </c>
      <c r="F305" s="417" t="e">
        <v>#N/A</v>
      </c>
      <c r="G305" s="417" t="e">
        <v>#N/A</v>
      </c>
      <c r="H305" s="417" t="e">
        <v>#N/A</v>
      </c>
      <c r="I305" s="417" t="e">
        <v>#N/A</v>
      </c>
      <c r="J305" s="417" t="e">
        <v>#N/A</v>
      </c>
      <c r="K305" s="417" t="e">
        <v>#N/A</v>
      </c>
      <c r="L305" s="422" t="e">
        <v>#N/A</v>
      </c>
      <c r="N305" s="123">
        <v>101.38999999999994</v>
      </c>
      <c r="O305" s="61" t="e">
        <v>#N/A</v>
      </c>
      <c r="P305" s="500" t="e">
        <v>#N/A</v>
      </c>
      <c r="Q305" s="107"/>
      <c r="S305" s="3">
        <v>290</v>
      </c>
      <c r="T305" s="107">
        <f t="shared" si="5"/>
        <v>0</v>
      </c>
      <c r="U305" s="107">
        <f>S305-'Wind PPAs by Plant_Real'!B305</f>
        <v>0</v>
      </c>
      <c r="Z305" s="418"/>
    </row>
    <row r="306" spans="1:26">
      <c r="A306" s="421">
        <v>39674</v>
      </c>
      <c r="B306" s="417">
        <v>290</v>
      </c>
      <c r="C306" s="1221">
        <v>20</v>
      </c>
      <c r="D306" s="417" t="e">
        <v>#N/A</v>
      </c>
      <c r="E306" s="417">
        <v>101.38999999999994</v>
      </c>
      <c r="F306" s="417" t="e">
        <v>#N/A</v>
      </c>
      <c r="G306" s="417" t="e">
        <v>#N/A</v>
      </c>
      <c r="H306" s="417" t="e">
        <v>#N/A</v>
      </c>
      <c r="I306" s="417" t="e">
        <v>#N/A</v>
      </c>
      <c r="J306" s="417" t="e">
        <v>#N/A</v>
      </c>
      <c r="K306" s="417" t="e">
        <v>#N/A</v>
      </c>
      <c r="L306" s="422" t="e">
        <v>#N/A</v>
      </c>
      <c r="N306" s="123">
        <v>101.38999999999994</v>
      </c>
      <c r="O306" s="61" t="e">
        <v>#N/A</v>
      </c>
      <c r="P306" s="500" t="e">
        <v>#N/A</v>
      </c>
      <c r="Q306" s="107"/>
      <c r="S306" s="3">
        <v>290</v>
      </c>
      <c r="T306" s="107">
        <f t="shared" si="5"/>
        <v>0</v>
      </c>
      <c r="U306" s="107">
        <f>S306-'Wind PPAs by Plant_Real'!B306</f>
        <v>0</v>
      </c>
      <c r="Z306" s="418"/>
    </row>
    <row r="307" spans="1:26">
      <c r="A307" s="421">
        <v>39841</v>
      </c>
      <c r="B307" s="417">
        <v>50.4</v>
      </c>
      <c r="C307" s="1221">
        <v>15</v>
      </c>
      <c r="D307" s="417" t="e">
        <v>#N/A</v>
      </c>
      <c r="E307" s="417" t="e">
        <v>#N/A</v>
      </c>
      <c r="F307" s="417">
        <v>50.149999999999984</v>
      </c>
      <c r="G307" s="417" t="e">
        <v>#N/A</v>
      </c>
      <c r="H307" s="417" t="e">
        <v>#N/A</v>
      </c>
      <c r="I307" s="417" t="e">
        <v>#N/A</v>
      </c>
      <c r="J307" s="417" t="e">
        <v>#N/A</v>
      </c>
      <c r="K307" s="417" t="e">
        <v>#N/A</v>
      </c>
      <c r="L307" s="422" t="e">
        <v>#N/A</v>
      </c>
      <c r="N307" s="123" t="e">
        <v>#N/A</v>
      </c>
      <c r="O307" s="61">
        <v>50.149999999999984</v>
      </c>
      <c r="P307" s="500" t="e">
        <v>#N/A</v>
      </c>
      <c r="Q307" s="107"/>
      <c r="S307" s="3">
        <v>50.4</v>
      </c>
      <c r="T307" s="107">
        <f t="shared" si="5"/>
        <v>0</v>
      </c>
      <c r="U307" s="107">
        <f>S307-'Wind PPAs by Plant_Real'!B307</f>
        <v>0</v>
      </c>
      <c r="Z307" s="418"/>
    </row>
    <row r="308" spans="1:26">
      <c r="A308" s="421">
        <v>40410</v>
      </c>
      <c r="B308" s="417">
        <v>49</v>
      </c>
      <c r="C308" s="1221">
        <v>10</v>
      </c>
      <c r="D308" s="417">
        <v>116.49999999999996</v>
      </c>
      <c r="E308" s="417" t="e">
        <v>#N/A</v>
      </c>
      <c r="F308" s="417" t="e">
        <v>#N/A</v>
      </c>
      <c r="G308" s="417" t="e">
        <v>#N/A</v>
      </c>
      <c r="H308" s="417" t="e">
        <v>#N/A</v>
      </c>
      <c r="I308" s="417" t="e">
        <v>#N/A</v>
      </c>
      <c r="J308" s="417" t="e">
        <v>#N/A</v>
      </c>
      <c r="K308" s="417" t="e">
        <v>#N/A</v>
      </c>
      <c r="L308" s="422" t="e">
        <v>#N/A</v>
      </c>
      <c r="N308" s="123">
        <v>116.49999999999996</v>
      </c>
      <c r="O308" s="61" t="e">
        <v>#N/A</v>
      </c>
      <c r="P308" s="500" t="e">
        <v>#N/A</v>
      </c>
      <c r="Q308" s="107"/>
      <c r="S308" s="3">
        <v>49</v>
      </c>
      <c r="T308" s="107">
        <f t="shared" si="5"/>
        <v>0</v>
      </c>
      <c r="U308" s="107">
        <f>S308-'Wind PPAs by Plant_Real'!B308</f>
        <v>0</v>
      </c>
      <c r="Z308" s="418"/>
    </row>
    <row r="309" spans="1:26">
      <c r="A309" s="421">
        <v>40400</v>
      </c>
      <c r="B309" s="417">
        <v>110.4</v>
      </c>
      <c r="C309" s="1221">
        <v>20</v>
      </c>
      <c r="D309" s="417" t="e">
        <v>#N/A</v>
      </c>
      <c r="E309" s="417" t="e">
        <v>#N/A</v>
      </c>
      <c r="F309" s="417">
        <v>91.42999999999995</v>
      </c>
      <c r="G309" s="417" t="e">
        <v>#N/A</v>
      </c>
      <c r="H309" s="417" t="e">
        <v>#N/A</v>
      </c>
      <c r="I309" s="417" t="e">
        <v>#N/A</v>
      </c>
      <c r="J309" s="417" t="e">
        <v>#N/A</v>
      </c>
      <c r="K309" s="417" t="e">
        <v>#N/A</v>
      </c>
      <c r="L309" s="422" t="e">
        <v>#N/A</v>
      </c>
      <c r="N309" s="123" t="e">
        <v>#N/A</v>
      </c>
      <c r="O309" s="61">
        <v>91.42999999999995</v>
      </c>
      <c r="P309" s="500" t="e">
        <v>#N/A</v>
      </c>
      <c r="Q309" s="107"/>
      <c r="S309" s="3">
        <v>110.4</v>
      </c>
      <c r="T309" s="107">
        <f t="shared" si="5"/>
        <v>0</v>
      </c>
      <c r="U309" s="107">
        <f>S309-'Wind PPAs by Plant_Real'!B309</f>
        <v>0</v>
      </c>
      <c r="Z309" s="418"/>
    </row>
    <row r="310" spans="1:26">
      <c r="A310" s="421">
        <v>40368</v>
      </c>
      <c r="B310" s="417">
        <v>42.5</v>
      </c>
      <c r="C310" s="1221">
        <v>20</v>
      </c>
      <c r="D310" s="417" t="e">
        <v>#N/A</v>
      </c>
      <c r="E310" s="417" t="e">
        <v>#N/A</v>
      </c>
      <c r="F310" s="417">
        <v>55.650842022661408</v>
      </c>
      <c r="G310" s="417" t="e">
        <v>#N/A</v>
      </c>
      <c r="H310" s="417" t="e">
        <v>#N/A</v>
      </c>
      <c r="I310" s="417" t="e">
        <v>#N/A</v>
      </c>
      <c r="J310" s="417" t="e">
        <v>#N/A</v>
      </c>
      <c r="K310" s="417" t="e">
        <v>#N/A</v>
      </c>
      <c r="L310" s="422" t="e">
        <v>#N/A</v>
      </c>
      <c r="N310" s="123" t="e">
        <v>#N/A</v>
      </c>
      <c r="O310" s="61">
        <v>55.650842022661408</v>
      </c>
      <c r="P310" s="500" t="e">
        <v>#N/A</v>
      </c>
      <c r="Q310" s="107"/>
      <c r="S310" s="3">
        <v>42.5</v>
      </c>
      <c r="T310" s="107">
        <f t="shared" si="5"/>
        <v>0</v>
      </c>
      <c r="U310" s="107">
        <f>S310-'Wind PPAs by Plant_Real'!B310</f>
        <v>0</v>
      </c>
      <c r="Z310" s="418"/>
    </row>
    <row r="311" spans="1:26">
      <c r="A311" s="421">
        <v>40269</v>
      </c>
      <c r="B311" s="417">
        <v>40.5</v>
      </c>
      <c r="C311" s="1221">
        <v>20</v>
      </c>
      <c r="D311" s="417" t="e">
        <v>#N/A</v>
      </c>
      <c r="E311" s="417" t="e">
        <v>#N/A</v>
      </c>
      <c r="F311" s="417" t="e">
        <v>#N/A</v>
      </c>
      <c r="G311" s="417">
        <v>59.954967659812823</v>
      </c>
      <c r="H311" s="417" t="e">
        <v>#N/A</v>
      </c>
      <c r="I311" s="417" t="e">
        <v>#N/A</v>
      </c>
      <c r="J311" s="417" t="e">
        <v>#N/A</v>
      </c>
      <c r="K311" s="417" t="e">
        <v>#N/A</v>
      </c>
      <c r="L311" s="422" t="e">
        <v>#N/A</v>
      </c>
      <c r="N311" s="123" t="e">
        <v>#N/A</v>
      </c>
      <c r="O311" s="61">
        <v>59.954967659812823</v>
      </c>
      <c r="P311" s="500" t="e">
        <v>#N/A</v>
      </c>
      <c r="Q311" s="107"/>
      <c r="S311" s="3">
        <v>40.5</v>
      </c>
      <c r="T311" s="107">
        <f t="shared" si="5"/>
        <v>0</v>
      </c>
      <c r="U311" s="107">
        <f>S311-'Wind PPAs by Plant_Real'!B311</f>
        <v>0</v>
      </c>
      <c r="Z311" s="418"/>
    </row>
    <row r="312" spans="1:26">
      <c r="A312" s="421">
        <v>40119</v>
      </c>
      <c r="B312" s="417">
        <v>60</v>
      </c>
      <c r="C312" s="1221">
        <v>20</v>
      </c>
      <c r="D312" s="417" t="e">
        <v>#N/A</v>
      </c>
      <c r="E312" s="417" t="e">
        <v>#N/A</v>
      </c>
      <c r="F312" s="417" t="e">
        <v>#N/A</v>
      </c>
      <c r="G312" s="417">
        <v>70.147631206504457</v>
      </c>
      <c r="H312" s="417" t="e">
        <v>#N/A</v>
      </c>
      <c r="I312" s="417" t="e">
        <v>#N/A</v>
      </c>
      <c r="J312" s="417" t="e">
        <v>#N/A</v>
      </c>
      <c r="K312" s="417" t="e">
        <v>#N/A</v>
      </c>
      <c r="L312" s="422" t="e">
        <v>#N/A</v>
      </c>
      <c r="N312" s="123" t="e">
        <v>#N/A</v>
      </c>
      <c r="O312" s="61">
        <v>70.147631206504457</v>
      </c>
      <c r="P312" s="500" t="e">
        <v>#N/A</v>
      </c>
      <c r="Q312" s="107"/>
      <c r="S312" s="3">
        <v>60</v>
      </c>
      <c r="T312" s="107">
        <f t="shared" si="5"/>
        <v>0</v>
      </c>
      <c r="U312" s="107">
        <f>S312-'Wind PPAs by Plant_Real'!B312</f>
        <v>0</v>
      </c>
      <c r="Z312" s="418"/>
    </row>
    <row r="313" spans="1:26">
      <c r="A313" s="421">
        <v>40317</v>
      </c>
      <c r="B313" s="417">
        <v>250.8</v>
      </c>
      <c r="C313" s="1221">
        <v>25</v>
      </c>
      <c r="D313" s="417" t="e">
        <v>#N/A</v>
      </c>
      <c r="E313" s="417">
        <v>60.804198022100074</v>
      </c>
      <c r="F313" s="417" t="e">
        <v>#N/A</v>
      </c>
      <c r="G313" s="417" t="e">
        <v>#N/A</v>
      </c>
      <c r="H313" s="417" t="e">
        <v>#N/A</v>
      </c>
      <c r="I313" s="417" t="e">
        <v>#N/A</v>
      </c>
      <c r="J313" s="417" t="e">
        <v>#N/A</v>
      </c>
      <c r="K313" s="417" t="e">
        <v>#N/A</v>
      </c>
      <c r="L313" s="422" t="e">
        <v>#N/A</v>
      </c>
      <c r="N313" s="123">
        <v>60.804198022100074</v>
      </c>
      <c r="O313" s="61" t="e">
        <v>#N/A</v>
      </c>
      <c r="P313" s="500" t="e">
        <v>#N/A</v>
      </c>
      <c r="Q313" s="107"/>
      <c r="S313" s="3">
        <v>250.8</v>
      </c>
      <c r="T313" s="107">
        <f t="shared" si="5"/>
        <v>0</v>
      </c>
      <c r="U313" s="107">
        <f>S313-'Wind PPAs by Plant_Real'!B313</f>
        <v>0</v>
      </c>
      <c r="Z313" s="418"/>
    </row>
    <row r="314" spans="1:26">
      <c r="A314" s="421">
        <v>39913</v>
      </c>
      <c r="B314" s="417">
        <v>124.5</v>
      </c>
      <c r="C314" s="1221">
        <v>20</v>
      </c>
      <c r="D314" s="417" t="e">
        <v>#N/A</v>
      </c>
      <c r="E314" s="417">
        <v>103.02197439574653</v>
      </c>
      <c r="F314" s="417" t="e">
        <v>#N/A</v>
      </c>
      <c r="G314" s="417" t="e">
        <v>#N/A</v>
      </c>
      <c r="H314" s="417" t="e">
        <v>#N/A</v>
      </c>
      <c r="I314" s="417" t="e">
        <v>#N/A</v>
      </c>
      <c r="J314" s="417" t="e">
        <v>#N/A</v>
      </c>
      <c r="K314" s="417" t="e">
        <v>#N/A</v>
      </c>
      <c r="L314" s="422" t="e">
        <v>#N/A</v>
      </c>
      <c r="N314" s="123">
        <v>103.02197439574653</v>
      </c>
      <c r="O314" s="61" t="e">
        <v>#N/A</v>
      </c>
      <c r="P314" s="500" t="e">
        <v>#N/A</v>
      </c>
      <c r="Q314" s="107"/>
      <c r="S314" s="3">
        <v>124.5</v>
      </c>
      <c r="T314" s="107">
        <f t="shared" si="5"/>
        <v>0</v>
      </c>
      <c r="U314" s="107">
        <f>S314-'Wind PPAs by Plant_Real'!B314</f>
        <v>0</v>
      </c>
      <c r="Z314" s="418"/>
    </row>
    <row r="315" spans="1:26">
      <c r="A315" s="421">
        <v>39680</v>
      </c>
      <c r="B315" s="417">
        <v>62.5</v>
      </c>
      <c r="C315" s="1221">
        <v>21</v>
      </c>
      <c r="D315" s="417" t="e">
        <v>#N/A</v>
      </c>
      <c r="E315" s="417" t="e">
        <v>#N/A</v>
      </c>
      <c r="F315" s="417" t="e">
        <v>#N/A</v>
      </c>
      <c r="G315" s="417" t="e">
        <v>#N/A</v>
      </c>
      <c r="H315" s="417" t="e">
        <v>#N/A</v>
      </c>
      <c r="I315" s="417">
        <v>90.866988001970782</v>
      </c>
      <c r="J315" s="417" t="e">
        <v>#N/A</v>
      </c>
      <c r="K315" s="417" t="e">
        <v>#N/A</v>
      </c>
      <c r="L315" s="422" t="e">
        <v>#N/A</v>
      </c>
      <c r="N315" s="123" t="e">
        <v>#N/A</v>
      </c>
      <c r="O315" s="61" t="e">
        <v>#N/A</v>
      </c>
      <c r="P315" s="500">
        <v>90.866988001970782</v>
      </c>
      <c r="Q315" s="107"/>
      <c r="S315" s="3">
        <v>62.5</v>
      </c>
      <c r="T315" s="107">
        <f t="shared" si="5"/>
        <v>0</v>
      </c>
      <c r="U315" s="107">
        <f>S315-'Wind PPAs by Plant_Real'!B315</f>
        <v>0</v>
      </c>
      <c r="Z315" s="418"/>
    </row>
    <row r="316" spans="1:26">
      <c r="A316" s="421">
        <v>37204</v>
      </c>
      <c r="B316" s="417">
        <v>40.049999999999997</v>
      </c>
      <c r="C316" s="1221">
        <v>10</v>
      </c>
      <c r="D316" s="417" t="e">
        <v>#N/A</v>
      </c>
      <c r="E316" s="417" t="e">
        <v>#N/A</v>
      </c>
      <c r="F316" s="417">
        <v>39.136941133000732</v>
      </c>
      <c r="G316" s="417" t="e">
        <v>#N/A</v>
      </c>
      <c r="H316" s="417" t="e">
        <v>#N/A</v>
      </c>
      <c r="I316" s="417" t="e">
        <v>#N/A</v>
      </c>
      <c r="J316" s="417" t="e">
        <v>#N/A</v>
      </c>
      <c r="K316" s="417" t="e">
        <v>#N/A</v>
      </c>
      <c r="L316" s="422" t="e">
        <v>#N/A</v>
      </c>
      <c r="N316" s="123" t="e">
        <v>#N/A</v>
      </c>
      <c r="O316" s="61">
        <v>39.136941133000732</v>
      </c>
      <c r="P316" s="500" t="e">
        <v>#N/A</v>
      </c>
      <c r="Q316" s="107"/>
      <c r="S316" s="3">
        <v>40.049999999999997</v>
      </c>
      <c r="T316" s="107">
        <f t="shared" si="5"/>
        <v>0</v>
      </c>
      <c r="U316" s="107">
        <f>S316-'Wind PPAs by Plant_Real'!B316</f>
        <v>0</v>
      </c>
      <c r="Z316" s="418"/>
    </row>
    <row r="317" spans="1:26">
      <c r="A317" s="421">
        <v>36945</v>
      </c>
      <c r="B317" s="417">
        <v>40.049999999999997</v>
      </c>
      <c r="C317" s="1221">
        <v>15</v>
      </c>
      <c r="D317" s="417" t="e">
        <v>#N/A</v>
      </c>
      <c r="E317" s="417" t="e">
        <v>#N/A</v>
      </c>
      <c r="F317" s="417">
        <v>31.552623901153318</v>
      </c>
      <c r="G317" s="417" t="e">
        <v>#N/A</v>
      </c>
      <c r="H317" s="417" t="e">
        <v>#N/A</v>
      </c>
      <c r="I317" s="417" t="e">
        <v>#N/A</v>
      </c>
      <c r="J317" s="417" t="e">
        <v>#N/A</v>
      </c>
      <c r="K317" s="417" t="e">
        <v>#N/A</v>
      </c>
      <c r="L317" s="422" t="e">
        <v>#N/A</v>
      </c>
      <c r="N317" s="123" t="e">
        <v>#N/A</v>
      </c>
      <c r="O317" s="61">
        <v>31.552623901153318</v>
      </c>
      <c r="P317" s="500" t="e">
        <v>#N/A</v>
      </c>
      <c r="Q317" s="107"/>
      <c r="S317" s="3">
        <v>40.049999999999997</v>
      </c>
      <c r="T317" s="107">
        <f t="shared" si="5"/>
        <v>0</v>
      </c>
      <c r="U317" s="107">
        <f>S317-'Wind PPAs by Plant_Real'!B317</f>
        <v>0</v>
      </c>
      <c r="Z317" s="418"/>
    </row>
    <row r="318" spans="1:26">
      <c r="A318" s="421">
        <v>40890</v>
      </c>
      <c r="B318" s="417">
        <v>201.25</v>
      </c>
      <c r="C318" s="1221">
        <v>20</v>
      </c>
      <c r="D318" s="417" t="e">
        <v>#N/A</v>
      </c>
      <c r="E318" s="417" t="e">
        <v>#N/A</v>
      </c>
      <c r="F318" s="417" t="e">
        <v>#N/A</v>
      </c>
      <c r="G318" s="417">
        <v>30.67086956521737</v>
      </c>
      <c r="H318" s="417" t="e">
        <v>#N/A</v>
      </c>
      <c r="I318" s="417" t="e">
        <v>#N/A</v>
      </c>
      <c r="J318" s="417" t="e">
        <v>#N/A</v>
      </c>
      <c r="K318" s="417" t="e">
        <v>#N/A</v>
      </c>
      <c r="L318" s="422" t="e">
        <v>#N/A</v>
      </c>
      <c r="N318" s="123" t="e">
        <v>#N/A</v>
      </c>
      <c r="O318" s="61">
        <v>30.67086956521737</v>
      </c>
      <c r="P318" s="500" t="e">
        <v>#N/A</v>
      </c>
      <c r="Q318" s="107"/>
      <c r="S318" s="3">
        <v>201.25</v>
      </c>
      <c r="T318" s="107">
        <f t="shared" si="5"/>
        <v>0</v>
      </c>
      <c r="U318" s="107">
        <f>S318-'Wind PPAs by Plant_Real'!B318</f>
        <v>0</v>
      </c>
      <c r="Z318" s="418"/>
    </row>
    <row r="319" spans="1:26">
      <c r="A319" s="421">
        <v>40997</v>
      </c>
      <c r="B319" s="417">
        <v>48</v>
      </c>
      <c r="C319" s="1221">
        <v>20</v>
      </c>
      <c r="D319" s="417" t="e">
        <v>#N/A</v>
      </c>
      <c r="E319" s="417" t="e">
        <v>#N/A</v>
      </c>
      <c r="F319" s="417" t="e">
        <v>#N/A</v>
      </c>
      <c r="G319" s="417">
        <v>33.041294219804215</v>
      </c>
      <c r="H319" s="417" t="e">
        <v>#N/A</v>
      </c>
      <c r="I319" s="417" t="e">
        <v>#N/A</v>
      </c>
      <c r="J319" s="417" t="e">
        <v>#N/A</v>
      </c>
      <c r="K319" s="417" t="e">
        <v>#N/A</v>
      </c>
      <c r="L319" s="422" t="e">
        <v>#N/A</v>
      </c>
      <c r="N319" s="123" t="e">
        <v>#N/A</v>
      </c>
      <c r="O319" s="61">
        <v>33.041294219804215</v>
      </c>
      <c r="P319" s="500" t="e">
        <v>#N/A</v>
      </c>
      <c r="Q319" s="107"/>
      <c r="S319" s="3">
        <v>48</v>
      </c>
      <c r="T319" s="107">
        <f t="shared" si="5"/>
        <v>0</v>
      </c>
      <c r="U319" s="107">
        <f>S319-'Wind PPAs by Plant_Real'!B319</f>
        <v>0</v>
      </c>
      <c r="Z319" s="418"/>
    </row>
    <row r="320" spans="1:26">
      <c r="A320" s="421">
        <v>40892</v>
      </c>
      <c r="B320" s="417">
        <v>49.2</v>
      </c>
      <c r="C320" s="1221">
        <v>25</v>
      </c>
      <c r="D320" s="417" t="e">
        <v>#N/A</v>
      </c>
      <c r="E320" s="417" t="e">
        <v>#N/A</v>
      </c>
      <c r="F320" s="417" t="e">
        <v>#N/A</v>
      </c>
      <c r="G320" s="417">
        <v>32.559999999999995</v>
      </c>
      <c r="H320" s="417" t="e">
        <v>#N/A</v>
      </c>
      <c r="I320" s="417" t="e">
        <v>#N/A</v>
      </c>
      <c r="J320" s="417" t="e">
        <v>#N/A</v>
      </c>
      <c r="K320" s="417" t="e">
        <v>#N/A</v>
      </c>
      <c r="L320" s="422" t="e">
        <v>#N/A</v>
      </c>
      <c r="N320" s="123" t="e">
        <v>#N/A</v>
      </c>
      <c r="O320" s="61">
        <v>32.559999999999995</v>
      </c>
      <c r="P320" s="500" t="e">
        <v>#N/A</v>
      </c>
      <c r="Q320" s="107"/>
      <c r="S320" s="3">
        <v>49.2</v>
      </c>
      <c r="T320" s="107">
        <f t="shared" si="5"/>
        <v>0</v>
      </c>
      <c r="U320" s="107">
        <f>S320-'Wind PPAs by Plant_Real'!B320</f>
        <v>0</v>
      </c>
      <c r="Z320" s="418"/>
    </row>
    <row r="321" spans="1:26">
      <c r="A321" s="421">
        <v>40381</v>
      </c>
      <c r="B321" s="417">
        <v>102.5</v>
      </c>
      <c r="C321" s="1221">
        <v>20</v>
      </c>
      <c r="D321" s="417">
        <v>114.74999999999991</v>
      </c>
      <c r="E321" s="417" t="e">
        <v>#N/A</v>
      </c>
      <c r="F321" s="417" t="e">
        <v>#N/A</v>
      </c>
      <c r="G321" s="417" t="e">
        <v>#N/A</v>
      </c>
      <c r="H321" s="417" t="e">
        <v>#N/A</v>
      </c>
      <c r="I321" s="417" t="e">
        <v>#N/A</v>
      </c>
      <c r="J321" s="417" t="e">
        <v>#N/A</v>
      </c>
      <c r="K321" s="417" t="e">
        <v>#N/A</v>
      </c>
      <c r="L321" s="422" t="e">
        <v>#N/A</v>
      </c>
      <c r="N321" s="123">
        <v>114.74999999999991</v>
      </c>
      <c r="O321" s="61" t="e">
        <v>#N/A</v>
      </c>
      <c r="P321" s="500" t="e">
        <v>#N/A</v>
      </c>
      <c r="Q321" s="107"/>
      <c r="S321" s="3">
        <v>102.5</v>
      </c>
      <c r="T321" s="107">
        <f t="shared" si="5"/>
        <v>0</v>
      </c>
      <c r="U321" s="107">
        <f>S321-'Wind PPAs by Plant_Real'!B321</f>
        <v>0</v>
      </c>
      <c r="Z321" s="418"/>
    </row>
    <row r="322" spans="1:26">
      <c r="A322" s="421">
        <v>40297</v>
      </c>
      <c r="B322" s="417">
        <v>143.5</v>
      </c>
      <c r="C322" s="1221">
        <v>20</v>
      </c>
      <c r="D322" s="417">
        <v>115.46999999999993</v>
      </c>
      <c r="E322" s="417" t="e">
        <v>#N/A</v>
      </c>
      <c r="F322" s="417" t="e">
        <v>#N/A</v>
      </c>
      <c r="G322" s="417" t="e">
        <v>#N/A</v>
      </c>
      <c r="H322" s="417" t="e">
        <v>#N/A</v>
      </c>
      <c r="I322" s="417" t="e">
        <v>#N/A</v>
      </c>
      <c r="J322" s="417" t="e">
        <v>#N/A</v>
      </c>
      <c r="K322" s="417" t="e">
        <v>#N/A</v>
      </c>
      <c r="L322" s="422" t="e">
        <v>#N/A</v>
      </c>
      <c r="N322" s="123">
        <v>115.46999999999993</v>
      </c>
      <c r="O322" s="61" t="e">
        <v>#N/A</v>
      </c>
      <c r="P322" s="500" t="e">
        <v>#N/A</v>
      </c>
      <c r="Q322" s="107"/>
      <c r="S322" s="3">
        <v>143.5</v>
      </c>
      <c r="T322" s="107">
        <f t="shared" si="5"/>
        <v>0</v>
      </c>
      <c r="U322" s="107">
        <f>S322-'Wind PPAs by Plant_Real'!B322</f>
        <v>0</v>
      </c>
      <c r="Z322" s="418"/>
    </row>
    <row r="323" spans="1:26">
      <c r="A323" s="421">
        <v>40164</v>
      </c>
      <c r="B323" s="417">
        <v>120</v>
      </c>
      <c r="C323" s="1221">
        <v>20</v>
      </c>
      <c r="D323" s="417">
        <v>128.8290018251268</v>
      </c>
      <c r="E323" s="417" t="e">
        <v>#N/A</v>
      </c>
      <c r="F323" s="417" t="e">
        <v>#N/A</v>
      </c>
      <c r="G323" s="417" t="e">
        <v>#N/A</v>
      </c>
      <c r="H323" s="417" t="e">
        <v>#N/A</v>
      </c>
      <c r="I323" s="417" t="e">
        <v>#N/A</v>
      </c>
      <c r="J323" s="417" t="e">
        <v>#N/A</v>
      </c>
      <c r="K323" s="417" t="e">
        <v>#N/A</v>
      </c>
      <c r="L323" s="422" t="e">
        <v>#N/A</v>
      </c>
      <c r="N323" s="123">
        <v>128.8290018251268</v>
      </c>
      <c r="O323" s="61" t="e">
        <v>#N/A</v>
      </c>
      <c r="P323" s="500" t="e">
        <v>#N/A</v>
      </c>
      <c r="Q323" s="107"/>
      <c r="S323" s="3">
        <v>120</v>
      </c>
      <c r="T323" s="107">
        <f t="shared" si="5"/>
        <v>0</v>
      </c>
      <c r="U323" s="107">
        <f>S323-'Wind PPAs by Plant_Real'!B323</f>
        <v>0</v>
      </c>
      <c r="Z323" s="418"/>
    </row>
    <row r="324" spans="1:26">
      <c r="A324" s="421">
        <v>40156</v>
      </c>
      <c r="B324" s="417">
        <v>10.25</v>
      </c>
      <c r="C324" s="1221">
        <v>20</v>
      </c>
      <c r="D324" s="417" t="e">
        <v>#N/A</v>
      </c>
      <c r="E324" s="417" t="e">
        <v>#N/A</v>
      </c>
      <c r="F324" s="417">
        <v>122.18299251739865</v>
      </c>
      <c r="G324" s="417" t="e">
        <v>#N/A</v>
      </c>
      <c r="H324" s="417" t="e">
        <v>#N/A</v>
      </c>
      <c r="I324" s="417" t="e">
        <v>#N/A</v>
      </c>
      <c r="J324" s="417" t="e">
        <v>#N/A</v>
      </c>
      <c r="K324" s="417" t="e">
        <v>#N/A</v>
      </c>
      <c r="L324" s="422" t="e">
        <v>#N/A</v>
      </c>
      <c r="N324" s="123" t="e">
        <v>#N/A</v>
      </c>
      <c r="O324" s="61">
        <v>122.18299251739865</v>
      </c>
      <c r="P324" s="500" t="e">
        <v>#N/A</v>
      </c>
      <c r="Q324" s="107"/>
      <c r="S324" s="3">
        <v>10.25</v>
      </c>
      <c r="T324" s="107">
        <f t="shared" si="5"/>
        <v>0</v>
      </c>
      <c r="U324" s="107">
        <f>S324-'Wind PPAs by Plant_Real'!B324</f>
        <v>0</v>
      </c>
      <c r="Z324" s="418"/>
    </row>
    <row r="325" spans="1:26">
      <c r="A325" s="421">
        <v>40875</v>
      </c>
      <c r="B325" s="417">
        <v>20.65</v>
      </c>
      <c r="C325" s="1221">
        <v>21</v>
      </c>
      <c r="D325" s="417" t="e">
        <v>#N/A</v>
      </c>
      <c r="E325" s="417" t="e">
        <v>#N/A</v>
      </c>
      <c r="F325" s="417">
        <v>78.50712191043857</v>
      </c>
      <c r="G325" s="417" t="e">
        <v>#N/A</v>
      </c>
      <c r="H325" s="417" t="e">
        <v>#N/A</v>
      </c>
      <c r="I325" s="417" t="e">
        <v>#N/A</v>
      </c>
      <c r="J325" s="417" t="e">
        <v>#N/A</v>
      </c>
      <c r="K325" s="417" t="e">
        <v>#N/A</v>
      </c>
      <c r="L325" s="422" t="e">
        <v>#N/A</v>
      </c>
      <c r="N325" s="123" t="e">
        <v>#N/A</v>
      </c>
      <c r="O325" s="61">
        <v>78.50712191043857</v>
      </c>
      <c r="P325" s="500" t="e">
        <v>#N/A</v>
      </c>
      <c r="Q325" s="107"/>
      <c r="S325" s="3">
        <v>20.65</v>
      </c>
      <c r="T325" s="107">
        <f t="shared" si="5"/>
        <v>0</v>
      </c>
      <c r="U325" s="107">
        <f>S325-'Wind PPAs by Plant_Real'!B325</f>
        <v>0</v>
      </c>
      <c r="Z325" s="418"/>
    </row>
    <row r="326" spans="1:26">
      <c r="A326" s="421">
        <v>39889</v>
      </c>
      <c r="B326" s="417">
        <v>24.75</v>
      </c>
      <c r="C326" s="1221">
        <v>20</v>
      </c>
      <c r="D326" s="417" t="e">
        <v>#N/A</v>
      </c>
      <c r="E326" s="417" t="e">
        <v>#N/A</v>
      </c>
      <c r="F326" s="417">
        <v>114.99999999999994</v>
      </c>
      <c r="G326" s="417" t="e">
        <v>#N/A</v>
      </c>
      <c r="H326" s="417" t="e">
        <v>#N/A</v>
      </c>
      <c r="I326" s="417" t="e">
        <v>#N/A</v>
      </c>
      <c r="J326" s="417" t="e">
        <v>#N/A</v>
      </c>
      <c r="K326" s="417" t="e">
        <v>#N/A</v>
      </c>
      <c r="L326" s="422" t="e">
        <v>#N/A</v>
      </c>
      <c r="N326" s="123" t="e">
        <v>#N/A</v>
      </c>
      <c r="O326" s="61">
        <v>114.99999999999994</v>
      </c>
      <c r="P326" s="500" t="e">
        <v>#N/A</v>
      </c>
      <c r="Q326" s="107"/>
      <c r="S326" s="3">
        <v>24.75</v>
      </c>
      <c r="T326" s="107">
        <f t="shared" si="5"/>
        <v>0</v>
      </c>
      <c r="U326" s="107">
        <f>S326-'Wind PPAs by Plant_Real'!B326</f>
        <v>0</v>
      </c>
      <c r="Z326" s="418"/>
    </row>
    <row r="327" spans="1:26">
      <c r="A327" s="421">
        <v>40095</v>
      </c>
      <c r="B327" s="417">
        <v>5</v>
      </c>
      <c r="C327" s="1221">
        <v>5</v>
      </c>
      <c r="D327" s="417" t="e">
        <v>#N/A</v>
      </c>
      <c r="E327" s="417" t="e">
        <v>#N/A</v>
      </c>
      <c r="F327" s="417">
        <v>67.999999999999986</v>
      </c>
      <c r="G327" s="417" t="e">
        <v>#N/A</v>
      </c>
      <c r="H327" s="417" t="e">
        <v>#N/A</v>
      </c>
      <c r="I327" s="417" t="e">
        <v>#N/A</v>
      </c>
      <c r="J327" s="417" t="e">
        <v>#N/A</v>
      </c>
      <c r="K327" s="417" t="e">
        <v>#N/A</v>
      </c>
      <c r="L327" s="422" t="e">
        <v>#N/A</v>
      </c>
      <c r="N327" s="123" t="e">
        <v>#N/A</v>
      </c>
      <c r="O327" s="61">
        <v>67.999999999999986</v>
      </c>
      <c r="P327" s="500" t="e">
        <v>#N/A</v>
      </c>
      <c r="Q327" s="107"/>
      <c r="S327" s="3">
        <v>5</v>
      </c>
      <c r="T327" s="107">
        <f t="shared" si="5"/>
        <v>0</v>
      </c>
      <c r="U327" s="107">
        <f>S327-'Wind PPAs by Plant_Real'!B327</f>
        <v>0</v>
      </c>
      <c r="Z327" s="418"/>
    </row>
    <row r="328" spans="1:26">
      <c r="A328" s="421">
        <v>40668</v>
      </c>
      <c r="B328" s="417">
        <v>165.6</v>
      </c>
      <c r="C328" s="1221">
        <v>20</v>
      </c>
      <c r="D328" s="417" t="e">
        <v>#N/A</v>
      </c>
      <c r="E328" s="417" t="e">
        <v>#N/A</v>
      </c>
      <c r="F328" s="417" t="e">
        <v>#N/A</v>
      </c>
      <c r="G328" s="417">
        <v>63.999999999999964</v>
      </c>
      <c r="H328" s="417" t="e">
        <v>#N/A</v>
      </c>
      <c r="I328" s="417" t="e">
        <v>#N/A</v>
      </c>
      <c r="J328" s="417" t="e">
        <v>#N/A</v>
      </c>
      <c r="K328" s="417" t="e">
        <v>#N/A</v>
      </c>
      <c r="L328" s="422" t="e">
        <v>#N/A</v>
      </c>
      <c r="N328" s="123" t="e">
        <v>#N/A</v>
      </c>
      <c r="O328" s="61">
        <v>63.999999999999964</v>
      </c>
      <c r="P328" s="500" t="e">
        <v>#N/A</v>
      </c>
      <c r="Q328" s="107"/>
      <c r="S328" s="3">
        <v>165.6</v>
      </c>
      <c r="T328" s="107">
        <f t="shared" si="5"/>
        <v>0</v>
      </c>
      <c r="U328" s="107">
        <f>S328-'Wind PPAs by Plant_Real'!B328</f>
        <v>0</v>
      </c>
      <c r="Z328" s="418"/>
    </row>
    <row r="329" spans="1:26">
      <c r="A329" s="421">
        <v>40494</v>
      </c>
      <c r="B329" s="417">
        <v>99</v>
      </c>
      <c r="C329" s="1221">
        <v>20</v>
      </c>
      <c r="D329" s="417" t="e">
        <v>#N/A</v>
      </c>
      <c r="E329" s="417" t="e">
        <v>#N/A</v>
      </c>
      <c r="F329" s="417" t="e">
        <v>#N/A</v>
      </c>
      <c r="G329" s="417" t="e">
        <v>#N/A</v>
      </c>
      <c r="H329" s="417" t="e">
        <v>#N/A</v>
      </c>
      <c r="I329" s="417">
        <v>67.129191765903741</v>
      </c>
      <c r="J329" s="417" t="e">
        <v>#N/A</v>
      </c>
      <c r="K329" s="417" t="e">
        <v>#N/A</v>
      </c>
      <c r="L329" s="422" t="e">
        <v>#N/A</v>
      </c>
      <c r="N329" s="123" t="e">
        <v>#N/A</v>
      </c>
      <c r="O329" s="61" t="e">
        <v>#N/A</v>
      </c>
      <c r="P329" s="500">
        <v>67.129191765903741</v>
      </c>
      <c r="Q329" s="107"/>
      <c r="S329" s="3">
        <v>99</v>
      </c>
      <c r="T329" s="107">
        <f t="shared" si="5"/>
        <v>0</v>
      </c>
      <c r="U329" s="107">
        <f>S329-'Wind PPAs by Plant_Real'!B329</f>
        <v>0</v>
      </c>
      <c r="Z329" s="418"/>
    </row>
    <row r="330" spans="1:26">
      <c r="A330" s="421">
        <v>41214</v>
      </c>
      <c r="B330" s="417">
        <v>50</v>
      </c>
      <c r="C330" s="1221">
        <v>20</v>
      </c>
      <c r="D330" s="417" t="e">
        <v>#N/A</v>
      </c>
      <c r="E330" s="417" t="e">
        <v>#N/A</v>
      </c>
      <c r="F330" s="417" t="e">
        <v>#N/A</v>
      </c>
      <c r="G330" s="417" t="e">
        <v>#N/A</v>
      </c>
      <c r="H330" s="417" t="e">
        <v>#N/A</v>
      </c>
      <c r="I330" s="417">
        <v>54.654463408994488</v>
      </c>
      <c r="J330" s="417" t="e">
        <v>#N/A</v>
      </c>
      <c r="K330" s="417" t="e">
        <v>#N/A</v>
      </c>
      <c r="L330" s="422" t="e">
        <v>#N/A</v>
      </c>
      <c r="N330" s="123" t="e">
        <v>#N/A</v>
      </c>
      <c r="O330" s="61" t="e">
        <v>#N/A</v>
      </c>
      <c r="P330" s="500">
        <v>54.654463408994488</v>
      </c>
      <c r="Q330" s="107"/>
      <c r="S330" s="3">
        <v>50</v>
      </c>
      <c r="T330" s="107">
        <f t="shared" si="5"/>
        <v>0</v>
      </c>
      <c r="U330" s="107">
        <f>S330-'Wind PPAs by Plant_Real'!B330</f>
        <v>0</v>
      </c>
      <c r="Z330" s="418"/>
    </row>
    <row r="331" spans="1:26">
      <c r="A331" s="421">
        <v>41010</v>
      </c>
      <c r="B331" s="417">
        <v>54</v>
      </c>
      <c r="C331" s="1221">
        <v>10</v>
      </c>
      <c r="D331" s="417" t="e">
        <v>#N/A</v>
      </c>
      <c r="E331" s="417" t="e">
        <v>#N/A</v>
      </c>
      <c r="F331" s="417" t="e">
        <v>#N/A</v>
      </c>
      <c r="G331" s="417" t="e">
        <v>#N/A</v>
      </c>
      <c r="H331" s="417" t="e">
        <v>#N/A</v>
      </c>
      <c r="I331" s="417">
        <v>42.759654915780864</v>
      </c>
      <c r="J331" s="417" t="e">
        <v>#N/A</v>
      </c>
      <c r="K331" s="417" t="e">
        <v>#N/A</v>
      </c>
      <c r="L331" s="422" t="e">
        <v>#N/A</v>
      </c>
      <c r="N331" s="123" t="e">
        <v>#N/A</v>
      </c>
      <c r="O331" s="61" t="e">
        <v>#N/A</v>
      </c>
      <c r="P331" s="500">
        <v>42.759654915780864</v>
      </c>
      <c r="Q331" s="107"/>
      <c r="S331" s="3">
        <v>54</v>
      </c>
      <c r="T331" s="107">
        <f t="shared" si="5"/>
        <v>0</v>
      </c>
      <c r="U331" s="107">
        <f>S331-'Wind PPAs by Plant_Real'!B331</f>
        <v>0</v>
      </c>
      <c r="Z331" s="418"/>
    </row>
    <row r="332" spans="1:26">
      <c r="A332" s="421">
        <v>40612</v>
      </c>
      <c r="B332" s="417">
        <v>100</v>
      </c>
      <c r="C332" s="1221">
        <v>20</v>
      </c>
      <c r="D332" s="417" t="e">
        <v>#N/A</v>
      </c>
      <c r="E332" s="417" t="e">
        <v>#N/A</v>
      </c>
      <c r="F332" s="417" t="e">
        <v>#N/A</v>
      </c>
      <c r="G332" s="417" t="e">
        <v>#N/A</v>
      </c>
      <c r="H332" s="417" t="e">
        <v>#N/A</v>
      </c>
      <c r="I332" s="417">
        <v>65.782139378355097</v>
      </c>
      <c r="J332" s="417" t="e">
        <v>#N/A</v>
      </c>
      <c r="K332" s="417" t="e">
        <v>#N/A</v>
      </c>
      <c r="L332" s="422" t="e">
        <v>#N/A</v>
      </c>
      <c r="N332" s="123" t="e">
        <v>#N/A</v>
      </c>
      <c r="O332" s="61" t="e">
        <v>#N/A</v>
      </c>
      <c r="P332" s="500">
        <v>65.782139378355097</v>
      </c>
      <c r="Q332" s="107"/>
      <c r="S332" s="3">
        <v>100</v>
      </c>
      <c r="T332" s="107">
        <f t="shared" si="5"/>
        <v>0</v>
      </c>
      <c r="U332" s="107">
        <f>S332-'Wind PPAs by Plant_Real'!B332</f>
        <v>0</v>
      </c>
      <c r="Z332" s="418"/>
    </row>
    <row r="333" spans="1:26">
      <c r="A333" s="421">
        <v>40956</v>
      </c>
      <c r="B333" s="417">
        <v>50</v>
      </c>
      <c r="C333" s="1221">
        <v>20</v>
      </c>
      <c r="D333" s="417">
        <v>94.999999999999957</v>
      </c>
      <c r="E333" s="417" t="e">
        <v>#N/A</v>
      </c>
      <c r="F333" s="417" t="e">
        <v>#N/A</v>
      </c>
      <c r="G333" s="417" t="e">
        <v>#N/A</v>
      </c>
      <c r="H333" s="417" t="e">
        <v>#N/A</v>
      </c>
      <c r="I333" s="417" t="e">
        <v>#N/A</v>
      </c>
      <c r="J333" s="417" t="e">
        <v>#N/A</v>
      </c>
      <c r="K333" s="417" t="e">
        <v>#N/A</v>
      </c>
      <c r="L333" s="422" t="e">
        <v>#N/A</v>
      </c>
      <c r="N333" s="123">
        <v>94.999999999999957</v>
      </c>
      <c r="O333" s="61" t="e">
        <v>#N/A</v>
      </c>
      <c r="P333" s="500" t="e">
        <v>#N/A</v>
      </c>
      <c r="Q333" s="107"/>
      <c r="S333" s="3">
        <v>50</v>
      </c>
      <c r="T333" s="107">
        <f t="shared" si="5"/>
        <v>0</v>
      </c>
      <c r="U333" s="107">
        <f>S333-'Wind PPAs by Plant_Real'!B333</f>
        <v>0</v>
      </c>
      <c r="Z333" s="418"/>
    </row>
    <row r="334" spans="1:26">
      <c r="A334" s="421">
        <v>41418</v>
      </c>
      <c r="B334" s="417">
        <v>39</v>
      </c>
      <c r="C334" s="1221">
        <v>10</v>
      </c>
      <c r="D334" s="417">
        <v>82.499999999999957</v>
      </c>
      <c r="E334" s="417" t="e">
        <v>#N/A</v>
      </c>
      <c r="F334" s="417" t="e">
        <v>#N/A</v>
      </c>
      <c r="G334" s="417" t="e">
        <v>#N/A</v>
      </c>
      <c r="H334" s="417" t="e">
        <v>#N/A</v>
      </c>
      <c r="I334" s="417" t="e">
        <v>#N/A</v>
      </c>
      <c r="J334" s="417" t="e">
        <v>#N/A</v>
      </c>
      <c r="K334" s="417" t="e">
        <v>#N/A</v>
      </c>
      <c r="L334" s="422" t="e">
        <v>#N/A</v>
      </c>
      <c r="N334" s="123">
        <v>82.499999999999957</v>
      </c>
      <c r="O334" s="61" t="e">
        <v>#N/A</v>
      </c>
      <c r="P334" s="500" t="e">
        <v>#N/A</v>
      </c>
      <c r="Q334" s="107"/>
      <c r="S334" s="3">
        <v>39</v>
      </c>
      <c r="T334" s="107">
        <f t="shared" si="5"/>
        <v>0</v>
      </c>
      <c r="U334" s="107">
        <f>S334-'Wind PPAs by Plant_Real'!B334</f>
        <v>0</v>
      </c>
      <c r="Z334" s="418"/>
    </row>
    <row r="335" spans="1:26">
      <c r="A335" s="421">
        <v>40141</v>
      </c>
      <c r="B335" s="417">
        <v>150</v>
      </c>
      <c r="C335" s="1221">
        <v>20</v>
      </c>
      <c r="D335" s="417" t="e">
        <v>#N/A</v>
      </c>
      <c r="E335" s="417" t="e">
        <v>#N/A</v>
      </c>
      <c r="F335" s="417">
        <v>67.499999999999972</v>
      </c>
      <c r="G335" s="417" t="e">
        <v>#N/A</v>
      </c>
      <c r="H335" s="417" t="e">
        <v>#N/A</v>
      </c>
      <c r="I335" s="417" t="e">
        <v>#N/A</v>
      </c>
      <c r="J335" s="417" t="e">
        <v>#N/A</v>
      </c>
      <c r="K335" s="417" t="e">
        <v>#N/A</v>
      </c>
      <c r="L335" s="422" t="e">
        <v>#N/A</v>
      </c>
      <c r="N335" s="123" t="e">
        <v>#N/A</v>
      </c>
      <c r="O335" s="61">
        <v>67.499999999999972</v>
      </c>
      <c r="P335" s="500" t="e">
        <v>#N/A</v>
      </c>
      <c r="Q335" s="107"/>
      <c r="S335" s="3">
        <v>150</v>
      </c>
      <c r="T335" s="107">
        <f t="shared" si="5"/>
        <v>0</v>
      </c>
      <c r="U335" s="107">
        <f>S335-'Wind PPAs by Plant_Real'!B335</f>
        <v>0</v>
      </c>
      <c r="Z335" s="418"/>
    </row>
    <row r="336" spans="1:26">
      <c r="A336" s="421">
        <v>41446</v>
      </c>
      <c r="B336" s="417">
        <v>102.4</v>
      </c>
      <c r="C336" s="1221">
        <v>20</v>
      </c>
      <c r="D336" s="417" t="e">
        <v>#N/A</v>
      </c>
      <c r="E336" s="417">
        <v>32.656039037574182</v>
      </c>
      <c r="F336" s="417" t="e">
        <v>#N/A</v>
      </c>
      <c r="G336" s="417" t="e">
        <v>#N/A</v>
      </c>
      <c r="H336" s="417" t="e">
        <v>#N/A</v>
      </c>
      <c r="I336" s="417" t="e">
        <v>#N/A</v>
      </c>
      <c r="J336" s="417" t="e">
        <v>#N/A</v>
      </c>
      <c r="K336" s="417" t="e">
        <v>#N/A</v>
      </c>
      <c r="L336" s="422" t="e">
        <v>#N/A</v>
      </c>
      <c r="N336" s="123">
        <v>32.656039037574182</v>
      </c>
      <c r="O336" s="61" t="e">
        <v>#N/A</v>
      </c>
      <c r="P336" s="500" t="e">
        <v>#N/A</v>
      </c>
      <c r="Q336" s="107"/>
      <c r="S336" s="3">
        <v>102.4</v>
      </c>
      <c r="T336" s="107">
        <f t="shared" si="5"/>
        <v>0</v>
      </c>
      <c r="U336" s="107">
        <f>S336-'Wind PPAs by Plant_Real'!B336</f>
        <v>0</v>
      </c>
      <c r="Z336" s="418"/>
    </row>
    <row r="337" spans="1:26">
      <c r="A337" s="421">
        <v>40967</v>
      </c>
      <c r="B337" s="417">
        <v>91</v>
      </c>
      <c r="C337" s="1221">
        <v>20</v>
      </c>
      <c r="D337" s="417" t="e">
        <v>#N/A</v>
      </c>
      <c r="E337" s="417">
        <v>31.508893608761518</v>
      </c>
      <c r="F337" s="417" t="e">
        <v>#N/A</v>
      </c>
      <c r="G337" s="417" t="e">
        <v>#N/A</v>
      </c>
      <c r="H337" s="417" t="e">
        <v>#N/A</v>
      </c>
      <c r="I337" s="417" t="e">
        <v>#N/A</v>
      </c>
      <c r="J337" s="417" t="e">
        <v>#N/A</v>
      </c>
      <c r="K337" s="417" t="e">
        <v>#N/A</v>
      </c>
      <c r="L337" s="422" t="e">
        <v>#N/A</v>
      </c>
      <c r="N337" s="123">
        <v>31.508893608761518</v>
      </c>
      <c r="O337" s="61" t="e">
        <v>#N/A</v>
      </c>
      <c r="P337" s="500" t="e">
        <v>#N/A</v>
      </c>
      <c r="Q337" s="107"/>
      <c r="S337" s="3">
        <v>91</v>
      </c>
      <c r="T337" s="107">
        <f t="shared" si="5"/>
        <v>0</v>
      </c>
      <c r="U337" s="107">
        <f>S337-'Wind PPAs by Plant_Real'!B337</f>
        <v>0</v>
      </c>
      <c r="Z337" s="418"/>
    </row>
    <row r="338" spans="1:26">
      <c r="A338" s="421">
        <v>41440</v>
      </c>
      <c r="B338" s="417">
        <v>199</v>
      </c>
      <c r="C338" s="1221">
        <v>20</v>
      </c>
      <c r="D338" s="417" t="e">
        <v>#N/A</v>
      </c>
      <c r="E338" s="417" t="e">
        <v>#N/A</v>
      </c>
      <c r="F338" s="417" t="e">
        <v>#N/A</v>
      </c>
      <c r="G338" s="417">
        <v>22.869299422822891</v>
      </c>
      <c r="H338" s="417" t="e">
        <v>#N/A</v>
      </c>
      <c r="I338" s="417" t="e">
        <v>#N/A</v>
      </c>
      <c r="J338" s="417" t="e">
        <v>#N/A</v>
      </c>
      <c r="K338" s="417" t="e">
        <v>#N/A</v>
      </c>
      <c r="L338" s="422" t="e">
        <v>#N/A</v>
      </c>
      <c r="N338" s="123" t="e">
        <v>#N/A</v>
      </c>
      <c r="O338" s="61">
        <v>22.869299422822891</v>
      </c>
      <c r="P338" s="500" t="e">
        <v>#N/A</v>
      </c>
      <c r="Q338" s="107"/>
      <c r="S338" s="3">
        <v>199</v>
      </c>
      <c r="T338" s="107">
        <f t="shared" si="5"/>
        <v>0</v>
      </c>
      <c r="U338" s="107">
        <f>S338-'Wind PPAs by Plant_Real'!B338</f>
        <v>0</v>
      </c>
      <c r="Z338" s="418"/>
    </row>
    <row r="339" spans="1:26">
      <c r="A339" s="421">
        <v>41465</v>
      </c>
      <c r="B339" s="417">
        <v>249.9</v>
      </c>
      <c r="C339" s="1221">
        <v>20</v>
      </c>
      <c r="D339" s="417" t="e">
        <v>#N/A</v>
      </c>
      <c r="E339" s="417" t="e">
        <v>#N/A</v>
      </c>
      <c r="F339" s="417" t="e">
        <v>#N/A</v>
      </c>
      <c r="G339" s="417">
        <v>24.360701884070593</v>
      </c>
      <c r="H339" s="417" t="e">
        <v>#N/A</v>
      </c>
      <c r="I339" s="417" t="e">
        <v>#N/A</v>
      </c>
      <c r="J339" s="417" t="e">
        <v>#N/A</v>
      </c>
      <c r="K339" s="417" t="e">
        <v>#N/A</v>
      </c>
      <c r="L339" s="422" t="e">
        <v>#N/A</v>
      </c>
      <c r="N339" s="123" t="e">
        <v>#N/A</v>
      </c>
      <c r="O339" s="61">
        <v>24.360701884070593</v>
      </c>
      <c r="P339" s="500" t="e">
        <v>#N/A</v>
      </c>
      <c r="Q339" s="107"/>
      <c r="S339" s="3">
        <v>249.9</v>
      </c>
      <c r="T339" s="107">
        <f t="shared" si="5"/>
        <v>0</v>
      </c>
      <c r="U339" s="107">
        <f>S339-'Wind PPAs by Plant_Real'!B339</f>
        <v>0</v>
      </c>
      <c r="Z339" s="418"/>
    </row>
    <row r="340" spans="1:26">
      <c r="A340" s="421">
        <v>41440</v>
      </c>
      <c r="B340" s="417">
        <v>250</v>
      </c>
      <c r="C340" s="1221">
        <v>20</v>
      </c>
      <c r="D340" s="417" t="e">
        <v>#N/A</v>
      </c>
      <c r="E340" s="417" t="e">
        <v>#N/A</v>
      </c>
      <c r="F340" s="417" t="e">
        <v>#N/A</v>
      </c>
      <c r="G340" s="417">
        <v>25.90583179983706</v>
      </c>
      <c r="H340" s="417" t="e">
        <v>#N/A</v>
      </c>
      <c r="I340" s="417" t="e">
        <v>#N/A</v>
      </c>
      <c r="J340" s="417" t="e">
        <v>#N/A</v>
      </c>
      <c r="K340" s="417" t="e">
        <v>#N/A</v>
      </c>
      <c r="L340" s="422" t="e">
        <v>#N/A</v>
      </c>
      <c r="N340" s="123" t="e">
        <v>#N/A</v>
      </c>
      <c r="O340" s="61">
        <v>25.90583179983706</v>
      </c>
      <c r="P340" s="500" t="e">
        <v>#N/A</v>
      </c>
      <c r="Q340" s="107"/>
      <c r="S340" s="3">
        <v>250</v>
      </c>
      <c r="T340" s="107">
        <f t="shared" si="5"/>
        <v>0</v>
      </c>
      <c r="U340" s="107">
        <f>S340-'Wind PPAs by Plant_Real'!B340</f>
        <v>0</v>
      </c>
      <c r="Z340" s="418"/>
    </row>
    <row r="341" spans="1:26">
      <c r="A341" s="421">
        <v>41556</v>
      </c>
      <c r="B341" s="417">
        <v>200</v>
      </c>
      <c r="C341" s="1221">
        <v>20</v>
      </c>
      <c r="D341" s="417" t="e">
        <v>#N/A</v>
      </c>
      <c r="E341" s="417" t="e">
        <v>#N/A</v>
      </c>
      <c r="F341" s="417" t="e">
        <v>#N/A</v>
      </c>
      <c r="G341" s="417">
        <v>21.847989214877899</v>
      </c>
      <c r="H341" s="417" t="e">
        <v>#N/A</v>
      </c>
      <c r="I341" s="417" t="e">
        <v>#N/A</v>
      </c>
      <c r="J341" s="417" t="e">
        <v>#N/A</v>
      </c>
      <c r="K341" s="417" t="e">
        <v>#N/A</v>
      </c>
      <c r="L341" s="422" t="e">
        <v>#N/A</v>
      </c>
      <c r="N341" s="123" t="e">
        <v>#N/A</v>
      </c>
      <c r="O341" s="61">
        <v>21.847989214877899</v>
      </c>
      <c r="P341" s="500" t="e">
        <v>#N/A</v>
      </c>
      <c r="Q341" s="107"/>
      <c r="S341" s="3">
        <v>200</v>
      </c>
      <c r="T341" s="107">
        <f t="shared" si="5"/>
        <v>0</v>
      </c>
      <c r="U341" s="107">
        <f>S341-'Wind PPAs by Plant_Real'!B341</f>
        <v>0</v>
      </c>
      <c r="Z341" s="418"/>
    </row>
    <row r="342" spans="1:26">
      <c r="A342" s="421">
        <v>41557</v>
      </c>
      <c r="B342" s="417">
        <v>199.8</v>
      </c>
      <c r="C342" s="1221">
        <v>20</v>
      </c>
      <c r="D342" s="417" t="e">
        <v>#N/A</v>
      </c>
      <c r="E342" s="417" t="e">
        <v>#N/A</v>
      </c>
      <c r="F342" s="417" t="e">
        <v>#N/A</v>
      </c>
      <c r="G342" s="417">
        <v>21.47402559395265</v>
      </c>
      <c r="H342" s="417" t="e">
        <v>#N/A</v>
      </c>
      <c r="I342" s="417" t="e">
        <v>#N/A</v>
      </c>
      <c r="J342" s="417" t="e">
        <v>#N/A</v>
      </c>
      <c r="K342" s="417" t="e">
        <v>#N/A</v>
      </c>
      <c r="L342" s="422" t="e">
        <v>#N/A</v>
      </c>
      <c r="N342" s="123" t="e">
        <v>#N/A</v>
      </c>
      <c r="O342" s="61">
        <v>21.47402559395265</v>
      </c>
      <c r="P342" s="500" t="e">
        <v>#N/A</v>
      </c>
      <c r="Q342" s="107"/>
      <c r="S342" s="3">
        <v>199.8</v>
      </c>
      <c r="T342" s="107">
        <f t="shared" si="5"/>
        <v>0</v>
      </c>
      <c r="U342" s="107">
        <f>S342-'Wind PPAs by Plant_Real'!B342</f>
        <v>0</v>
      </c>
      <c r="Z342" s="418"/>
    </row>
    <row r="343" spans="1:26">
      <c r="A343" s="421">
        <v>41556</v>
      </c>
      <c r="B343" s="417">
        <v>198.9</v>
      </c>
      <c r="C343" s="1221">
        <v>20</v>
      </c>
      <c r="D343" s="417" t="e">
        <v>#N/A</v>
      </c>
      <c r="E343" s="417" t="e">
        <v>#N/A</v>
      </c>
      <c r="F343" s="417" t="e">
        <v>#N/A</v>
      </c>
      <c r="G343" s="417">
        <v>22.91855669688438</v>
      </c>
      <c r="H343" s="417" t="e">
        <v>#N/A</v>
      </c>
      <c r="I343" s="417" t="e">
        <v>#N/A</v>
      </c>
      <c r="J343" s="417" t="e">
        <v>#N/A</v>
      </c>
      <c r="K343" s="417" t="e">
        <v>#N/A</v>
      </c>
      <c r="L343" s="422" t="e">
        <v>#N/A</v>
      </c>
      <c r="N343" s="123" t="e">
        <v>#N/A</v>
      </c>
      <c r="O343" s="61">
        <v>22.91855669688438</v>
      </c>
      <c r="P343" s="500" t="e">
        <v>#N/A</v>
      </c>
      <c r="Q343" s="107"/>
      <c r="S343" s="3">
        <v>198.9</v>
      </c>
      <c r="T343" s="107">
        <f t="shared" si="5"/>
        <v>0</v>
      </c>
      <c r="U343" s="107">
        <f>S343-'Wind PPAs by Plant_Real'!B343</f>
        <v>0</v>
      </c>
      <c r="Z343" s="418"/>
    </row>
    <row r="344" spans="1:26">
      <c r="A344" s="421">
        <v>41557</v>
      </c>
      <c r="B344" s="417">
        <v>200</v>
      </c>
      <c r="C344" s="1221">
        <v>20</v>
      </c>
      <c r="D344" s="417" t="e">
        <v>#N/A</v>
      </c>
      <c r="E344" s="417" t="e">
        <v>#N/A</v>
      </c>
      <c r="F344" s="417" t="e">
        <v>#N/A</v>
      </c>
      <c r="G344" s="417">
        <v>22.849999999999987</v>
      </c>
      <c r="H344" s="417" t="e">
        <v>#N/A</v>
      </c>
      <c r="I344" s="417" t="e">
        <v>#N/A</v>
      </c>
      <c r="J344" s="417" t="e">
        <v>#N/A</v>
      </c>
      <c r="K344" s="417" t="e">
        <v>#N/A</v>
      </c>
      <c r="L344" s="422" t="e">
        <v>#N/A</v>
      </c>
      <c r="N344" s="123" t="e">
        <v>#N/A</v>
      </c>
      <c r="O344" s="61">
        <v>22.849999999999987</v>
      </c>
      <c r="P344" s="500" t="e">
        <v>#N/A</v>
      </c>
      <c r="Q344" s="107"/>
      <c r="S344" s="3">
        <v>200</v>
      </c>
      <c r="T344" s="107">
        <f t="shared" si="5"/>
        <v>0</v>
      </c>
      <c r="U344" s="107">
        <f>S344-'Wind PPAs by Plant_Real'!B344</f>
        <v>0</v>
      </c>
      <c r="Z344" s="418"/>
    </row>
    <row r="345" spans="1:26">
      <c r="A345" s="421">
        <v>41852</v>
      </c>
      <c r="B345" s="417">
        <v>100</v>
      </c>
      <c r="C345" s="1221">
        <v>20</v>
      </c>
      <c r="D345" s="417" t="e">
        <v>#N/A</v>
      </c>
      <c r="E345" s="417" t="e">
        <v>#N/A</v>
      </c>
      <c r="F345" s="417" t="e">
        <v>#N/A</v>
      </c>
      <c r="G345" s="417">
        <v>24.999999999999989</v>
      </c>
      <c r="H345" s="417" t="e">
        <v>#N/A</v>
      </c>
      <c r="I345" s="417" t="e">
        <v>#N/A</v>
      </c>
      <c r="J345" s="417" t="e">
        <v>#N/A</v>
      </c>
      <c r="K345" s="417" t="e">
        <v>#N/A</v>
      </c>
      <c r="L345" s="422" t="e">
        <v>#N/A</v>
      </c>
      <c r="N345" s="123" t="e">
        <v>#N/A</v>
      </c>
      <c r="O345" s="61">
        <v>24.999999999999989</v>
      </c>
      <c r="P345" s="500" t="e">
        <v>#N/A</v>
      </c>
      <c r="Q345" s="107"/>
      <c r="S345" s="3">
        <v>100</v>
      </c>
      <c r="T345" s="107">
        <f t="shared" si="5"/>
        <v>0</v>
      </c>
      <c r="U345" s="107">
        <f>S345-'Wind PPAs by Plant_Real'!B345</f>
        <v>0</v>
      </c>
      <c r="Z345" s="418"/>
    </row>
    <row r="346" spans="1:26">
      <c r="A346" s="421">
        <v>41472</v>
      </c>
      <c r="B346" s="417">
        <v>150</v>
      </c>
      <c r="C346" s="1221">
        <v>20</v>
      </c>
      <c r="D346" s="417" t="e">
        <v>#N/A</v>
      </c>
      <c r="E346" s="417" t="e">
        <v>#N/A</v>
      </c>
      <c r="F346" s="417" t="e">
        <v>#N/A</v>
      </c>
      <c r="G346" s="417">
        <v>25.609999999999992</v>
      </c>
      <c r="H346" s="417" t="e">
        <v>#N/A</v>
      </c>
      <c r="I346" s="417" t="e">
        <v>#N/A</v>
      </c>
      <c r="J346" s="417" t="e">
        <v>#N/A</v>
      </c>
      <c r="K346" s="417" t="e">
        <v>#N/A</v>
      </c>
      <c r="L346" s="422" t="e">
        <v>#N/A</v>
      </c>
      <c r="N346" s="123" t="e">
        <v>#N/A</v>
      </c>
      <c r="O346" s="61">
        <v>25.609999999999992</v>
      </c>
      <c r="P346" s="500" t="e">
        <v>#N/A</v>
      </c>
      <c r="Q346" s="107"/>
      <c r="S346" s="3">
        <v>150</v>
      </c>
      <c r="T346" s="107">
        <f t="shared" ref="T346:T409" si="6">S346-B346</f>
        <v>0</v>
      </c>
      <c r="U346" s="107">
        <f>S346-'Wind PPAs by Plant_Real'!B346</f>
        <v>0</v>
      </c>
      <c r="Z346" s="418"/>
    </row>
    <row r="347" spans="1:26">
      <c r="A347" s="421">
        <v>40149</v>
      </c>
      <c r="B347" s="417">
        <v>50</v>
      </c>
      <c r="C347" s="1221">
        <v>25</v>
      </c>
      <c r="D347" s="417" t="e">
        <v>#N/A</v>
      </c>
      <c r="E347" s="417">
        <v>101.78429807543945</v>
      </c>
      <c r="F347" s="417" t="e">
        <v>#N/A</v>
      </c>
      <c r="G347" s="417" t="e">
        <v>#N/A</v>
      </c>
      <c r="H347" s="417" t="e">
        <v>#N/A</v>
      </c>
      <c r="I347" s="417" t="e">
        <v>#N/A</v>
      </c>
      <c r="J347" s="417" t="e">
        <v>#N/A</v>
      </c>
      <c r="K347" s="417" t="e">
        <v>#N/A</v>
      </c>
      <c r="L347" s="422" t="e">
        <v>#N/A</v>
      </c>
      <c r="N347" s="123">
        <v>101.78429807543945</v>
      </c>
      <c r="O347" s="61" t="e">
        <v>#N/A</v>
      </c>
      <c r="P347" s="500" t="e">
        <v>#N/A</v>
      </c>
      <c r="Q347" s="107"/>
      <c r="S347" s="3">
        <v>50</v>
      </c>
      <c r="T347" s="107">
        <f t="shared" si="6"/>
        <v>0</v>
      </c>
      <c r="U347" s="107">
        <f>S347-'Wind PPAs by Plant_Real'!B347</f>
        <v>0</v>
      </c>
      <c r="Z347" s="418"/>
    </row>
    <row r="348" spans="1:26">
      <c r="A348" s="421">
        <v>41290</v>
      </c>
      <c r="B348" s="417">
        <v>74.8</v>
      </c>
      <c r="C348" s="1221">
        <v>25</v>
      </c>
      <c r="D348" s="417" t="e">
        <v>#N/A</v>
      </c>
      <c r="E348" s="417" t="e">
        <v>#N/A</v>
      </c>
      <c r="F348" s="417" t="e">
        <v>#N/A</v>
      </c>
      <c r="G348" s="417">
        <v>31.307688578621146</v>
      </c>
      <c r="H348" s="417" t="e">
        <v>#N/A</v>
      </c>
      <c r="I348" s="417" t="e">
        <v>#N/A</v>
      </c>
      <c r="J348" s="417" t="e">
        <v>#N/A</v>
      </c>
      <c r="K348" s="417" t="e">
        <v>#N/A</v>
      </c>
      <c r="L348" s="422" t="e">
        <v>#N/A</v>
      </c>
      <c r="N348" s="123" t="e">
        <v>#N/A</v>
      </c>
      <c r="O348" s="61">
        <v>31.307688578621146</v>
      </c>
      <c r="P348" s="500" t="e">
        <v>#N/A</v>
      </c>
      <c r="Q348" s="107"/>
      <c r="S348" s="3">
        <v>74.8</v>
      </c>
      <c r="T348" s="107">
        <f t="shared" si="6"/>
        <v>0</v>
      </c>
      <c r="U348" s="107">
        <f>S348-'Wind PPAs by Plant_Real'!B348</f>
        <v>0</v>
      </c>
      <c r="Z348" s="418"/>
    </row>
    <row r="349" spans="1:26">
      <c r="A349" s="421">
        <v>41312</v>
      </c>
      <c r="B349" s="417">
        <v>200.6</v>
      </c>
      <c r="C349" s="1221">
        <v>25</v>
      </c>
      <c r="D349" s="417" t="e">
        <v>#N/A</v>
      </c>
      <c r="E349" s="417" t="e">
        <v>#N/A</v>
      </c>
      <c r="F349" s="417" t="e">
        <v>#N/A</v>
      </c>
      <c r="G349" s="417">
        <v>31.667071018228185</v>
      </c>
      <c r="H349" s="417" t="e">
        <v>#N/A</v>
      </c>
      <c r="I349" s="417" t="e">
        <v>#N/A</v>
      </c>
      <c r="J349" s="417" t="e">
        <v>#N/A</v>
      </c>
      <c r="K349" s="417" t="e">
        <v>#N/A</v>
      </c>
      <c r="L349" s="422" t="e">
        <v>#N/A</v>
      </c>
      <c r="N349" s="123" t="e">
        <v>#N/A</v>
      </c>
      <c r="O349" s="61">
        <v>31.667071018228185</v>
      </c>
      <c r="P349" s="500" t="e">
        <v>#N/A</v>
      </c>
      <c r="Q349" s="107"/>
      <c r="S349" s="3">
        <v>200.6</v>
      </c>
      <c r="T349" s="107">
        <f t="shared" si="6"/>
        <v>0</v>
      </c>
      <c r="U349" s="107">
        <f>S349-'Wind PPAs by Plant_Real'!B349</f>
        <v>0</v>
      </c>
      <c r="Z349" s="418"/>
    </row>
    <row r="350" spans="1:26">
      <c r="A350" s="421">
        <v>41453</v>
      </c>
      <c r="B350" s="417">
        <v>80</v>
      </c>
      <c r="C350" s="1221">
        <v>20</v>
      </c>
      <c r="D350" s="417" t="e">
        <v>#N/A</v>
      </c>
      <c r="E350" s="417">
        <v>59.999999999999972</v>
      </c>
      <c r="F350" s="417" t="e">
        <v>#N/A</v>
      </c>
      <c r="G350" s="417" t="e">
        <v>#N/A</v>
      </c>
      <c r="H350" s="417" t="e">
        <v>#N/A</v>
      </c>
      <c r="I350" s="417" t="e">
        <v>#N/A</v>
      </c>
      <c r="J350" s="417" t="e">
        <v>#N/A</v>
      </c>
      <c r="K350" s="417" t="e">
        <v>#N/A</v>
      </c>
      <c r="L350" s="422" t="e">
        <v>#N/A</v>
      </c>
      <c r="N350" s="123">
        <v>59.999999999999972</v>
      </c>
      <c r="O350" s="61" t="e">
        <v>#N/A</v>
      </c>
      <c r="P350" s="500" t="e">
        <v>#N/A</v>
      </c>
      <c r="Q350" s="107"/>
      <c r="S350" s="3">
        <v>80</v>
      </c>
      <c r="T350" s="107">
        <f t="shared" si="6"/>
        <v>0</v>
      </c>
      <c r="U350" s="107">
        <f>S350-'Wind PPAs by Plant_Real'!B350</f>
        <v>0</v>
      </c>
      <c r="Z350" s="418"/>
    </row>
    <row r="351" spans="1:26">
      <c r="A351" s="421">
        <v>41462</v>
      </c>
      <c r="B351" s="417">
        <v>80</v>
      </c>
      <c r="C351" s="1221">
        <v>20</v>
      </c>
      <c r="D351" s="417" t="e">
        <v>#N/A</v>
      </c>
      <c r="E351" s="417">
        <v>59.999999999999972</v>
      </c>
      <c r="F351" s="417" t="e">
        <v>#N/A</v>
      </c>
      <c r="G351" s="417" t="e">
        <v>#N/A</v>
      </c>
      <c r="H351" s="417" t="e">
        <v>#N/A</v>
      </c>
      <c r="I351" s="417" t="e">
        <v>#N/A</v>
      </c>
      <c r="J351" s="417" t="e">
        <v>#N/A</v>
      </c>
      <c r="K351" s="417" t="e">
        <v>#N/A</v>
      </c>
      <c r="L351" s="422" t="e">
        <v>#N/A</v>
      </c>
      <c r="N351" s="123">
        <v>59.999999999999972</v>
      </c>
      <c r="O351" s="61" t="e">
        <v>#N/A</v>
      </c>
      <c r="P351" s="500" t="e">
        <v>#N/A</v>
      </c>
      <c r="Q351" s="107"/>
      <c r="S351" s="3">
        <v>80</v>
      </c>
      <c r="T351" s="107">
        <f t="shared" si="6"/>
        <v>0</v>
      </c>
      <c r="U351" s="107">
        <f>S351-'Wind PPAs by Plant_Real'!B351</f>
        <v>0</v>
      </c>
      <c r="Z351" s="418"/>
    </row>
    <row r="352" spans="1:26">
      <c r="A352" s="421">
        <v>41380</v>
      </c>
      <c r="B352" s="417">
        <v>74.8</v>
      </c>
      <c r="C352" s="1221">
        <v>20</v>
      </c>
      <c r="D352" s="417" t="e">
        <v>#N/A</v>
      </c>
      <c r="E352" s="417" t="e">
        <v>#N/A</v>
      </c>
      <c r="F352" s="417">
        <v>49.249999999999957</v>
      </c>
      <c r="G352" s="417" t="e">
        <v>#N/A</v>
      </c>
      <c r="H352" s="417" t="e">
        <v>#N/A</v>
      </c>
      <c r="I352" s="417" t="e">
        <v>#N/A</v>
      </c>
      <c r="J352" s="417" t="e">
        <v>#N/A</v>
      </c>
      <c r="K352" s="417" t="e">
        <v>#N/A</v>
      </c>
      <c r="L352" s="422" t="e">
        <v>#N/A</v>
      </c>
      <c r="N352" s="123" t="e">
        <v>#N/A</v>
      </c>
      <c r="O352" s="61">
        <v>49.249999999999957</v>
      </c>
      <c r="P352" s="500" t="e">
        <v>#N/A</v>
      </c>
      <c r="Q352" s="107"/>
      <c r="S352" s="3">
        <v>74.8</v>
      </c>
      <c r="T352" s="107">
        <f t="shared" si="6"/>
        <v>0</v>
      </c>
      <c r="U352" s="107">
        <f>S352-'Wind PPAs by Plant_Real'!B352</f>
        <v>0</v>
      </c>
      <c r="Z352" s="418"/>
    </row>
    <row r="353" spans="1:26">
      <c r="A353" s="421">
        <v>40350</v>
      </c>
      <c r="B353" s="417">
        <v>81.599999999999994</v>
      </c>
      <c r="C353" s="1221">
        <v>20</v>
      </c>
      <c r="D353" s="417" t="e">
        <v>#N/A</v>
      </c>
      <c r="E353" s="417" t="e">
        <v>#N/A</v>
      </c>
      <c r="F353" s="417">
        <v>93.085630222442759</v>
      </c>
      <c r="G353" s="417" t="e">
        <v>#N/A</v>
      </c>
      <c r="H353" s="417" t="e">
        <v>#N/A</v>
      </c>
      <c r="I353" s="417" t="e">
        <v>#N/A</v>
      </c>
      <c r="J353" s="417" t="e">
        <v>#N/A</v>
      </c>
      <c r="K353" s="417" t="e">
        <v>#N/A</v>
      </c>
      <c r="L353" s="422" t="e">
        <v>#N/A</v>
      </c>
      <c r="N353" s="123" t="e">
        <v>#N/A</v>
      </c>
      <c r="O353" s="61">
        <v>93.085630222442759</v>
      </c>
      <c r="P353" s="500" t="e">
        <v>#N/A</v>
      </c>
      <c r="Q353" s="107"/>
      <c r="S353" s="3">
        <v>81.599999999999994</v>
      </c>
      <c r="T353" s="107">
        <f t="shared" si="6"/>
        <v>0</v>
      </c>
      <c r="U353" s="107">
        <f>S353-'Wind PPAs by Plant_Real'!B353</f>
        <v>0</v>
      </c>
      <c r="Z353" s="418"/>
    </row>
    <row r="354" spans="1:26">
      <c r="A354" s="421">
        <v>41152</v>
      </c>
      <c r="B354" s="417">
        <v>100.3</v>
      </c>
      <c r="C354" s="1221">
        <v>20</v>
      </c>
      <c r="D354" s="417" t="e">
        <v>#N/A</v>
      </c>
      <c r="E354" s="417" t="e">
        <v>#N/A</v>
      </c>
      <c r="F354" s="417">
        <v>49.249999999999964</v>
      </c>
      <c r="G354" s="417" t="e">
        <v>#N/A</v>
      </c>
      <c r="H354" s="417" t="e">
        <v>#N/A</v>
      </c>
      <c r="I354" s="417" t="e">
        <v>#N/A</v>
      </c>
      <c r="J354" s="417" t="e">
        <v>#N/A</v>
      </c>
      <c r="K354" s="417" t="e">
        <v>#N/A</v>
      </c>
      <c r="L354" s="422" t="e">
        <v>#N/A</v>
      </c>
      <c r="N354" s="123" t="e">
        <v>#N/A</v>
      </c>
      <c r="O354" s="61">
        <v>49.249999999999964</v>
      </c>
      <c r="P354" s="500" t="e">
        <v>#N/A</v>
      </c>
      <c r="Q354" s="107"/>
      <c r="S354" s="3">
        <v>100.3</v>
      </c>
      <c r="T354" s="107">
        <f t="shared" si="6"/>
        <v>0</v>
      </c>
      <c r="U354" s="107">
        <f>S354-'Wind PPAs by Plant_Real'!B354</f>
        <v>0</v>
      </c>
      <c r="Z354" s="418"/>
    </row>
    <row r="355" spans="1:26">
      <c r="A355" s="421">
        <v>41400</v>
      </c>
      <c r="B355" s="417">
        <v>62.4</v>
      </c>
      <c r="C355" s="1221">
        <v>25</v>
      </c>
      <c r="D355" s="417" t="e">
        <v>#N/A</v>
      </c>
      <c r="E355" s="417" t="e">
        <v>#N/A</v>
      </c>
      <c r="F355" s="417">
        <v>31.789828310522275</v>
      </c>
      <c r="G355" s="417" t="e">
        <v>#N/A</v>
      </c>
      <c r="H355" s="417" t="e">
        <v>#N/A</v>
      </c>
      <c r="I355" s="417" t="e">
        <v>#N/A</v>
      </c>
      <c r="J355" s="417" t="e">
        <v>#N/A</v>
      </c>
      <c r="K355" s="417" t="e">
        <v>#N/A</v>
      </c>
      <c r="L355" s="422" t="e">
        <v>#N/A</v>
      </c>
      <c r="N355" s="123" t="e">
        <v>#N/A</v>
      </c>
      <c r="O355" s="61">
        <v>31.789828310522275</v>
      </c>
      <c r="P355" s="500" t="e">
        <v>#N/A</v>
      </c>
      <c r="Q355" s="107"/>
      <c r="S355" s="3">
        <v>62.4</v>
      </c>
      <c r="T355" s="107">
        <f t="shared" si="6"/>
        <v>0</v>
      </c>
      <c r="U355" s="107">
        <f>S355-'Wind PPAs by Plant_Real'!B355</f>
        <v>0</v>
      </c>
      <c r="Z355" s="418"/>
    </row>
    <row r="356" spans="1:26">
      <c r="A356" s="421">
        <v>41697</v>
      </c>
      <c r="B356" s="417">
        <v>299.7</v>
      </c>
      <c r="C356" s="1221">
        <v>18</v>
      </c>
      <c r="D356" s="417" t="e">
        <v>#N/A</v>
      </c>
      <c r="E356" s="417" t="e">
        <v>#N/A</v>
      </c>
      <c r="F356" s="417" t="e">
        <v>#N/A</v>
      </c>
      <c r="G356" s="417" t="e">
        <v>#N/A</v>
      </c>
      <c r="H356" s="417">
        <v>27.999999999999986</v>
      </c>
      <c r="I356" s="417" t="e">
        <v>#N/A</v>
      </c>
      <c r="J356" s="417" t="e">
        <v>#N/A</v>
      </c>
      <c r="K356" s="417" t="e">
        <v>#N/A</v>
      </c>
      <c r="L356" s="422" t="e">
        <v>#N/A</v>
      </c>
      <c r="N356" s="123" t="e">
        <v>#N/A</v>
      </c>
      <c r="O356" s="61">
        <v>27.999999999999986</v>
      </c>
      <c r="P356" s="500" t="e">
        <v>#N/A</v>
      </c>
      <c r="Q356" s="107"/>
      <c r="S356" s="3">
        <v>299.7</v>
      </c>
      <c r="T356" s="107">
        <f t="shared" si="6"/>
        <v>0</v>
      </c>
      <c r="U356" s="107">
        <f>S356-'Wind PPAs by Plant_Real'!B356</f>
        <v>0</v>
      </c>
      <c r="Z356" s="418"/>
    </row>
    <row r="357" spans="1:26">
      <c r="A357" s="421">
        <v>41426</v>
      </c>
      <c r="B357" s="417">
        <v>200</v>
      </c>
      <c r="C357" s="1221">
        <v>25</v>
      </c>
      <c r="D357" s="417" t="e">
        <v>#N/A</v>
      </c>
      <c r="E357" s="417" t="e">
        <v>#N/A</v>
      </c>
      <c r="F357" s="417" t="e">
        <v>#N/A</v>
      </c>
      <c r="G357" s="417" t="e">
        <v>#N/A</v>
      </c>
      <c r="H357" s="417">
        <v>24.999999999999989</v>
      </c>
      <c r="I357" s="417" t="e">
        <v>#N/A</v>
      </c>
      <c r="J357" s="417" t="e">
        <v>#N/A</v>
      </c>
      <c r="K357" s="417" t="e">
        <v>#N/A</v>
      </c>
      <c r="L357" s="422" t="e">
        <v>#N/A</v>
      </c>
      <c r="N357" s="123" t="e">
        <v>#N/A</v>
      </c>
      <c r="O357" s="61">
        <v>24.999999999999989</v>
      </c>
      <c r="P357" s="500" t="e">
        <v>#N/A</v>
      </c>
      <c r="Q357" s="107"/>
      <c r="S357" s="3">
        <v>200</v>
      </c>
      <c r="T357" s="107">
        <f t="shared" si="6"/>
        <v>0</v>
      </c>
      <c r="U357" s="107">
        <f>S357-'Wind PPAs by Plant_Real'!B357</f>
        <v>0</v>
      </c>
      <c r="Z357" s="418"/>
    </row>
    <row r="358" spans="1:26">
      <c r="A358" s="421">
        <v>41426</v>
      </c>
      <c r="B358" s="417">
        <v>200</v>
      </c>
      <c r="C358" s="1221">
        <v>25</v>
      </c>
      <c r="D358" s="417" t="e">
        <v>#N/A</v>
      </c>
      <c r="E358" s="417" t="e">
        <v>#N/A</v>
      </c>
      <c r="F358" s="417" t="e">
        <v>#N/A</v>
      </c>
      <c r="G358" s="417" t="e">
        <v>#N/A</v>
      </c>
      <c r="H358" s="417">
        <v>24.999999999999989</v>
      </c>
      <c r="I358" s="417" t="e">
        <v>#N/A</v>
      </c>
      <c r="J358" s="417" t="e">
        <v>#N/A</v>
      </c>
      <c r="K358" s="417" t="e">
        <v>#N/A</v>
      </c>
      <c r="L358" s="422" t="e">
        <v>#N/A</v>
      </c>
      <c r="N358" s="123" t="e">
        <v>#N/A</v>
      </c>
      <c r="O358" s="61">
        <v>24.999999999999989</v>
      </c>
      <c r="P358" s="500" t="e">
        <v>#N/A</v>
      </c>
      <c r="Q358" s="107"/>
      <c r="S358" s="3">
        <v>200</v>
      </c>
      <c r="T358" s="107">
        <f t="shared" si="6"/>
        <v>0</v>
      </c>
      <c r="U358" s="107">
        <f>S358-'Wind PPAs by Plant_Real'!B358</f>
        <v>0</v>
      </c>
      <c r="Z358" s="418"/>
    </row>
    <row r="359" spans="1:26">
      <c r="A359" s="421">
        <v>40535</v>
      </c>
      <c r="B359" s="417">
        <v>28.5</v>
      </c>
      <c r="C359" s="1221">
        <v>10</v>
      </c>
      <c r="D359" s="417" t="e">
        <v>#N/A</v>
      </c>
      <c r="E359" s="417" t="e">
        <v>#N/A</v>
      </c>
      <c r="F359" s="417" t="e">
        <v>#N/A</v>
      </c>
      <c r="G359" s="417" t="e">
        <v>#N/A</v>
      </c>
      <c r="H359" s="417" t="e">
        <v>#N/A</v>
      </c>
      <c r="I359" s="417" t="e">
        <v>#N/A</v>
      </c>
      <c r="J359" s="417" t="e">
        <v>#N/A</v>
      </c>
      <c r="K359" s="417">
        <v>62.649999999999991</v>
      </c>
      <c r="L359" s="422" t="e">
        <v>#N/A</v>
      </c>
      <c r="N359" s="123" t="e">
        <v>#N/A</v>
      </c>
      <c r="O359" s="61" t="e">
        <v>#N/A</v>
      </c>
      <c r="P359" s="500">
        <v>62.649999999999991</v>
      </c>
      <c r="Q359" s="107"/>
      <c r="S359" s="3">
        <v>28.5</v>
      </c>
      <c r="T359" s="107">
        <f t="shared" si="6"/>
        <v>0</v>
      </c>
      <c r="U359" s="107">
        <f>S359-'Wind PPAs by Plant_Real'!B359</f>
        <v>0</v>
      </c>
      <c r="Z359" s="418"/>
    </row>
    <row r="360" spans="1:26">
      <c r="A360" s="421">
        <v>40535</v>
      </c>
      <c r="B360" s="417">
        <v>48</v>
      </c>
      <c r="C360" s="1221">
        <v>10</v>
      </c>
      <c r="D360" s="417" t="e">
        <v>#N/A</v>
      </c>
      <c r="E360" s="417" t="e">
        <v>#N/A</v>
      </c>
      <c r="F360" s="417" t="e">
        <v>#N/A</v>
      </c>
      <c r="G360" s="417" t="e">
        <v>#N/A</v>
      </c>
      <c r="H360" s="417" t="e">
        <v>#N/A</v>
      </c>
      <c r="I360" s="417" t="e">
        <v>#N/A</v>
      </c>
      <c r="J360" s="417" t="e">
        <v>#N/A</v>
      </c>
      <c r="K360" s="417">
        <v>51.649999999999991</v>
      </c>
      <c r="L360" s="422" t="e">
        <v>#N/A</v>
      </c>
      <c r="N360" s="123" t="e">
        <v>#N/A</v>
      </c>
      <c r="O360" s="61" t="e">
        <v>#N/A</v>
      </c>
      <c r="P360" s="500">
        <v>51.649999999999991</v>
      </c>
      <c r="Q360" s="107"/>
      <c r="S360" s="3">
        <v>48</v>
      </c>
      <c r="T360" s="107">
        <f t="shared" si="6"/>
        <v>0</v>
      </c>
      <c r="U360" s="107">
        <f>S360-'Wind PPAs by Plant_Real'!B360</f>
        <v>0</v>
      </c>
      <c r="Z360" s="418"/>
    </row>
    <row r="361" spans="1:26">
      <c r="A361" s="421">
        <v>40799</v>
      </c>
      <c r="B361" s="417">
        <v>100.65</v>
      </c>
      <c r="C361" s="1221">
        <v>19</v>
      </c>
      <c r="D361" s="417" t="e">
        <v>#N/A</v>
      </c>
      <c r="E361" s="417" t="e">
        <v>#N/A</v>
      </c>
      <c r="F361" s="417">
        <v>68.977142883476773</v>
      </c>
      <c r="G361" s="417" t="e">
        <v>#N/A</v>
      </c>
      <c r="H361" s="417" t="e">
        <v>#N/A</v>
      </c>
      <c r="I361" s="417" t="e">
        <v>#N/A</v>
      </c>
      <c r="J361" s="417" t="e">
        <v>#N/A</v>
      </c>
      <c r="K361" s="417" t="e">
        <v>#N/A</v>
      </c>
      <c r="L361" s="422" t="e">
        <v>#N/A</v>
      </c>
      <c r="N361" s="123" t="e">
        <v>#N/A</v>
      </c>
      <c r="O361" s="61">
        <v>68.977142883476773</v>
      </c>
      <c r="P361" s="500" t="e">
        <v>#N/A</v>
      </c>
      <c r="Q361" s="107"/>
      <c r="S361" s="3">
        <v>100.65</v>
      </c>
      <c r="T361" s="107">
        <f t="shared" si="6"/>
        <v>0</v>
      </c>
      <c r="U361" s="107">
        <f>S361-'Wind PPAs by Plant_Real'!B361</f>
        <v>0</v>
      </c>
      <c r="Z361" s="418"/>
    </row>
    <row r="362" spans="1:26">
      <c r="A362" s="421">
        <v>40676</v>
      </c>
      <c r="B362" s="417">
        <v>214.4</v>
      </c>
      <c r="C362" s="1221">
        <v>20</v>
      </c>
      <c r="D362" s="417" t="e">
        <v>#N/A</v>
      </c>
      <c r="E362" s="417" t="e">
        <v>#N/A</v>
      </c>
      <c r="F362" s="417">
        <v>68.999999999999972</v>
      </c>
      <c r="G362" s="417" t="e">
        <v>#N/A</v>
      </c>
      <c r="H362" s="417" t="e">
        <v>#N/A</v>
      </c>
      <c r="I362" s="417" t="e">
        <v>#N/A</v>
      </c>
      <c r="J362" s="417" t="e">
        <v>#N/A</v>
      </c>
      <c r="K362" s="417" t="e">
        <v>#N/A</v>
      </c>
      <c r="L362" s="422" t="e">
        <v>#N/A</v>
      </c>
      <c r="N362" s="123" t="e">
        <v>#N/A</v>
      </c>
      <c r="O362" s="61">
        <v>68.999999999999972</v>
      </c>
      <c r="P362" s="500" t="e">
        <v>#N/A</v>
      </c>
      <c r="Q362" s="107"/>
      <c r="S362" s="3">
        <v>214.4</v>
      </c>
      <c r="T362" s="107">
        <f t="shared" si="6"/>
        <v>0</v>
      </c>
      <c r="U362" s="107">
        <f>S362-'Wind PPAs by Plant_Real'!B362</f>
        <v>0</v>
      </c>
      <c r="Z362" s="418"/>
    </row>
    <row r="363" spans="1:26">
      <c r="A363" s="421">
        <v>40406</v>
      </c>
      <c r="B363" s="417">
        <v>199.8</v>
      </c>
      <c r="C363" s="1221">
        <v>20</v>
      </c>
      <c r="D363" s="417" t="e">
        <v>#N/A</v>
      </c>
      <c r="E363" s="417" t="e">
        <v>#N/A</v>
      </c>
      <c r="F363" s="417" t="e">
        <v>#N/A</v>
      </c>
      <c r="G363" s="417">
        <v>56.299999999999983</v>
      </c>
      <c r="H363" s="417" t="e">
        <v>#N/A</v>
      </c>
      <c r="I363" s="417" t="e">
        <v>#N/A</v>
      </c>
      <c r="J363" s="417" t="e">
        <v>#N/A</v>
      </c>
      <c r="K363" s="417" t="e">
        <v>#N/A</v>
      </c>
      <c r="L363" s="422" t="e">
        <v>#N/A</v>
      </c>
      <c r="N363" s="123" t="e">
        <v>#N/A</v>
      </c>
      <c r="O363" s="61">
        <v>56.299999999999983</v>
      </c>
      <c r="P363" s="500" t="e">
        <v>#N/A</v>
      </c>
      <c r="Q363" s="107"/>
      <c r="S363" s="3">
        <v>199.8</v>
      </c>
      <c r="T363" s="107">
        <f t="shared" si="6"/>
        <v>0</v>
      </c>
      <c r="U363" s="107">
        <f>S363-'Wind PPAs by Plant_Real'!B363</f>
        <v>0</v>
      </c>
      <c r="Z363" s="418"/>
    </row>
    <row r="364" spans="1:26">
      <c r="A364" s="421">
        <v>40535</v>
      </c>
      <c r="B364" s="417">
        <v>34.200000000000003</v>
      </c>
      <c r="C364" s="1221">
        <v>15</v>
      </c>
      <c r="D364" s="417" t="e">
        <v>#N/A</v>
      </c>
      <c r="E364" s="417" t="e">
        <v>#N/A</v>
      </c>
      <c r="F364" s="417" t="e">
        <v>#N/A</v>
      </c>
      <c r="G364" s="417" t="e">
        <v>#N/A</v>
      </c>
      <c r="H364" s="417" t="e">
        <v>#N/A</v>
      </c>
      <c r="I364" s="417" t="e">
        <v>#N/A</v>
      </c>
      <c r="J364" s="417" t="e">
        <v>#N/A</v>
      </c>
      <c r="K364" s="417">
        <v>70.999999999999986</v>
      </c>
      <c r="L364" s="422" t="e">
        <v>#N/A</v>
      </c>
      <c r="N364" s="123" t="e">
        <v>#N/A</v>
      </c>
      <c r="O364" s="61" t="e">
        <v>#N/A</v>
      </c>
      <c r="P364" s="500">
        <v>70.999999999999986</v>
      </c>
      <c r="Q364" s="107"/>
      <c r="S364" s="3">
        <v>34.200000000000003</v>
      </c>
      <c r="T364" s="107">
        <f t="shared" si="6"/>
        <v>0</v>
      </c>
      <c r="U364" s="107">
        <f>S364-'Wind PPAs by Plant_Real'!B364</f>
        <v>0</v>
      </c>
      <c r="Z364" s="418"/>
    </row>
    <row r="365" spans="1:26">
      <c r="A365" s="421">
        <v>40715</v>
      </c>
      <c r="B365" s="417">
        <v>40</v>
      </c>
      <c r="C365" s="1221">
        <v>18</v>
      </c>
      <c r="D365" s="417" t="e">
        <v>#N/A</v>
      </c>
      <c r="E365" s="417" t="e">
        <v>#N/A</v>
      </c>
      <c r="F365" s="417">
        <v>46.908990674098902</v>
      </c>
      <c r="G365" s="417" t="e">
        <v>#N/A</v>
      </c>
      <c r="H365" s="417" t="e">
        <v>#N/A</v>
      </c>
      <c r="I365" s="417" t="e">
        <v>#N/A</v>
      </c>
      <c r="J365" s="417" t="e">
        <v>#N/A</v>
      </c>
      <c r="K365" s="417" t="e">
        <v>#N/A</v>
      </c>
      <c r="L365" s="422" t="e">
        <v>#N/A</v>
      </c>
      <c r="N365" s="123" t="e">
        <v>#N/A</v>
      </c>
      <c r="O365" s="61">
        <v>46.908990674098902</v>
      </c>
      <c r="P365" s="500" t="e">
        <v>#N/A</v>
      </c>
      <c r="Q365" s="107"/>
      <c r="S365" s="3">
        <v>40</v>
      </c>
      <c r="T365" s="107">
        <f t="shared" si="6"/>
        <v>0</v>
      </c>
      <c r="U365" s="107">
        <f>S365-'Wind PPAs by Plant_Real'!B365</f>
        <v>0</v>
      </c>
      <c r="Z365" s="418"/>
    </row>
    <row r="366" spans="1:26">
      <c r="A366" s="421">
        <v>40302</v>
      </c>
      <c r="B366" s="417">
        <v>32.5</v>
      </c>
      <c r="C366" s="1221">
        <v>17</v>
      </c>
      <c r="D366" s="417" t="e">
        <v>#N/A</v>
      </c>
      <c r="E366" s="417" t="e">
        <v>#N/A</v>
      </c>
      <c r="F366" s="417" t="e">
        <v>#N/A</v>
      </c>
      <c r="G366" s="417" t="e">
        <v>#N/A</v>
      </c>
      <c r="H366" s="417" t="e">
        <v>#N/A</v>
      </c>
      <c r="I366" s="417">
        <v>76.819999999999979</v>
      </c>
      <c r="J366" s="417" t="e">
        <v>#N/A</v>
      </c>
      <c r="K366" s="417" t="e">
        <v>#N/A</v>
      </c>
      <c r="L366" s="422" t="e">
        <v>#N/A</v>
      </c>
      <c r="N366" s="123" t="e">
        <v>#N/A</v>
      </c>
      <c r="O366" s="61" t="e">
        <v>#N/A</v>
      </c>
      <c r="P366" s="500">
        <v>76.819999999999979</v>
      </c>
      <c r="Q366" s="107"/>
      <c r="S366" s="3">
        <v>32.5</v>
      </c>
      <c r="T366" s="107">
        <f t="shared" si="6"/>
        <v>0</v>
      </c>
      <c r="U366" s="107">
        <f>S366-'Wind PPAs by Plant_Real'!B366</f>
        <v>0</v>
      </c>
      <c r="Z366" s="418"/>
    </row>
    <row r="367" spans="1:26">
      <c r="A367" s="421">
        <v>40302</v>
      </c>
      <c r="B367" s="417">
        <v>20</v>
      </c>
      <c r="C367" s="1221">
        <v>17</v>
      </c>
      <c r="D367" s="417" t="e">
        <v>#N/A</v>
      </c>
      <c r="E367" s="417" t="e">
        <v>#N/A</v>
      </c>
      <c r="F367" s="417" t="e">
        <v>#N/A</v>
      </c>
      <c r="G367" s="417" t="e">
        <v>#N/A</v>
      </c>
      <c r="H367" s="417" t="e">
        <v>#N/A</v>
      </c>
      <c r="I367" s="417">
        <v>79.912360214397253</v>
      </c>
      <c r="J367" s="417" t="e">
        <v>#N/A</v>
      </c>
      <c r="K367" s="417" t="e">
        <v>#N/A</v>
      </c>
      <c r="L367" s="422" t="e">
        <v>#N/A</v>
      </c>
      <c r="N367" s="123" t="e">
        <v>#N/A</v>
      </c>
      <c r="O367" s="61" t="e">
        <v>#N/A</v>
      </c>
      <c r="P367" s="500">
        <v>79.912360214397253</v>
      </c>
      <c r="Q367" s="107"/>
      <c r="S367" s="3">
        <v>20</v>
      </c>
      <c r="T367" s="107">
        <f t="shared" si="6"/>
        <v>0</v>
      </c>
      <c r="U367" s="107">
        <f>S367-'Wind PPAs by Plant_Real'!B367</f>
        <v>0</v>
      </c>
      <c r="Z367" s="418"/>
    </row>
    <row r="368" spans="1:26">
      <c r="A368" s="421">
        <v>40886</v>
      </c>
      <c r="B368" s="417">
        <v>75</v>
      </c>
      <c r="C368" s="1221">
        <v>25</v>
      </c>
      <c r="D368" s="417" t="e">
        <v>#N/A</v>
      </c>
      <c r="E368" s="417" t="e">
        <v>#N/A</v>
      </c>
      <c r="F368" s="417" t="e">
        <v>#N/A</v>
      </c>
      <c r="G368" s="417">
        <v>41.32387506280287</v>
      </c>
      <c r="H368" s="417" t="e">
        <v>#N/A</v>
      </c>
      <c r="I368" s="417" t="e">
        <v>#N/A</v>
      </c>
      <c r="J368" s="417" t="e">
        <v>#N/A</v>
      </c>
      <c r="K368" s="417" t="e">
        <v>#N/A</v>
      </c>
      <c r="L368" s="422" t="e">
        <v>#N/A</v>
      </c>
      <c r="N368" s="123" t="e">
        <v>#N/A</v>
      </c>
      <c r="O368" s="61">
        <v>41.32387506280287</v>
      </c>
      <c r="P368" s="500" t="e">
        <v>#N/A</v>
      </c>
      <c r="Q368" s="107"/>
      <c r="S368" s="3">
        <v>75</v>
      </c>
      <c r="T368" s="107">
        <f t="shared" si="6"/>
        <v>0</v>
      </c>
      <c r="U368" s="107">
        <f>S368-'Wind PPAs by Plant_Real'!B368</f>
        <v>0</v>
      </c>
      <c r="Z368" s="418"/>
    </row>
    <row r="369" spans="1:26">
      <c r="A369" s="421">
        <v>41479</v>
      </c>
      <c r="B369" s="417">
        <v>205.7</v>
      </c>
      <c r="C369" s="1221">
        <v>25</v>
      </c>
      <c r="D369" s="417" t="e">
        <v>#N/A</v>
      </c>
      <c r="E369" s="417">
        <v>29.062444939060981</v>
      </c>
      <c r="F369" s="417" t="e">
        <v>#N/A</v>
      </c>
      <c r="G369" s="417" t="e">
        <v>#N/A</v>
      </c>
      <c r="H369" s="417" t="e">
        <v>#N/A</v>
      </c>
      <c r="I369" s="417" t="e">
        <v>#N/A</v>
      </c>
      <c r="J369" s="417" t="e">
        <v>#N/A</v>
      </c>
      <c r="K369" s="417" t="e">
        <v>#N/A</v>
      </c>
      <c r="L369" s="422" t="e">
        <v>#N/A</v>
      </c>
      <c r="N369" s="123">
        <v>29.062444939060981</v>
      </c>
      <c r="O369" s="61" t="e">
        <v>#N/A</v>
      </c>
      <c r="P369" s="500" t="e">
        <v>#N/A</v>
      </c>
      <c r="Q369" s="107"/>
      <c r="S369" s="3">
        <v>205.7</v>
      </c>
      <c r="T369" s="107">
        <f t="shared" si="6"/>
        <v>0</v>
      </c>
      <c r="U369" s="107">
        <f>S369-'Wind PPAs by Plant_Real'!B369</f>
        <v>0</v>
      </c>
      <c r="Z369" s="418"/>
    </row>
    <row r="370" spans="1:26">
      <c r="A370" s="421">
        <v>41660</v>
      </c>
      <c r="B370" s="417">
        <v>100.3</v>
      </c>
      <c r="C370" s="1221">
        <v>20</v>
      </c>
      <c r="D370" s="417" t="e">
        <v>#N/A</v>
      </c>
      <c r="E370" s="417" t="e">
        <v>#N/A</v>
      </c>
      <c r="F370" s="417" t="e">
        <v>#N/A</v>
      </c>
      <c r="G370" s="417">
        <v>21.861835493077248</v>
      </c>
      <c r="H370" s="417" t="e">
        <v>#N/A</v>
      </c>
      <c r="I370" s="417" t="e">
        <v>#N/A</v>
      </c>
      <c r="J370" s="417" t="e">
        <v>#N/A</v>
      </c>
      <c r="K370" s="417" t="e">
        <v>#N/A</v>
      </c>
      <c r="L370" s="422" t="e">
        <v>#N/A</v>
      </c>
      <c r="N370" s="123" t="e">
        <v>#N/A</v>
      </c>
      <c r="O370" s="61">
        <v>21.861835493077248</v>
      </c>
      <c r="P370" s="500" t="e">
        <v>#N/A</v>
      </c>
      <c r="Q370" s="107"/>
      <c r="S370" s="3">
        <v>100.3</v>
      </c>
      <c r="T370" s="107">
        <f t="shared" si="6"/>
        <v>0</v>
      </c>
      <c r="U370" s="107">
        <f>S370-'Wind PPAs by Plant_Real'!B370</f>
        <v>0</v>
      </c>
      <c r="Z370" s="418"/>
    </row>
    <row r="371" spans="1:26">
      <c r="A371" s="421">
        <v>41430</v>
      </c>
      <c r="B371" s="417">
        <v>200</v>
      </c>
      <c r="C371" s="1221">
        <v>20</v>
      </c>
      <c r="D371" s="417" t="e">
        <v>#N/A</v>
      </c>
      <c r="E371" s="417" t="e">
        <v>#N/A</v>
      </c>
      <c r="F371" s="417" t="e">
        <v>#N/A</v>
      </c>
      <c r="G371" s="417" t="e">
        <v>#N/A</v>
      </c>
      <c r="H371" s="417" t="e">
        <v>#N/A</v>
      </c>
      <c r="I371" s="417">
        <v>49.535011922718681</v>
      </c>
      <c r="J371" s="417" t="e">
        <v>#N/A</v>
      </c>
      <c r="K371" s="417" t="e">
        <v>#N/A</v>
      </c>
      <c r="L371" s="422" t="e">
        <v>#N/A</v>
      </c>
      <c r="N371" s="123" t="e">
        <v>#N/A</v>
      </c>
      <c r="O371" s="61" t="e">
        <v>#N/A</v>
      </c>
      <c r="P371" s="500">
        <v>49.535011922718681</v>
      </c>
      <c r="Q371" s="107"/>
      <c r="S371" s="3">
        <v>200</v>
      </c>
      <c r="T371" s="107">
        <f t="shared" si="6"/>
        <v>0</v>
      </c>
      <c r="U371" s="107">
        <f>S371-'Wind PPAs by Plant_Real'!B371</f>
        <v>0</v>
      </c>
      <c r="Z371" s="418"/>
    </row>
    <row r="372" spans="1:26">
      <c r="A372" s="421">
        <v>41457</v>
      </c>
      <c r="B372" s="417">
        <v>50.4</v>
      </c>
      <c r="C372" s="1221">
        <v>20</v>
      </c>
      <c r="D372" s="417" t="e">
        <v>#N/A</v>
      </c>
      <c r="E372" s="417" t="e">
        <v>#N/A</v>
      </c>
      <c r="F372" s="417">
        <v>54.056426572876141</v>
      </c>
      <c r="G372" s="417" t="e">
        <v>#N/A</v>
      </c>
      <c r="H372" s="417" t="e">
        <v>#N/A</v>
      </c>
      <c r="I372" s="417" t="e">
        <v>#N/A</v>
      </c>
      <c r="J372" s="417" t="e">
        <v>#N/A</v>
      </c>
      <c r="K372" s="417" t="e">
        <v>#N/A</v>
      </c>
      <c r="L372" s="422" t="e">
        <v>#N/A</v>
      </c>
      <c r="N372" s="123" t="e">
        <v>#N/A</v>
      </c>
      <c r="O372" s="61">
        <v>54.056426572876141</v>
      </c>
      <c r="P372" s="500" t="e">
        <v>#N/A</v>
      </c>
      <c r="Q372" s="107"/>
      <c r="S372" s="3">
        <v>50.4</v>
      </c>
      <c r="T372" s="107">
        <f t="shared" si="6"/>
        <v>0</v>
      </c>
      <c r="U372" s="107">
        <f>S372-'Wind PPAs by Plant_Real'!B372</f>
        <v>0</v>
      </c>
      <c r="Z372" s="418"/>
    </row>
    <row r="373" spans="1:26">
      <c r="A373" s="421">
        <v>40701</v>
      </c>
      <c r="B373" s="417">
        <v>202</v>
      </c>
      <c r="C373" s="1221">
        <v>20</v>
      </c>
      <c r="D373" s="417" t="e">
        <v>#N/A</v>
      </c>
      <c r="E373" s="417" t="e">
        <v>#N/A</v>
      </c>
      <c r="F373" s="417" t="e">
        <v>#N/A</v>
      </c>
      <c r="G373" s="417">
        <v>37.799416455070038</v>
      </c>
      <c r="H373" s="417" t="e">
        <v>#N/A</v>
      </c>
      <c r="I373" s="417" t="e">
        <v>#N/A</v>
      </c>
      <c r="J373" s="417" t="e">
        <v>#N/A</v>
      </c>
      <c r="K373" s="417" t="e">
        <v>#N/A</v>
      </c>
      <c r="L373" s="422" t="e">
        <v>#N/A</v>
      </c>
      <c r="N373" s="123" t="e">
        <v>#N/A</v>
      </c>
      <c r="O373" s="61">
        <v>37.799416455070038</v>
      </c>
      <c r="P373" s="500" t="e">
        <v>#N/A</v>
      </c>
      <c r="Q373" s="107"/>
      <c r="S373" s="3">
        <v>202</v>
      </c>
      <c r="T373" s="107">
        <f t="shared" si="6"/>
        <v>0</v>
      </c>
      <c r="U373" s="107">
        <f>S373-'Wind PPAs by Plant_Real'!B373</f>
        <v>0</v>
      </c>
      <c r="Z373" s="418"/>
    </row>
    <row r="374" spans="1:26">
      <c r="A374" s="421">
        <v>40730</v>
      </c>
      <c r="B374" s="417">
        <v>199.92</v>
      </c>
      <c r="C374" s="1221">
        <v>20</v>
      </c>
      <c r="D374" s="417" t="e">
        <v>#N/A</v>
      </c>
      <c r="E374" s="417" t="e">
        <v>#N/A</v>
      </c>
      <c r="F374" s="417">
        <v>41.477470678082561</v>
      </c>
      <c r="G374" s="417" t="e">
        <v>#N/A</v>
      </c>
      <c r="H374" s="417" t="e">
        <v>#N/A</v>
      </c>
      <c r="I374" s="417" t="e">
        <v>#N/A</v>
      </c>
      <c r="J374" s="417" t="e">
        <v>#N/A</v>
      </c>
      <c r="K374" s="417" t="e">
        <v>#N/A</v>
      </c>
      <c r="L374" s="422" t="e">
        <v>#N/A</v>
      </c>
      <c r="N374" s="123" t="e">
        <v>#N/A</v>
      </c>
      <c r="O374" s="61">
        <v>41.477470678082561</v>
      </c>
      <c r="P374" s="500" t="e">
        <v>#N/A</v>
      </c>
      <c r="Q374" s="107"/>
      <c r="S374" s="3">
        <v>199.92</v>
      </c>
      <c r="T374" s="107">
        <f t="shared" si="6"/>
        <v>0</v>
      </c>
      <c r="U374" s="107">
        <f>S374-'Wind PPAs by Plant_Real'!B374</f>
        <v>0</v>
      </c>
      <c r="Z374" s="418"/>
    </row>
    <row r="375" spans="1:26">
      <c r="A375" s="421">
        <v>40683</v>
      </c>
      <c r="B375" s="417">
        <v>115</v>
      </c>
      <c r="C375" s="1221">
        <v>20</v>
      </c>
      <c r="D375" s="417" t="e">
        <v>#N/A</v>
      </c>
      <c r="E375" s="417" t="e">
        <v>#N/A</v>
      </c>
      <c r="F375" s="417" t="e">
        <v>#N/A</v>
      </c>
      <c r="G375" s="417" t="e">
        <v>#N/A</v>
      </c>
      <c r="H375" s="417" t="e">
        <v>#N/A</v>
      </c>
      <c r="I375" s="417">
        <v>53.99917498668384</v>
      </c>
      <c r="J375" s="417" t="e">
        <v>#N/A</v>
      </c>
      <c r="K375" s="417" t="e">
        <v>#N/A</v>
      </c>
      <c r="L375" s="422" t="e">
        <v>#N/A</v>
      </c>
      <c r="N375" s="123" t="e">
        <v>#N/A</v>
      </c>
      <c r="O375" s="61" t="e">
        <v>#N/A</v>
      </c>
      <c r="P375" s="500">
        <v>53.99917498668384</v>
      </c>
      <c r="Q375" s="107"/>
      <c r="S375" s="3">
        <v>115</v>
      </c>
      <c r="T375" s="107">
        <f t="shared" si="6"/>
        <v>0</v>
      </c>
      <c r="U375" s="107">
        <f>S375-'Wind PPAs by Plant_Real'!B375</f>
        <v>0</v>
      </c>
      <c r="Z375" s="418"/>
    </row>
    <row r="376" spans="1:26">
      <c r="A376" s="421">
        <v>41257</v>
      </c>
      <c r="B376" s="417">
        <v>15</v>
      </c>
      <c r="C376" s="1221">
        <v>10</v>
      </c>
      <c r="D376" s="417" t="e">
        <v>#N/A</v>
      </c>
      <c r="E376" s="417" t="e">
        <v>#N/A</v>
      </c>
      <c r="F376" s="417" t="e">
        <v>#N/A</v>
      </c>
      <c r="G376" s="417" t="e">
        <v>#N/A</v>
      </c>
      <c r="H376" s="417" t="e">
        <v>#N/A</v>
      </c>
      <c r="I376" s="417">
        <v>52.209194404598669</v>
      </c>
      <c r="J376" s="417" t="e">
        <v>#N/A</v>
      </c>
      <c r="K376" s="417" t="e">
        <v>#N/A</v>
      </c>
      <c r="L376" s="422" t="e">
        <v>#N/A</v>
      </c>
      <c r="N376" s="123" t="e">
        <v>#N/A</v>
      </c>
      <c r="O376" s="61" t="e">
        <v>#N/A</v>
      </c>
      <c r="P376" s="500">
        <v>52.209194404598669</v>
      </c>
      <c r="Q376" s="107"/>
      <c r="S376" s="3">
        <v>15</v>
      </c>
      <c r="T376" s="107">
        <f t="shared" si="6"/>
        <v>0</v>
      </c>
      <c r="U376" s="107">
        <f>S376-'Wind PPAs by Plant_Real'!B376</f>
        <v>0</v>
      </c>
      <c r="Z376" s="418"/>
    </row>
    <row r="377" spans="1:26">
      <c r="A377" s="421">
        <v>41974</v>
      </c>
      <c r="B377" s="417">
        <v>200</v>
      </c>
      <c r="C377" s="1221">
        <v>20</v>
      </c>
      <c r="D377" s="417" t="e">
        <v>#N/A</v>
      </c>
      <c r="E377" s="417" t="e">
        <v>#N/A</v>
      </c>
      <c r="F377" s="417" t="e">
        <v>#N/A</v>
      </c>
      <c r="G377" s="417">
        <v>22.400262543932332</v>
      </c>
      <c r="H377" s="417" t="e">
        <v>#N/A</v>
      </c>
      <c r="I377" s="417" t="e">
        <v>#N/A</v>
      </c>
      <c r="J377" s="417" t="e">
        <v>#N/A</v>
      </c>
      <c r="K377" s="417" t="e">
        <v>#N/A</v>
      </c>
      <c r="L377" s="422" t="e">
        <v>#N/A</v>
      </c>
      <c r="N377" s="123" t="e">
        <v>#N/A</v>
      </c>
      <c r="O377" s="61">
        <v>22.400262543932332</v>
      </c>
      <c r="P377" s="500" t="e">
        <v>#N/A</v>
      </c>
      <c r="Q377" s="107"/>
      <c r="S377" s="3">
        <v>200</v>
      </c>
      <c r="T377" s="107">
        <f t="shared" si="6"/>
        <v>0</v>
      </c>
      <c r="U377" s="107">
        <f>S377-'Wind PPAs by Plant_Real'!B377</f>
        <v>0</v>
      </c>
      <c r="Z377" s="418"/>
    </row>
    <row r="378" spans="1:26">
      <c r="A378" s="421">
        <v>41801</v>
      </c>
      <c r="B378" s="417">
        <v>150</v>
      </c>
      <c r="C378" s="1221">
        <v>20</v>
      </c>
      <c r="D378" s="417" t="e">
        <v>#N/A</v>
      </c>
      <c r="E378" s="417" t="e">
        <v>#N/A</v>
      </c>
      <c r="F378" s="417" t="e">
        <v>#N/A</v>
      </c>
      <c r="G378" s="417">
        <v>24.899999999999984</v>
      </c>
      <c r="H378" s="417" t="e">
        <v>#N/A</v>
      </c>
      <c r="I378" s="417" t="e">
        <v>#N/A</v>
      </c>
      <c r="J378" s="417" t="e">
        <v>#N/A</v>
      </c>
      <c r="K378" s="417" t="e">
        <v>#N/A</v>
      </c>
      <c r="L378" s="422" t="e">
        <v>#N/A</v>
      </c>
      <c r="N378" s="123" t="e">
        <v>#N/A</v>
      </c>
      <c r="O378" s="61">
        <v>24.899999999999984</v>
      </c>
      <c r="P378" s="500" t="e">
        <v>#N/A</v>
      </c>
      <c r="Q378" s="107"/>
      <c r="S378" s="3">
        <v>150</v>
      </c>
      <c r="T378" s="107">
        <f t="shared" si="6"/>
        <v>0</v>
      </c>
      <c r="U378" s="107">
        <f>S378-'Wind PPAs by Plant_Real'!B378</f>
        <v>0</v>
      </c>
      <c r="Z378" s="418"/>
    </row>
    <row r="379" spans="1:26">
      <c r="A379" s="421">
        <v>41663</v>
      </c>
      <c r="B379" s="417">
        <v>99</v>
      </c>
      <c r="C379" s="1221">
        <v>20</v>
      </c>
      <c r="D379" s="417" t="e">
        <v>#N/A</v>
      </c>
      <c r="E379" s="417" t="e">
        <v>#N/A</v>
      </c>
      <c r="F379" s="417" t="e">
        <v>#N/A</v>
      </c>
      <c r="G379" s="417">
        <v>23.663435930058441</v>
      </c>
      <c r="H379" s="417" t="e">
        <v>#N/A</v>
      </c>
      <c r="I379" s="417" t="e">
        <v>#N/A</v>
      </c>
      <c r="J379" s="417" t="e">
        <v>#N/A</v>
      </c>
      <c r="K379" s="417" t="e">
        <v>#N/A</v>
      </c>
      <c r="L379" s="422" t="e">
        <v>#N/A</v>
      </c>
      <c r="N379" s="123" t="e">
        <v>#N/A</v>
      </c>
      <c r="O379" s="61">
        <v>23.663435930058441</v>
      </c>
      <c r="P379" s="500" t="e">
        <v>#N/A</v>
      </c>
      <c r="Q379" s="107"/>
      <c r="S379" s="3">
        <v>99</v>
      </c>
      <c r="T379" s="107">
        <f t="shared" si="6"/>
        <v>0</v>
      </c>
      <c r="U379" s="107">
        <f>S379-'Wind PPAs by Plant_Real'!B379</f>
        <v>0</v>
      </c>
      <c r="Z379" s="418"/>
    </row>
    <row r="380" spans="1:26">
      <c r="A380" s="421">
        <v>41662</v>
      </c>
      <c r="B380" s="417">
        <v>78.2</v>
      </c>
      <c r="C380" s="1221">
        <v>25</v>
      </c>
      <c r="D380" s="417" t="e">
        <v>#N/A</v>
      </c>
      <c r="E380" s="417" t="e">
        <v>#N/A</v>
      </c>
      <c r="F380" s="417" t="e">
        <v>#N/A</v>
      </c>
      <c r="G380" s="417" t="e">
        <v>#N/A</v>
      </c>
      <c r="H380" s="417">
        <v>36.249999999999972</v>
      </c>
      <c r="I380" s="417" t="e">
        <v>#N/A</v>
      </c>
      <c r="J380" s="417" t="e">
        <v>#N/A</v>
      </c>
      <c r="K380" s="417" t="e">
        <v>#N/A</v>
      </c>
      <c r="L380" s="422" t="e">
        <v>#N/A</v>
      </c>
      <c r="N380" s="123" t="e">
        <v>#N/A</v>
      </c>
      <c r="O380" s="61">
        <v>36.249999999999972</v>
      </c>
      <c r="P380" s="500" t="e">
        <v>#N/A</v>
      </c>
      <c r="Q380" s="107"/>
      <c r="S380" s="3">
        <v>78.2</v>
      </c>
      <c r="T380" s="107">
        <f t="shared" si="6"/>
        <v>0</v>
      </c>
      <c r="U380" s="107">
        <f>S380-'Wind PPAs by Plant_Real'!B380</f>
        <v>0</v>
      </c>
      <c r="Z380" s="418"/>
    </row>
    <row r="381" spans="1:26">
      <c r="A381" s="421">
        <v>41942</v>
      </c>
      <c r="B381" s="417">
        <v>100</v>
      </c>
      <c r="C381" s="1221">
        <v>20</v>
      </c>
      <c r="D381" s="417" t="e">
        <v>#N/A</v>
      </c>
      <c r="E381" s="417" t="e">
        <v>#N/A</v>
      </c>
      <c r="F381" s="417" t="e">
        <v>#N/A</v>
      </c>
      <c r="G381" s="417">
        <v>27.499999999999989</v>
      </c>
      <c r="H381" s="417" t="e">
        <v>#N/A</v>
      </c>
      <c r="I381" s="417" t="e">
        <v>#N/A</v>
      </c>
      <c r="J381" s="417" t="e">
        <v>#N/A</v>
      </c>
      <c r="K381" s="417" t="e">
        <v>#N/A</v>
      </c>
      <c r="L381" s="422" t="e">
        <v>#N/A</v>
      </c>
      <c r="N381" s="123" t="e">
        <v>#N/A</v>
      </c>
      <c r="O381" s="61">
        <v>27.499999999999989</v>
      </c>
      <c r="P381" s="500" t="e">
        <v>#N/A</v>
      </c>
      <c r="Q381" s="107"/>
      <c r="S381" s="3">
        <v>100</v>
      </c>
      <c r="T381" s="107">
        <f t="shared" si="6"/>
        <v>0</v>
      </c>
      <c r="U381" s="107">
        <f>S381-'Wind PPAs by Plant_Real'!B381</f>
        <v>0</v>
      </c>
      <c r="Z381" s="418"/>
    </row>
    <row r="382" spans="1:26">
      <c r="A382" s="421">
        <v>42004</v>
      </c>
      <c r="B382" s="417">
        <v>50</v>
      </c>
      <c r="C382" s="1221">
        <v>20</v>
      </c>
      <c r="D382" s="417" t="e">
        <v>#N/A</v>
      </c>
      <c r="E382" s="417" t="e">
        <v>#N/A</v>
      </c>
      <c r="F382" s="417" t="e">
        <v>#N/A</v>
      </c>
      <c r="G382" s="417">
        <v>23.999999999999996</v>
      </c>
      <c r="H382" s="417" t="e">
        <v>#N/A</v>
      </c>
      <c r="I382" s="417" t="e">
        <v>#N/A</v>
      </c>
      <c r="J382" s="417" t="e">
        <v>#N/A</v>
      </c>
      <c r="K382" s="417" t="e">
        <v>#N/A</v>
      </c>
      <c r="L382" s="422" t="e">
        <v>#N/A</v>
      </c>
      <c r="N382" s="123" t="e">
        <v>#N/A</v>
      </c>
      <c r="O382" s="61">
        <v>23.999999999999996</v>
      </c>
      <c r="P382" s="500" t="e">
        <v>#N/A</v>
      </c>
      <c r="Q382" s="107"/>
      <c r="S382" s="3">
        <v>50</v>
      </c>
      <c r="T382" s="107">
        <f t="shared" si="6"/>
        <v>0</v>
      </c>
      <c r="U382" s="107">
        <f>S382-'Wind PPAs by Plant_Real'!B382</f>
        <v>0</v>
      </c>
      <c r="Z382" s="418"/>
    </row>
    <row r="383" spans="1:26">
      <c r="A383" s="421">
        <v>41974</v>
      </c>
      <c r="B383" s="417">
        <v>150</v>
      </c>
      <c r="C383" s="1221">
        <v>20</v>
      </c>
      <c r="D383" s="417" t="e">
        <v>#N/A</v>
      </c>
      <c r="E383" s="417" t="e">
        <v>#N/A</v>
      </c>
      <c r="F383" s="417" t="e">
        <v>#N/A</v>
      </c>
      <c r="G383" s="417">
        <v>26.274017324539958</v>
      </c>
      <c r="H383" s="417" t="e">
        <v>#N/A</v>
      </c>
      <c r="I383" s="417" t="e">
        <v>#N/A</v>
      </c>
      <c r="J383" s="417" t="e">
        <v>#N/A</v>
      </c>
      <c r="K383" s="417" t="e">
        <v>#N/A</v>
      </c>
      <c r="L383" s="422" t="e">
        <v>#N/A</v>
      </c>
      <c r="N383" s="123" t="e">
        <v>#N/A</v>
      </c>
      <c r="O383" s="61">
        <v>26.274017324539958</v>
      </c>
      <c r="P383" s="500" t="e">
        <v>#N/A</v>
      </c>
      <c r="Q383" s="107"/>
      <c r="S383" s="3">
        <v>150</v>
      </c>
      <c r="T383" s="107">
        <f t="shared" si="6"/>
        <v>0</v>
      </c>
      <c r="U383" s="107">
        <f>S383-'Wind PPAs by Plant_Real'!B383</f>
        <v>0</v>
      </c>
      <c r="Z383" s="418"/>
    </row>
    <row r="384" spans="1:26">
      <c r="A384" s="421">
        <v>41983</v>
      </c>
      <c r="B384" s="417">
        <v>150</v>
      </c>
      <c r="C384" s="1221">
        <v>30</v>
      </c>
      <c r="D384" s="417" t="e">
        <v>#N/A</v>
      </c>
      <c r="E384" s="417" t="e">
        <v>#N/A</v>
      </c>
      <c r="F384" s="417" t="e">
        <v>#N/A</v>
      </c>
      <c r="G384" s="417">
        <v>27.237968615419987</v>
      </c>
      <c r="H384" s="417" t="e">
        <v>#N/A</v>
      </c>
      <c r="I384" s="417" t="e">
        <v>#N/A</v>
      </c>
      <c r="J384" s="417" t="e">
        <v>#N/A</v>
      </c>
      <c r="K384" s="417" t="e">
        <v>#N/A</v>
      </c>
      <c r="L384" s="422" t="e">
        <v>#N/A</v>
      </c>
      <c r="N384" s="123" t="e">
        <v>#N/A</v>
      </c>
      <c r="O384" s="61">
        <v>27.237968615419987</v>
      </c>
      <c r="P384" s="500" t="e">
        <v>#N/A</v>
      </c>
      <c r="Q384" s="107"/>
      <c r="S384" s="3">
        <v>150</v>
      </c>
      <c r="T384" s="107">
        <f t="shared" si="6"/>
        <v>0</v>
      </c>
      <c r="U384" s="107">
        <f>S384-'Wind PPAs by Plant_Real'!B384</f>
        <v>0</v>
      </c>
      <c r="Z384" s="418"/>
    </row>
    <row r="385" spans="1:26">
      <c r="A385" s="421">
        <v>42356</v>
      </c>
      <c r="B385" s="417">
        <v>106</v>
      </c>
      <c r="C385" s="1221">
        <v>25</v>
      </c>
      <c r="D385" s="417" t="e">
        <v>#N/A</v>
      </c>
      <c r="E385" s="417">
        <v>23.799999999999983</v>
      </c>
      <c r="F385" s="417" t="e">
        <v>#N/A</v>
      </c>
      <c r="G385" s="417" t="e">
        <v>#N/A</v>
      </c>
      <c r="H385" s="417" t="e">
        <v>#N/A</v>
      </c>
      <c r="I385" s="417" t="e">
        <v>#N/A</v>
      </c>
      <c r="J385" s="417" t="e">
        <v>#N/A</v>
      </c>
      <c r="K385" s="417" t="e">
        <v>#N/A</v>
      </c>
      <c r="L385" s="422" t="e">
        <v>#N/A</v>
      </c>
      <c r="N385" s="123">
        <v>23.799999999999983</v>
      </c>
      <c r="O385" s="61" t="e">
        <v>#N/A</v>
      </c>
      <c r="P385" s="500" t="e">
        <v>#N/A</v>
      </c>
      <c r="Q385" s="107"/>
      <c r="S385" s="3">
        <v>106</v>
      </c>
      <c r="T385" s="107">
        <f t="shared" si="6"/>
        <v>0</v>
      </c>
      <c r="U385" s="107">
        <f>S385-'Wind PPAs by Plant_Real'!B385</f>
        <v>0</v>
      </c>
      <c r="Z385" s="418"/>
    </row>
    <row r="386" spans="1:26">
      <c r="A386" s="421">
        <v>41584</v>
      </c>
      <c r="B386" s="417">
        <v>172</v>
      </c>
      <c r="C386" s="1221">
        <v>20</v>
      </c>
      <c r="D386" s="417" t="e">
        <v>#N/A</v>
      </c>
      <c r="E386" s="417" t="e">
        <v>#N/A</v>
      </c>
      <c r="F386" s="417" t="e">
        <v>#N/A</v>
      </c>
      <c r="G386" s="417">
        <v>26.911635227084208</v>
      </c>
      <c r="H386" s="417" t="e">
        <v>#N/A</v>
      </c>
      <c r="I386" s="417" t="e">
        <v>#N/A</v>
      </c>
      <c r="J386" s="417" t="e">
        <v>#N/A</v>
      </c>
      <c r="K386" s="417" t="e">
        <v>#N/A</v>
      </c>
      <c r="L386" s="422" t="e">
        <v>#N/A</v>
      </c>
      <c r="N386" s="123" t="e">
        <v>#N/A</v>
      </c>
      <c r="O386" s="61">
        <v>26.911635227084208</v>
      </c>
      <c r="P386" s="500" t="e">
        <v>#N/A</v>
      </c>
      <c r="Q386" s="107"/>
      <c r="S386" s="3">
        <v>172</v>
      </c>
      <c r="T386" s="107">
        <f t="shared" si="6"/>
        <v>0</v>
      </c>
      <c r="U386" s="107">
        <f>S386-'Wind PPAs by Plant_Real'!B386</f>
        <v>0</v>
      </c>
      <c r="Z386" s="418"/>
    </row>
    <row r="387" spans="1:26">
      <c r="A387" s="421">
        <v>41628</v>
      </c>
      <c r="B387" s="417">
        <v>98</v>
      </c>
      <c r="C387" s="1221">
        <v>30</v>
      </c>
      <c r="D387" s="417" t="e">
        <v>#N/A</v>
      </c>
      <c r="E387" s="417" t="e">
        <v>#N/A</v>
      </c>
      <c r="F387" s="417" t="e">
        <v>#N/A</v>
      </c>
      <c r="G387" s="417">
        <v>23.699999999999985</v>
      </c>
      <c r="H387" s="417" t="e">
        <v>#N/A</v>
      </c>
      <c r="I387" s="417" t="e">
        <v>#N/A</v>
      </c>
      <c r="J387" s="417" t="e">
        <v>#N/A</v>
      </c>
      <c r="K387" s="417" t="e">
        <v>#N/A</v>
      </c>
      <c r="L387" s="422" t="e">
        <v>#N/A</v>
      </c>
      <c r="N387" s="123" t="e">
        <v>#N/A</v>
      </c>
      <c r="O387" s="61">
        <v>23.699999999999985</v>
      </c>
      <c r="P387" s="500" t="e">
        <v>#N/A</v>
      </c>
      <c r="Q387" s="107"/>
      <c r="S387" s="3">
        <v>98</v>
      </c>
      <c r="T387" s="107">
        <f t="shared" si="6"/>
        <v>0</v>
      </c>
      <c r="U387" s="107">
        <f>S387-'Wind PPAs by Plant_Real'!B387</f>
        <v>0</v>
      </c>
      <c r="Z387" s="418"/>
    </row>
    <row r="388" spans="1:26">
      <c r="A388" s="421">
        <v>41852</v>
      </c>
      <c r="B388" s="417">
        <v>115.99999999999999</v>
      </c>
      <c r="C388" s="1221">
        <v>10</v>
      </c>
      <c r="D388" s="417" t="e">
        <v>#N/A</v>
      </c>
      <c r="E388" s="417" t="e">
        <v>#N/A</v>
      </c>
      <c r="F388" s="417" t="e">
        <v>#N/A</v>
      </c>
      <c r="G388" s="417" t="e">
        <v>#N/A</v>
      </c>
      <c r="H388" s="417">
        <v>34.999999999999979</v>
      </c>
      <c r="I388" s="417" t="e">
        <v>#N/A</v>
      </c>
      <c r="J388" s="417" t="e">
        <v>#N/A</v>
      </c>
      <c r="K388" s="417" t="e">
        <v>#N/A</v>
      </c>
      <c r="L388" s="422" t="e">
        <v>#N/A</v>
      </c>
      <c r="N388" s="123" t="e">
        <v>#N/A</v>
      </c>
      <c r="O388" s="61">
        <v>34.999999999999979</v>
      </c>
      <c r="P388" s="500" t="e">
        <v>#N/A</v>
      </c>
      <c r="Q388" s="107"/>
      <c r="S388" s="3">
        <v>115.99999999999999</v>
      </c>
      <c r="T388" s="107">
        <f t="shared" si="6"/>
        <v>0</v>
      </c>
      <c r="U388" s="107">
        <f>S388-'Wind PPAs by Plant_Real'!B388</f>
        <v>0</v>
      </c>
      <c r="Z388" s="418"/>
    </row>
    <row r="389" spans="1:26">
      <c r="A389" s="421">
        <v>41528</v>
      </c>
      <c r="B389" s="417">
        <v>60</v>
      </c>
      <c r="C389" s="1221">
        <v>25</v>
      </c>
      <c r="D389" s="417" t="e">
        <v>#N/A</v>
      </c>
      <c r="E389" s="417">
        <v>33.881012039072004</v>
      </c>
      <c r="F389" s="417" t="e">
        <v>#N/A</v>
      </c>
      <c r="G389" s="417" t="e">
        <v>#N/A</v>
      </c>
      <c r="H389" s="417" t="e">
        <v>#N/A</v>
      </c>
      <c r="I389" s="417" t="e">
        <v>#N/A</v>
      </c>
      <c r="J389" s="417" t="e">
        <v>#N/A</v>
      </c>
      <c r="K389" s="417" t="e">
        <v>#N/A</v>
      </c>
      <c r="L389" s="422" t="e">
        <v>#N/A</v>
      </c>
      <c r="N389" s="123">
        <v>33.881012039072004</v>
      </c>
      <c r="O389" s="61" t="e">
        <v>#N/A</v>
      </c>
      <c r="P389" s="500" t="e">
        <v>#N/A</v>
      </c>
      <c r="Q389" s="107"/>
      <c r="S389" s="3">
        <v>60</v>
      </c>
      <c r="T389" s="107">
        <f t="shared" si="6"/>
        <v>0</v>
      </c>
      <c r="U389" s="107">
        <f>S389-'Wind PPAs by Plant_Real'!B389</f>
        <v>0</v>
      </c>
      <c r="Z389" s="418"/>
    </row>
    <row r="390" spans="1:26">
      <c r="A390" s="421">
        <v>41821</v>
      </c>
      <c r="B390" s="417">
        <v>175</v>
      </c>
      <c r="C390" s="1221">
        <v>20</v>
      </c>
      <c r="D390" s="417" t="e">
        <v>#N/A</v>
      </c>
      <c r="E390" s="417" t="e">
        <v>#N/A</v>
      </c>
      <c r="F390" s="417" t="e">
        <v>#N/A</v>
      </c>
      <c r="G390" s="417" t="e">
        <v>#N/A</v>
      </c>
      <c r="H390" s="417" t="e">
        <v>#N/A</v>
      </c>
      <c r="I390" s="417">
        <v>40.936309823435096</v>
      </c>
      <c r="J390" s="417" t="e">
        <v>#N/A</v>
      </c>
      <c r="K390" s="417" t="e">
        <v>#N/A</v>
      </c>
      <c r="L390" s="422" t="e">
        <v>#N/A</v>
      </c>
      <c r="N390" s="123" t="e">
        <v>#N/A</v>
      </c>
      <c r="O390" s="61" t="e">
        <v>#N/A</v>
      </c>
      <c r="P390" s="500">
        <v>40.936309823435096</v>
      </c>
      <c r="Q390" s="107"/>
      <c r="S390" s="3">
        <v>175</v>
      </c>
      <c r="T390" s="107">
        <f t="shared" si="6"/>
        <v>0</v>
      </c>
      <c r="U390" s="107">
        <f>S390-'Wind PPAs by Plant_Real'!B390</f>
        <v>0</v>
      </c>
      <c r="Z390" s="418"/>
    </row>
    <row r="391" spans="1:26">
      <c r="A391" s="421">
        <v>41498</v>
      </c>
      <c r="B391" s="417">
        <v>20</v>
      </c>
      <c r="C391" s="1221">
        <v>20</v>
      </c>
      <c r="D391" s="417" t="e">
        <v>#N/A</v>
      </c>
      <c r="E391" s="417" t="e">
        <v>#N/A</v>
      </c>
      <c r="F391" s="417">
        <v>52.999999999999972</v>
      </c>
      <c r="G391" s="417" t="e">
        <v>#N/A</v>
      </c>
      <c r="H391" s="417" t="e">
        <v>#N/A</v>
      </c>
      <c r="I391" s="417" t="e">
        <v>#N/A</v>
      </c>
      <c r="J391" s="417" t="e">
        <v>#N/A</v>
      </c>
      <c r="K391" s="417" t="e">
        <v>#N/A</v>
      </c>
      <c r="L391" s="422" t="e">
        <v>#N/A</v>
      </c>
      <c r="N391" s="123" t="e">
        <v>#N/A</v>
      </c>
      <c r="O391" s="61">
        <v>52.999999999999972</v>
      </c>
      <c r="P391" s="500" t="e">
        <v>#N/A</v>
      </c>
      <c r="Q391" s="107"/>
      <c r="S391" s="3">
        <v>20</v>
      </c>
      <c r="T391" s="107">
        <f t="shared" si="6"/>
        <v>0</v>
      </c>
      <c r="U391" s="107">
        <f>S391-'Wind PPAs by Plant_Real'!B391</f>
        <v>0</v>
      </c>
      <c r="Z391" s="418"/>
    </row>
    <row r="392" spans="1:26">
      <c r="A392" s="421">
        <v>42128</v>
      </c>
      <c r="B392" s="417">
        <v>20</v>
      </c>
      <c r="C392" s="1221">
        <v>20</v>
      </c>
      <c r="D392" s="417" t="e">
        <v>#N/A</v>
      </c>
      <c r="E392" s="417" t="e">
        <v>#N/A</v>
      </c>
      <c r="F392" s="417" t="e">
        <v>#N/A</v>
      </c>
      <c r="G392" s="417">
        <v>33.799999999999976</v>
      </c>
      <c r="H392" s="417" t="e">
        <v>#N/A</v>
      </c>
      <c r="I392" s="417" t="e">
        <v>#N/A</v>
      </c>
      <c r="J392" s="417" t="e">
        <v>#N/A</v>
      </c>
      <c r="K392" s="417" t="e">
        <v>#N/A</v>
      </c>
      <c r="L392" s="422" t="e">
        <v>#N/A</v>
      </c>
      <c r="N392" s="123" t="e">
        <v>#N/A</v>
      </c>
      <c r="O392" s="61">
        <v>33.799999999999976</v>
      </c>
      <c r="P392" s="500" t="e">
        <v>#N/A</v>
      </c>
      <c r="Q392" s="107"/>
      <c r="S392" s="3">
        <v>20</v>
      </c>
      <c r="T392" s="107">
        <f t="shared" si="6"/>
        <v>0</v>
      </c>
      <c r="U392" s="107">
        <f>S392-'Wind PPAs by Plant_Real'!B392</f>
        <v>0</v>
      </c>
      <c r="Z392" s="418"/>
    </row>
    <row r="393" spans="1:26">
      <c r="A393" s="421">
        <v>42402</v>
      </c>
      <c r="B393" s="417">
        <v>7</v>
      </c>
      <c r="C393" s="1221">
        <v>20</v>
      </c>
      <c r="D393" s="417" t="e">
        <v>#N/A</v>
      </c>
      <c r="E393" s="417" t="e">
        <v>#N/A</v>
      </c>
      <c r="F393" s="417" t="e">
        <v>#N/A</v>
      </c>
      <c r="G393" s="417">
        <v>33.799999999999983</v>
      </c>
      <c r="H393" s="417" t="e">
        <v>#N/A</v>
      </c>
      <c r="I393" s="417" t="e">
        <v>#N/A</v>
      </c>
      <c r="J393" s="417" t="e">
        <v>#N/A</v>
      </c>
      <c r="K393" s="417" t="e">
        <v>#N/A</v>
      </c>
      <c r="L393" s="422" t="e">
        <v>#N/A</v>
      </c>
      <c r="N393" s="123" t="e">
        <v>#N/A</v>
      </c>
      <c r="O393" s="61">
        <v>33.799999999999983</v>
      </c>
      <c r="P393" s="500" t="e">
        <v>#N/A</v>
      </c>
      <c r="Q393" s="107"/>
      <c r="S393" s="3">
        <v>7</v>
      </c>
      <c r="T393" s="107">
        <f t="shared" si="6"/>
        <v>0</v>
      </c>
      <c r="U393" s="107">
        <f>S393-'Wind PPAs by Plant_Real'!B393</f>
        <v>0</v>
      </c>
      <c r="Z393" s="418"/>
    </row>
    <row r="394" spans="1:26">
      <c r="A394" s="421">
        <v>42125</v>
      </c>
      <c r="B394" s="417">
        <v>20</v>
      </c>
      <c r="C394" s="1221">
        <v>20</v>
      </c>
      <c r="D394" s="417" t="e">
        <v>#N/A</v>
      </c>
      <c r="E394" s="417" t="e">
        <v>#N/A</v>
      </c>
      <c r="F394" s="417" t="e">
        <v>#N/A</v>
      </c>
      <c r="G394" s="417">
        <v>24.999999999999986</v>
      </c>
      <c r="H394" s="417" t="e">
        <v>#N/A</v>
      </c>
      <c r="I394" s="417" t="e">
        <v>#N/A</v>
      </c>
      <c r="J394" s="417" t="e">
        <v>#N/A</v>
      </c>
      <c r="K394" s="417" t="e">
        <v>#N/A</v>
      </c>
      <c r="L394" s="422" t="e">
        <v>#N/A</v>
      </c>
      <c r="N394" s="123" t="e">
        <v>#N/A</v>
      </c>
      <c r="O394" s="61">
        <v>24.999999999999986</v>
      </c>
      <c r="P394" s="500" t="e">
        <v>#N/A</v>
      </c>
      <c r="Q394" s="107"/>
      <c r="S394" s="3">
        <v>20</v>
      </c>
      <c r="T394" s="107">
        <f t="shared" si="6"/>
        <v>0</v>
      </c>
      <c r="U394" s="107">
        <f>S394-'Wind PPAs by Plant_Real'!B394</f>
        <v>0</v>
      </c>
      <c r="Z394" s="418"/>
    </row>
    <row r="395" spans="1:26">
      <c r="A395" s="421">
        <v>42262</v>
      </c>
      <c r="B395" s="417">
        <v>25</v>
      </c>
      <c r="C395" s="1221">
        <v>20</v>
      </c>
      <c r="D395" s="417" t="e">
        <v>#N/A</v>
      </c>
      <c r="E395" s="417" t="e">
        <v>#N/A</v>
      </c>
      <c r="F395" s="417" t="e">
        <v>#N/A</v>
      </c>
      <c r="G395" s="417">
        <v>33.799999999999983</v>
      </c>
      <c r="H395" s="417" t="e">
        <v>#N/A</v>
      </c>
      <c r="I395" s="417" t="e">
        <v>#N/A</v>
      </c>
      <c r="J395" s="417" t="e">
        <v>#N/A</v>
      </c>
      <c r="K395" s="417" t="e">
        <v>#N/A</v>
      </c>
      <c r="L395" s="422" t="e">
        <v>#N/A</v>
      </c>
      <c r="N395" s="123" t="e">
        <v>#N/A</v>
      </c>
      <c r="O395" s="61">
        <v>33.799999999999983</v>
      </c>
      <c r="P395" s="500" t="e">
        <v>#N/A</v>
      </c>
      <c r="Q395" s="107"/>
      <c r="S395" s="3">
        <v>25</v>
      </c>
      <c r="T395" s="107">
        <f t="shared" si="6"/>
        <v>0</v>
      </c>
      <c r="U395" s="107">
        <f>S395-'Wind PPAs by Plant_Real'!B395</f>
        <v>0</v>
      </c>
      <c r="Z395" s="418"/>
    </row>
    <row r="396" spans="1:26">
      <c r="A396" s="421">
        <v>42278</v>
      </c>
      <c r="B396" s="417">
        <v>200</v>
      </c>
      <c r="C396" s="1221">
        <v>25</v>
      </c>
      <c r="D396" s="417" t="e">
        <v>#N/A</v>
      </c>
      <c r="E396" s="417">
        <v>54.46889750836889</v>
      </c>
      <c r="F396" s="417" t="e">
        <v>#N/A</v>
      </c>
      <c r="G396" s="417" t="e">
        <v>#N/A</v>
      </c>
      <c r="H396" s="417" t="e">
        <v>#N/A</v>
      </c>
      <c r="I396" s="417" t="e">
        <v>#N/A</v>
      </c>
      <c r="J396" s="417" t="e">
        <v>#N/A</v>
      </c>
      <c r="K396" s="417" t="e">
        <v>#N/A</v>
      </c>
      <c r="L396" s="422" t="e">
        <v>#N/A</v>
      </c>
      <c r="N396" s="123">
        <v>54.46889750836889</v>
      </c>
      <c r="O396" s="61" t="e">
        <v>#N/A</v>
      </c>
      <c r="P396" s="500" t="e">
        <v>#N/A</v>
      </c>
      <c r="Q396" s="107"/>
      <c r="S396" s="3">
        <v>200</v>
      </c>
      <c r="T396" s="107">
        <f t="shared" si="6"/>
        <v>0</v>
      </c>
      <c r="U396" s="107">
        <f>S396-'Wind PPAs by Plant_Real'!B396</f>
        <v>0</v>
      </c>
      <c r="Z396" s="418"/>
    </row>
    <row r="397" spans="1:26">
      <c r="A397" s="421">
        <v>41990</v>
      </c>
      <c r="B397" s="417">
        <v>100</v>
      </c>
      <c r="C397" s="1221">
        <v>25</v>
      </c>
      <c r="D397" s="417" t="e">
        <v>#N/A</v>
      </c>
      <c r="E397" s="417" t="e">
        <v>#N/A</v>
      </c>
      <c r="F397" s="417" t="e">
        <v>#N/A</v>
      </c>
      <c r="G397" s="417">
        <v>24.349999999999987</v>
      </c>
      <c r="H397" s="417" t="e">
        <v>#N/A</v>
      </c>
      <c r="I397" s="417" t="e">
        <v>#N/A</v>
      </c>
      <c r="J397" s="417" t="e">
        <v>#N/A</v>
      </c>
      <c r="K397" s="417" t="e">
        <v>#N/A</v>
      </c>
      <c r="L397" s="422" t="e">
        <v>#N/A</v>
      </c>
      <c r="N397" s="123" t="e">
        <v>#N/A</v>
      </c>
      <c r="O397" s="61">
        <v>24.349999999999987</v>
      </c>
      <c r="P397" s="500" t="e">
        <v>#N/A</v>
      </c>
      <c r="Q397" s="107"/>
      <c r="S397" s="3">
        <v>100</v>
      </c>
      <c r="T397" s="107">
        <f t="shared" si="6"/>
        <v>0</v>
      </c>
      <c r="U397" s="107">
        <f>S397-'Wind PPAs by Plant_Real'!B397</f>
        <v>0</v>
      </c>
      <c r="Z397" s="418"/>
    </row>
    <row r="398" spans="1:26">
      <c r="A398" s="421">
        <v>38808</v>
      </c>
      <c r="B398" s="417">
        <v>124.2</v>
      </c>
      <c r="C398" s="1221">
        <v>15</v>
      </c>
      <c r="D398" s="417" t="e">
        <v>#N/A</v>
      </c>
      <c r="E398" s="417" t="e">
        <v>#N/A</v>
      </c>
      <c r="F398" s="417" t="e">
        <v>#N/A</v>
      </c>
      <c r="G398" s="417" t="e">
        <v>#N/A</v>
      </c>
      <c r="H398" s="417">
        <v>40.557855801051716</v>
      </c>
      <c r="I398" s="417" t="e">
        <v>#N/A</v>
      </c>
      <c r="J398" s="417" t="e">
        <v>#N/A</v>
      </c>
      <c r="K398" s="417" t="e">
        <v>#N/A</v>
      </c>
      <c r="L398" s="422" t="e">
        <v>#N/A</v>
      </c>
      <c r="N398" s="123" t="e">
        <v>#N/A</v>
      </c>
      <c r="O398" s="61">
        <v>40.557855801051716</v>
      </c>
      <c r="P398" s="500" t="e">
        <v>#N/A</v>
      </c>
      <c r="Q398" s="107"/>
      <c r="S398" s="3">
        <v>124.2</v>
      </c>
      <c r="T398" s="107">
        <f t="shared" si="6"/>
        <v>0</v>
      </c>
      <c r="U398" s="107">
        <f>S398-'Wind PPAs by Plant_Real'!B398</f>
        <v>0</v>
      </c>
      <c r="Z398" s="418"/>
    </row>
    <row r="399" spans="1:26">
      <c r="A399" s="421">
        <v>42262</v>
      </c>
      <c r="B399" s="417">
        <v>100.05</v>
      </c>
      <c r="C399" s="1221">
        <v>15</v>
      </c>
      <c r="D399" s="417" t="e">
        <v>#N/A</v>
      </c>
      <c r="E399" s="417" t="e">
        <v>#N/A</v>
      </c>
      <c r="F399" s="417">
        <v>42.999999999999986</v>
      </c>
      <c r="G399" s="417" t="e">
        <v>#N/A</v>
      </c>
      <c r="H399" s="417" t="e">
        <v>#N/A</v>
      </c>
      <c r="I399" s="417" t="e">
        <v>#N/A</v>
      </c>
      <c r="J399" s="417" t="e">
        <v>#N/A</v>
      </c>
      <c r="K399" s="417" t="e">
        <v>#N/A</v>
      </c>
      <c r="L399" s="422" t="e">
        <v>#N/A</v>
      </c>
      <c r="N399" s="123" t="e">
        <v>#N/A</v>
      </c>
      <c r="O399" s="61">
        <v>42.999999999999986</v>
      </c>
      <c r="P399" s="500" t="e">
        <v>#N/A</v>
      </c>
      <c r="Q399" s="107"/>
      <c r="S399" s="3">
        <v>100.05</v>
      </c>
      <c r="T399" s="107">
        <f t="shared" si="6"/>
        <v>0</v>
      </c>
      <c r="U399" s="107">
        <f>S399-'Wind PPAs by Plant_Real'!B399</f>
        <v>0</v>
      </c>
      <c r="Z399" s="418"/>
    </row>
    <row r="400" spans="1:26">
      <c r="A400" s="421">
        <v>41893</v>
      </c>
      <c r="B400" s="417">
        <v>42.95</v>
      </c>
      <c r="C400" s="1221">
        <v>20</v>
      </c>
      <c r="D400" s="417">
        <v>71.609999999999985</v>
      </c>
      <c r="E400" s="417" t="e">
        <v>#N/A</v>
      </c>
      <c r="F400" s="417" t="e">
        <v>#N/A</v>
      </c>
      <c r="G400" s="417" t="e">
        <v>#N/A</v>
      </c>
      <c r="H400" s="417" t="e">
        <v>#N/A</v>
      </c>
      <c r="I400" s="417" t="e">
        <v>#N/A</v>
      </c>
      <c r="J400" s="417" t="e">
        <v>#N/A</v>
      </c>
      <c r="K400" s="417" t="e">
        <v>#N/A</v>
      </c>
      <c r="L400" s="422" t="e">
        <v>#N/A</v>
      </c>
      <c r="N400" s="123">
        <v>71.609999999999985</v>
      </c>
      <c r="O400" s="61" t="e">
        <v>#N/A</v>
      </c>
      <c r="P400" s="500" t="e">
        <v>#N/A</v>
      </c>
      <c r="Q400" s="107"/>
      <c r="S400" s="3">
        <v>42.95</v>
      </c>
      <c r="T400" s="107">
        <f t="shared" si="6"/>
        <v>0</v>
      </c>
      <c r="U400" s="107">
        <f>S400-'Wind PPAs by Plant_Real'!B400</f>
        <v>0</v>
      </c>
      <c r="Z400" s="418"/>
    </row>
    <row r="401" spans="1:26">
      <c r="A401" s="421">
        <v>41596</v>
      </c>
      <c r="B401" s="417">
        <v>34.200000000000003</v>
      </c>
      <c r="C401" s="1221">
        <v>34.200000000000003</v>
      </c>
      <c r="D401" s="417" t="e">
        <v>#N/A</v>
      </c>
      <c r="E401" s="417" t="e">
        <v>#N/A</v>
      </c>
      <c r="F401" s="417" t="e">
        <v>#N/A</v>
      </c>
      <c r="G401" s="417" t="e">
        <v>#N/A</v>
      </c>
      <c r="H401" s="417" t="e">
        <v>#N/A</v>
      </c>
      <c r="I401" s="417" t="e">
        <v>#N/A</v>
      </c>
      <c r="J401" s="417" t="e">
        <v>#N/A</v>
      </c>
      <c r="K401" s="417">
        <v>94.999999999999929</v>
      </c>
      <c r="L401" s="422" t="e">
        <v>#N/A</v>
      </c>
      <c r="N401" s="123" t="e">
        <v>#N/A</v>
      </c>
      <c r="O401" s="61" t="e">
        <v>#N/A</v>
      </c>
      <c r="P401" s="500">
        <v>94.999999999999929</v>
      </c>
      <c r="Q401" s="107"/>
      <c r="S401" s="3">
        <v>34.200000000000003</v>
      </c>
      <c r="T401" s="107">
        <f t="shared" si="6"/>
        <v>0</v>
      </c>
      <c r="U401" s="107">
        <f>S401-'Wind PPAs by Plant_Real'!B401</f>
        <v>0</v>
      </c>
      <c r="Z401" s="418"/>
    </row>
    <row r="402" spans="1:26">
      <c r="A402" s="421">
        <v>41579</v>
      </c>
      <c r="B402" s="417">
        <v>249.2</v>
      </c>
      <c r="C402" s="1221">
        <v>25</v>
      </c>
      <c r="D402" s="417" t="e">
        <v>#N/A</v>
      </c>
      <c r="E402" s="417">
        <v>34.439196117634168</v>
      </c>
      <c r="F402" s="417" t="e">
        <v>#N/A</v>
      </c>
      <c r="G402" s="417" t="e">
        <v>#N/A</v>
      </c>
      <c r="H402" s="417" t="e">
        <v>#N/A</v>
      </c>
      <c r="I402" s="417" t="e">
        <v>#N/A</v>
      </c>
      <c r="J402" s="417" t="e">
        <v>#N/A</v>
      </c>
      <c r="K402" s="417" t="e">
        <v>#N/A</v>
      </c>
      <c r="L402" s="422" t="e">
        <v>#N/A</v>
      </c>
      <c r="N402" s="123">
        <v>34.439196117634168</v>
      </c>
      <c r="O402" s="61" t="e">
        <v>#N/A</v>
      </c>
      <c r="P402" s="500" t="e">
        <v>#N/A</v>
      </c>
      <c r="Q402" s="107"/>
      <c r="S402" s="3">
        <v>249.2</v>
      </c>
      <c r="T402" s="107">
        <f t="shared" si="6"/>
        <v>0</v>
      </c>
      <c r="U402" s="107">
        <f>S402-'Wind PPAs by Plant_Real'!B402</f>
        <v>0</v>
      </c>
      <c r="Z402" s="418"/>
    </row>
    <row r="403" spans="1:26">
      <c r="A403" s="421">
        <v>41990</v>
      </c>
      <c r="B403" s="417">
        <v>73.5</v>
      </c>
      <c r="C403" s="1221">
        <v>25</v>
      </c>
      <c r="D403" s="417" t="e">
        <v>#N/A</v>
      </c>
      <c r="E403" s="417" t="e">
        <v>#N/A</v>
      </c>
      <c r="F403" s="417" t="e">
        <v>#N/A</v>
      </c>
      <c r="G403" s="417">
        <v>24.289999999999981</v>
      </c>
      <c r="H403" s="417" t="e">
        <v>#N/A</v>
      </c>
      <c r="I403" s="417" t="e">
        <v>#N/A</v>
      </c>
      <c r="J403" s="417" t="e">
        <v>#N/A</v>
      </c>
      <c r="K403" s="417" t="e">
        <v>#N/A</v>
      </c>
      <c r="L403" s="422" t="e">
        <v>#N/A</v>
      </c>
      <c r="N403" s="123" t="e">
        <v>#N/A</v>
      </c>
      <c r="O403" s="61">
        <v>24.289999999999981</v>
      </c>
      <c r="P403" s="500" t="e">
        <v>#N/A</v>
      </c>
      <c r="Q403" s="107"/>
      <c r="S403" s="3">
        <v>73.5</v>
      </c>
      <c r="T403" s="107">
        <f t="shared" si="6"/>
        <v>0</v>
      </c>
      <c r="U403" s="107">
        <f>S403-'Wind PPAs by Plant_Real'!B403</f>
        <v>0</v>
      </c>
      <c r="Z403" s="418"/>
    </row>
    <row r="404" spans="1:26">
      <c r="A404" s="421">
        <v>42164</v>
      </c>
      <c r="B404" s="417">
        <v>36</v>
      </c>
      <c r="C404" s="1221">
        <v>25</v>
      </c>
      <c r="D404" s="417" t="e">
        <v>#N/A</v>
      </c>
      <c r="E404" s="417" t="e">
        <v>#N/A</v>
      </c>
      <c r="F404" s="417" t="e">
        <v>#N/A</v>
      </c>
      <c r="G404" s="417">
        <v>31.678187811827417</v>
      </c>
      <c r="H404" s="417" t="e">
        <v>#N/A</v>
      </c>
      <c r="I404" s="417" t="e">
        <v>#N/A</v>
      </c>
      <c r="J404" s="417" t="e">
        <v>#N/A</v>
      </c>
      <c r="K404" s="417" t="e">
        <v>#N/A</v>
      </c>
      <c r="L404" s="422" t="e">
        <v>#N/A</v>
      </c>
      <c r="N404" s="123" t="e">
        <v>#N/A</v>
      </c>
      <c r="O404" s="61">
        <v>31.678187811827417</v>
      </c>
      <c r="P404" s="500" t="e">
        <v>#N/A</v>
      </c>
      <c r="Q404" s="107"/>
      <c r="S404" s="3">
        <v>36</v>
      </c>
      <c r="T404" s="107">
        <f t="shared" si="6"/>
        <v>0</v>
      </c>
      <c r="U404" s="107">
        <f>S404-'Wind PPAs by Plant_Real'!B404</f>
        <v>0</v>
      </c>
      <c r="Z404" s="418"/>
    </row>
    <row r="405" spans="1:26">
      <c r="A405" s="421">
        <v>42388</v>
      </c>
      <c r="B405" s="417">
        <v>200</v>
      </c>
      <c r="C405" s="1221">
        <v>20</v>
      </c>
      <c r="D405" s="417" t="e">
        <v>#N/A</v>
      </c>
      <c r="E405" s="417" t="e">
        <v>#N/A</v>
      </c>
      <c r="F405" s="417" t="e">
        <v>#N/A</v>
      </c>
      <c r="G405" s="417">
        <v>20.499999999999989</v>
      </c>
      <c r="H405" s="417" t="e">
        <v>#N/A</v>
      </c>
      <c r="I405" s="417" t="e">
        <v>#N/A</v>
      </c>
      <c r="J405" s="417" t="e">
        <v>#N/A</v>
      </c>
      <c r="K405" s="417" t="e">
        <v>#N/A</v>
      </c>
      <c r="L405" s="422" t="e">
        <v>#N/A</v>
      </c>
      <c r="N405" s="123" t="e">
        <v>#N/A</v>
      </c>
      <c r="O405" s="61">
        <v>20.499999999999989</v>
      </c>
      <c r="P405" s="500" t="e">
        <v>#N/A</v>
      </c>
      <c r="Q405" s="107"/>
      <c r="S405" s="3">
        <v>200</v>
      </c>
      <c r="T405" s="107">
        <f t="shared" si="6"/>
        <v>0</v>
      </c>
      <c r="U405" s="107">
        <f>S405-'Wind PPAs by Plant_Real'!B405</f>
        <v>0</v>
      </c>
      <c r="Z405" s="418"/>
    </row>
    <row r="406" spans="1:26">
      <c r="A406" s="421">
        <v>41463</v>
      </c>
      <c r="B406" s="417">
        <v>100</v>
      </c>
      <c r="C406" s="1221">
        <v>20</v>
      </c>
      <c r="D406" s="417" t="e">
        <v>#N/A</v>
      </c>
      <c r="E406" s="417" t="e">
        <v>#N/A</v>
      </c>
      <c r="F406" s="417" t="e">
        <v>#N/A</v>
      </c>
      <c r="G406" s="417">
        <v>22.904699064870062</v>
      </c>
      <c r="H406" s="417" t="e">
        <v>#N/A</v>
      </c>
      <c r="I406" s="417" t="e">
        <v>#N/A</v>
      </c>
      <c r="J406" s="417" t="e">
        <v>#N/A</v>
      </c>
      <c r="K406" s="417" t="e">
        <v>#N/A</v>
      </c>
      <c r="L406" s="422" t="e">
        <v>#N/A</v>
      </c>
      <c r="N406" s="123" t="e">
        <v>#N/A</v>
      </c>
      <c r="O406" s="61">
        <v>22.904699064870062</v>
      </c>
      <c r="P406" s="500" t="e">
        <v>#N/A</v>
      </c>
      <c r="Q406" s="107"/>
      <c r="S406" s="3">
        <v>100</v>
      </c>
      <c r="T406" s="107">
        <f t="shared" si="6"/>
        <v>0</v>
      </c>
      <c r="U406" s="107">
        <f>S406-'Wind PPAs by Plant_Real'!B406</f>
        <v>0</v>
      </c>
      <c r="Z406" s="418"/>
    </row>
    <row r="407" spans="1:26">
      <c r="A407" s="421">
        <v>41635</v>
      </c>
      <c r="B407" s="417">
        <v>149.6</v>
      </c>
      <c r="C407" s="1221">
        <v>25</v>
      </c>
      <c r="D407" s="417" t="e">
        <v>#N/A</v>
      </c>
      <c r="E407" s="417">
        <v>33.18029267719384</v>
      </c>
      <c r="F407" s="417" t="e">
        <v>#N/A</v>
      </c>
      <c r="G407" s="417" t="e">
        <v>#N/A</v>
      </c>
      <c r="H407" s="417" t="e">
        <v>#N/A</v>
      </c>
      <c r="I407" s="417" t="e">
        <v>#N/A</v>
      </c>
      <c r="J407" s="417" t="e">
        <v>#N/A</v>
      </c>
      <c r="K407" s="417" t="e">
        <v>#N/A</v>
      </c>
      <c r="L407" s="422" t="e">
        <v>#N/A</v>
      </c>
      <c r="N407" s="123">
        <v>33.18029267719384</v>
      </c>
      <c r="O407" s="61" t="e">
        <v>#N/A</v>
      </c>
      <c r="P407" s="500" t="e">
        <v>#N/A</v>
      </c>
      <c r="Q407" s="107"/>
      <c r="S407" s="3">
        <v>149.6</v>
      </c>
      <c r="T407" s="107">
        <f t="shared" si="6"/>
        <v>0</v>
      </c>
      <c r="U407" s="107">
        <f>S407-'Wind PPAs by Plant_Real'!B407</f>
        <v>0</v>
      </c>
      <c r="Z407" s="418"/>
    </row>
    <row r="408" spans="1:26">
      <c r="A408" s="421">
        <v>41572</v>
      </c>
      <c r="B408" s="417">
        <v>19.8</v>
      </c>
      <c r="C408" s="1221">
        <v>20</v>
      </c>
      <c r="D408" s="417">
        <v>59.720329500947948</v>
      </c>
      <c r="E408" s="417" t="e">
        <v>#N/A</v>
      </c>
      <c r="F408" s="417" t="e">
        <v>#N/A</v>
      </c>
      <c r="G408" s="417" t="e">
        <v>#N/A</v>
      </c>
      <c r="H408" s="417" t="e">
        <v>#N/A</v>
      </c>
      <c r="I408" s="417" t="e">
        <v>#N/A</v>
      </c>
      <c r="J408" s="417" t="e">
        <v>#N/A</v>
      </c>
      <c r="K408" s="417" t="e">
        <v>#N/A</v>
      </c>
      <c r="L408" s="422" t="e">
        <v>#N/A</v>
      </c>
      <c r="N408" s="123">
        <v>59.720329500947948</v>
      </c>
      <c r="O408" s="61" t="e">
        <v>#N/A</v>
      </c>
      <c r="P408" s="500" t="e">
        <v>#N/A</v>
      </c>
      <c r="Q408" s="107"/>
      <c r="S408" s="3">
        <v>19.8</v>
      </c>
      <c r="T408" s="107">
        <f t="shared" si="6"/>
        <v>0</v>
      </c>
      <c r="U408" s="107">
        <f>S408-'Wind PPAs by Plant_Real'!B408</f>
        <v>0</v>
      </c>
      <c r="Z408" s="418"/>
    </row>
    <row r="409" spans="1:26">
      <c r="A409" s="421">
        <v>40438</v>
      </c>
      <c r="B409" s="417">
        <v>148.80000000000001</v>
      </c>
      <c r="C409" s="1221">
        <v>25</v>
      </c>
      <c r="D409" s="417" t="e">
        <v>#N/A</v>
      </c>
      <c r="E409" s="417" t="e">
        <v>#N/A</v>
      </c>
      <c r="F409" s="417" t="e">
        <v>#N/A</v>
      </c>
      <c r="G409" s="417">
        <v>36.799999999999969</v>
      </c>
      <c r="H409" s="417" t="e">
        <v>#N/A</v>
      </c>
      <c r="I409" s="417" t="e">
        <v>#N/A</v>
      </c>
      <c r="J409" s="417" t="e">
        <v>#N/A</v>
      </c>
      <c r="K409" s="417" t="e">
        <v>#N/A</v>
      </c>
      <c r="L409" s="422" t="e">
        <v>#N/A</v>
      </c>
      <c r="N409" s="123" t="e">
        <v>#N/A</v>
      </c>
      <c r="O409" s="61">
        <v>36.799999999999969</v>
      </c>
      <c r="P409" s="500" t="e">
        <v>#N/A</v>
      </c>
      <c r="Q409" s="107"/>
      <c r="S409" s="3">
        <v>148.80000000000001</v>
      </c>
      <c r="T409" s="107">
        <f t="shared" si="6"/>
        <v>0</v>
      </c>
      <c r="U409" s="107">
        <f>S409-'Wind PPAs by Plant_Real'!B409</f>
        <v>0</v>
      </c>
      <c r="Z409" s="418"/>
    </row>
    <row r="410" spans="1:26">
      <c r="A410" s="421">
        <v>40639</v>
      </c>
      <c r="B410" s="417">
        <v>155.1</v>
      </c>
      <c r="C410" s="1221">
        <v>20</v>
      </c>
      <c r="D410" s="417">
        <v>106.61712190206282</v>
      </c>
      <c r="E410" s="417" t="e">
        <v>#N/A</v>
      </c>
      <c r="F410" s="417" t="e">
        <v>#N/A</v>
      </c>
      <c r="G410" s="417" t="e">
        <v>#N/A</v>
      </c>
      <c r="H410" s="417" t="e">
        <v>#N/A</v>
      </c>
      <c r="I410" s="417" t="e">
        <v>#N/A</v>
      </c>
      <c r="J410" s="417" t="e">
        <v>#N/A</v>
      </c>
      <c r="K410" s="417" t="e">
        <v>#N/A</v>
      </c>
      <c r="L410" s="422" t="e">
        <v>#N/A</v>
      </c>
      <c r="N410" s="123">
        <v>106.61712190206282</v>
      </c>
      <c r="O410" s="61" t="e">
        <v>#N/A</v>
      </c>
      <c r="P410" s="500" t="e">
        <v>#N/A</v>
      </c>
      <c r="Q410" s="107"/>
      <c r="S410" s="3">
        <v>155.1</v>
      </c>
      <c r="T410" s="107">
        <f t="shared" ref="T410:T473" si="7">S410-B410</f>
        <v>0</v>
      </c>
      <c r="U410" s="107">
        <f>S410-'Wind PPAs by Plant_Real'!B410</f>
        <v>0</v>
      </c>
      <c r="Z410" s="418"/>
    </row>
    <row r="411" spans="1:26">
      <c r="A411" s="421">
        <v>41506</v>
      </c>
      <c r="B411" s="417">
        <v>147.6</v>
      </c>
      <c r="C411" s="1221">
        <v>15</v>
      </c>
      <c r="D411" s="417" t="e">
        <v>#N/A</v>
      </c>
      <c r="E411" s="417" t="e">
        <v>#N/A</v>
      </c>
      <c r="F411" s="417" t="e">
        <v>#N/A</v>
      </c>
      <c r="G411" s="417" t="e">
        <v>#N/A</v>
      </c>
      <c r="H411" s="417" t="e">
        <v>#N/A</v>
      </c>
      <c r="I411" s="417" t="e">
        <v>#N/A</v>
      </c>
      <c r="J411" s="417" t="e">
        <v>#N/A</v>
      </c>
      <c r="K411" s="417">
        <v>59</v>
      </c>
      <c r="L411" s="422" t="e">
        <v>#N/A</v>
      </c>
      <c r="N411" s="123" t="e">
        <v>#N/A</v>
      </c>
      <c r="O411" s="61" t="e">
        <v>#N/A</v>
      </c>
      <c r="P411" s="500">
        <v>59</v>
      </c>
      <c r="Q411" s="107"/>
      <c r="S411" s="3">
        <v>147.6</v>
      </c>
      <c r="T411" s="107">
        <f t="shared" si="7"/>
        <v>0</v>
      </c>
      <c r="U411" s="107">
        <f>S411-'Wind PPAs by Plant_Real'!B411</f>
        <v>0</v>
      </c>
      <c r="Z411" s="418"/>
    </row>
    <row r="412" spans="1:26">
      <c r="A412" s="421">
        <v>41564</v>
      </c>
      <c r="B412" s="417">
        <v>400</v>
      </c>
      <c r="C412" s="1221">
        <v>20</v>
      </c>
      <c r="D412" s="417" t="e">
        <v>#N/A</v>
      </c>
      <c r="E412" s="417" t="e">
        <v>#N/A</v>
      </c>
      <c r="F412" s="417" t="e">
        <v>#N/A</v>
      </c>
      <c r="G412" s="417">
        <v>24.365425710040913</v>
      </c>
      <c r="H412" s="417" t="e">
        <v>#N/A</v>
      </c>
      <c r="I412" s="417" t="e">
        <v>#N/A</v>
      </c>
      <c r="J412" s="417" t="e">
        <v>#N/A</v>
      </c>
      <c r="K412" s="417" t="e">
        <v>#N/A</v>
      </c>
      <c r="L412" s="422" t="e">
        <v>#N/A</v>
      </c>
      <c r="N412" s="123" t="e">
        <v>#N/A</v>
      </c>
      <c r="O412" s="61">
        <v>24.365425710040913</v>
      </c>
      <c r="P412" s="500" t="e">
        <v>#N/A</v>
      </c>
      <c r="Q412" s="107"/>
      <c r="S412" s="3">
        <v>400</v>
      </c>
      <c r="T412" s="107">
        <f t="shared" si="7"/>
        <v>0</v>
      </c>
      <c r="U412" s="107">
        <f>S412-'Wind PPAs by Plant_Real'!B412</f>
        <v>0</v>
      </c>
      <c r="Z412" s="418"/>
    </row>
    <row r="413" spans="1:26">
      <c r="A413" s="421">
        <v>42675</v>
      </c>
      <c r="B413" s="417">
        <v>49.5</v>
      </c>
      <c r="C413" s="1221">
        <v>25</v>
      </c>
      <c r="D413" s="417">
        <v>51.88</v>
      </c>
      <c r="E413" s="417" t="e">
        <v>#N/A</v>
      </c>
      <c r="F413" s="417" t="e">
        <v>#N/A</v>
      </c>
      <c r="G413" s="417" t="e">
        <v>#N/A</v>
      </c>
      <c r="H413" s="417" t="e">
        <v>#N/A</v>
      </c>
      <c r="I413" s="417" t="e">
        <v>#N/A</v>
      </c>
      <c r="J413" s="417" t="e">
        <v>#N/A</v>
      </c>
      <c r="K413" s="417" t="e">
        <v>#N/A</v>
      </c>
      <c r="L413" s="422" t="e">
        <v>#N/A</v>
      </c>
      <c r="N413" s="123">
        <v>51.88</v>
      </c>
      <c r="O413" s="61" t="e">
        <v>#N/A</v>
      </c>
      <c r="P413" s="500" t="e">
        <v>#N/A</v>
      </c>
      <c r="Q413" s="107"/>
      <c r="S413" s="3">
        <v>49.5</v>
      </c>
      <c r="T413" s="107">
        <f t="shared" si="7"/>
        <v>0</v>
      </c>
      <c r="U413" s="107">
        <f>S413-'Wind PPAs by Plant_Real'!B413</f>
        <v>0</v>
      </c>
      <c r="Z413" s="418"/>
    </row>
    <row r="414" spans="1:26">
      <c r="A414" s="421">
        <v>42710</v>
      </c>
      <c r="B414" s="417">
        <v>27</v>
      </c>
      <c r="C414" s="1221">
        <v>20</v>
      </c>
      <c r="D414" s="417" t="e">
        <v>#N/A</v>
      </c>
      <c r="E414" s="417" t="e">
        <v>#N/A</v>
      </c>
      <c r="F414" s="417">
        <v>22.227957869641941</v>
      </c>
      <c r="G414" s="417" t="e">
        <v>#N/A</v>
      </c>
      <c r="H414" s="417" t="e">
        <v>#N/A</v>
      </c>
      <c r="I414" s="417" t="e">
        <v>#N/A</v>
      </c>
      <c r="J414" s="417" t="e">
        <v>#N/A</v>
      </c>
      <c r="K414" s="417" t="e">
        <v>#N/A</v>
      </c>
      <c r="L414" s="422" t="e">
        <v>#N/A</v>
      </c>
      <c r="N414" s="123" t="e">
        <v>#N/A</v>
      </c>
      <c r="O414" s="61">
        <v>22.227957869641941</v>
      </c>
      <c r="P414" s="500" t="e">
        <v>#N/A</v>
      </c>
      <c r="Q414" s="107"/>
      <c r="S414" s="3">
        <v>27</v>
      </c>
      <c r="T414" s="107">
        <f t="shared" si="7"/>
        <v>0</v>
      </c>
      <c r="U414" s="107">
        <f>S414-'Wind PPAs by Plant_Real'!B414</f>
        <v>0</v>
      </c>
      <c r="Z414" s="418"/>
    </row>
    <row r="415" spans="1:26">
      <c r="A415" s="421">
        <v>42719</v>
      </c>
      <c r="B415" s="417">
        <v>200</v>
      </c>
      <c r="C415" s="1221">
        <v>20</v>
      </c>
      <c r="D415" s="417" t="e">
        <v>#N/A</v>
      </c>
      <c r="E415" s="417" t="e">
        <v>#N/A</v>
      </c>
      <c r="F415" s="417" t="e">
        <v>#N/A</v>
      </c>
      <c r="G415" s="417">
        <v>23.394867663136907</v>
      </c>
      <c r="H415" s="417" t="e">
        <v>#N/A</v>
      </c>
      <c r="I415" s="417" t="e">
        <v>#N/A</v>
      </c>
      <c r="J415" s="417" t="e">
        <v>#N/A</v>
      </c>
      <c r="K415" s="417" t="e">
        <v>#N/A</v>
      </c>
      <c r="L415" s="422" t="e">
        <v>#N/A</v>
      </c>
      <c r="N415" s="123" t="e">
        <v>#N/A</v>
      </c>
      <c r="O415" s="61">
        <v>23.394867663136907</v>
      </c>
      <c r="P415" s="500" t="e">
        <v>#N/A</v>
      </c>
      <c r="Q415" s="107"/>
      <c r="S415" s="3">
        <v>200</v>
      </c>
      <c r="T415" s="107">
        <f t="shared" si="7"/>
        <v>0</v>
      </c>
      <c r="U415" s="107">
        <f>S415-'Wind PPAs by Plant_Real'!B415</f>
        <v>0</v>
      </c>
      <c r="Z415" s="418"/>
    </row>
    <row r="416" spans="1:26">
      <c r="A416" s="421">
        <v>42361</v>
      </c>
      <c r="B416" s="417">
        <v>206.55</v>
      </c>
      <c r="C416" s="1221">
        <v>20</v>
      </c>
      <c r="D416" s="417" t="e">
        <v>#N/A</v>
      </c>
      <c r="E416" s="417" t="e">
        <v>#N/A</v>
      </c>
      <c r="F416" s="417" t="e">
        <v>#N/A</v>
      </c>
      <c r="G416" s="417">
        <v>20.704147065462731</v>
      </c>
      <c r="H416" s="417" t="e">
        <v>#N/A</v>
      </c>
      <c r="I416" s="417" t="e">
        <v>#N/A</v>
      </c>
      <c r="J416" s="417" t="e">
        <v>#N/A</v>
      </c>
      <c r="K416" s="417" t="e">
        <v>#N/A</v>
      </c>
      <c r="L416" s="422" t="e">
        <v>#N/A</v>
      </c>
      <c r="N416" s="123" t="e">
        <v>#N/A</v>
      </c>
      <c r="O416" s="61">
        <v>20.704147065462731</v>
      </c>
      <c r="P416" s="500" t="e">
        <v>#N/A</v>
      </c>
      <c r="Q416" s="107"/>
      <c r="S416" s="3">
        <v>206.55</v>
      </c>
      <c r="T416" s="107">
        <f t="shared" si="7"/>
        <v>0</v>
      </c>
      <c r="U416" s="107">
        <f>S416-'Wind PPAs by Plant_Real'!B416</f>
        <v>0</v>
      </c>
      <c r="Z416" s="418"/>
    </row>
    <row r="417" spans="1:26">
      <c r="A417" s="421">
        <v>42118</v>
      </c>
      <c r="B417" s="417">
        <v>208.27</v>
      </c>
      <c r="C417" s="1221">
        <v>20</v>
      </c>
      <c r="D417" s="417" t="e">
        <v>#N/A</v>
      </c>
      <c r="E417" s="417" t="e">
        <v>#N/A</v>
      </c>
      <c r="F417" s="417" t="e">
        <v>#N/A</v>
      </c>
      <c r="G417" s="417">
        <v>22.400262543932332</v>
      </c>
      <c r="H417" s="417" t="e">
        <v>#N/A</v>
      </c>
      <c r="I417" s="417" t="e">
        <v>#N/A</v>
      </c>
      <c r="J417" s="417" t="e">
        <v>#N/A</v>
      </c>
      <c r="K417" s="417" t="e">
        <v>#N/A</v>
      </c>
      <c r="L417" s="422" t="e">
        <v>#N/A</v>
      </c>
      <c r="N417" s="123" t="e">
        <v>#N/A</v>
      </c>
      <c r="O417" s="61">
        <v>22.400262543932332</v>
      </c>
      <c r="P417" s="500" t="e">
        <v>#N/A</v>
      </c>
      <c r="Q417" s="107"/>
      <c r="S417" s="3">
        <v>208.27</v>
      </c>
      <c r="T417" s="107">
        <f t="shared" si="7"/>
        <v>0</v>
      </c>
      <c r="U417" s="107">
        <f>S417-'Wind PPAs by Plant_Real'!B417</f>
        <v>0</v>
      </c>
      <c r="Z417" s="418"/>
    </row>
    <row r="418" spans="1:26">
      <c r="A418" s="421">
        <v>42433</v>
      </c>
      <c r="B418" s="417">
        <v>149.72999999999999</v>
      </c>
      <c r="C418" s="1221">
        <v>30</v>
      </c>
      <c r="D418" s="417" t="e">
        <v>#N/A</v>
      </c>
      <c r="E418" s="417" t="e">
        <v>#N/A</v>
      </c>
      <c r="F418" s="417" t="e">
        <v>#N/A</v>
      </c>
      <c r="G418" s="417">
        <v>26.89490505201206</v>
      </c>
      <c r="H418" s="417" t="e">
        <v>#N/A</v>
      </c>
      <c r="I418" s="417" t="e">
        <v>#N/A</v>
      </c>
      <c r="J418" s="417" t="e">
        <v>#N/A</v>
      </c>
      <c r="K418" s="417" t="e">
        <v>#N/A</v>
      </c>
      <c r="L418" s="422" t="e">
        <v>#N/A</v>
      </c>
      <c r="N418" s="123" t="e">
        <v>#N/A</v>
      </c>
      <c r="O418" s="61">
        <v>26.89490505201206</v>
      </c>
      <c r="P418" s="500" t="e">
        <v>#N/A</v>
      </c>
      <c r="Q418" s="107"/>
      <c r="S418" s="3">
        <v>149.72999999999999</v>
      </c>
      <c r="T418" s="107">
        <f t="shared" si="7"/>
        <v>0</v>
      </c>
      <c r="U418" s="107">
        <f>S418-'Wind PPAs by Plant_Real'!B418</f>
        <v>0</v>
      </c>
      <c r="Z418" s="418"/>
    </row>
    <row r="419" spans="1:26">
      <c r="A419" s="421">
        <v>42304</v>
      </c>
      <c r="B419" s="417">
        <v>149.03</v>
      </c>
      <c r="C419" s="1221">
        <v>30</v>
      </c>
      <c r="D419" s="417" t="e">
        <v>#N/A</v>
      </c>
      <c r="E419" s="417" t="e">
        <v>#N/A</v>
      </c>
      <c r="F419" s="417" t="e">
        <v>#N/A</v>
      </c>
      <c r="G419" s="417">
        <v>24.164272542911316</v>
      </c>
      <c r="H419" s="417" t="e">
        <v>#N/A</v>
      </c>
      <c r="I419" s="417" t="e">
        <v>#N/A</v>
      </c>
      <c r="J419" s="417" t="e">
        <v>#N/A</v>
      </c>
      <c r="K419" s="417" t="e">
        <v>#N/A</v>
      </c>
      <c r="L419" s="422" t="e">
        <v>#N/A</v>
      </c>
      <c r="N419" s="123" t="e">
        <v>#N/A</v>
      </c>
      <c r="O419" s="61">
        <v>24.164272542911316</v>
      </c>
      <c r="P419" s="500" t="e">
        <v>#N/A</v>
      </c>
      <c r="Q419" s="107"/>
      <c r="S419" s="3">
        <v>149.03</v>
      </c>
      <c r="T419" s="107">
        <f t="shared" si="7"/>
        <v>0</v>
      </c>
      <c r="U419" s="107">
        <f>S419-'Wind PPAs by Plant_Real'!B419</f>
        <v>0</v>
      </c>
      <c r="Z419" s="418"/>
    </row>
    <row r="420" spans="1:26">
      <c r="A420" s="421">
        <v>42087</v>
      </c>
      <c r="B420" s="417">
        <v>78</v>
      </c>
      <c r="C420" s="1221">
        <v>20</v>
      </c>
      <c r="D420" s="417" t="e">
        <v>#N/A</v>
      </c>
      <c r="E420" s="417" t="e">
        <v>#N/A</v>
      </c>
      <c r="F420" s="417">
        <v>35.749999999999986</v>
      </c>
      <c r="G420" s="417" t="e">
        <v>#N/A</v>
      </c>
      <c r="H420" s="417" t="e">
        <v>#N/A</v>
      </c>
      <c r="I420" s="417" t="e">
        <v>#N/A</v>
      </c>
      <c r="J420" s="417" t="e">
        <v>#N/A</v>
      </c>
      <c r="K420" s="417" t="e">
        <v>#N/A</v>
      </c>
      <c r="L420" s="422" t="e">
        <v>#N/A</v>
      </c>
      <c r="N420" s="123" t="e">
        <v>#N/A</v>
      </c>
      <c r="O420" s="61">
        <v>35.749999999999986</v>
      </c>
      <c r="P420" s="500" t="e">
        <v>#N/A</v>
      </c>
      <c r="Q420" s="107"/>
      <c r="S420" s="3">
        <v>78</v>
      </c>
      <c r="T420" s="107">
        <f t="shared" si="7"/>
        <v>0</v>
      </c>
      <c r="U420" s="107">
        <f>S420-'Wind PPAs by Plant_Real'!B420</f>
        <v>0</v>
      </c>
      <c r="Z420" s="418"/>
    </row>
    <row r="421" spans="1:26">
      <c r="A421" s="421">
        <v>42328</v>
      </c>
      <c r="B421" s="417">
        <v>199.8</v>
      </c>
      <c r="C421" s="1221">
        <v>22</v>
      </c>
      <c r="D421" s="417" t="e">
        <v>#N/A</v>
      </c>
      <c r="E421" s="417" t="e">
        <v>#N/A</v>
      </c>
      <c r="F421" s="417" t="e">
        <v>#N/A</v>
      </c>
      <c r="G421" s="417">
        <v>21.192875551529205</v>
      </c>
      <c r="H421" s="417" t="e">
        <v>#N/A</v>
      </c>
      <c r="I421" s="417" t="e">
        <v>#N/A</v>
      </c>
      <c r="J421" s="417" t="e">
        <v>#N/A</v>
      </c>
      <c r="K421" s="417" t="e">
        <v>#N/A</v>
      </c>
      <c r="L421" s="422" t="e">
        <v>#N/A</v>
      </c>
      <c r="N421" s="123" t="e">
        <v>#N/A</v>
      </c>
      <c r="O421" s="61">
        <v>21.192875551529205</v>
      </c>
      <c r="P421" s="500" t="e">
        <v>#N/A</v>
      </c>
      <c r="Q421" s="107"/>
      <c r="S421" s="3">
        <v>199.8</v>
      </c>
      <c r="T421" s="107">
        <f t="shared" si="7"/>
        <v>0</v>
      </c>
      <c r="U421" s="107">
        <f>S421-'Wind PPAs by Plant_Real'!B421</f>
        <v>0</v>
      </c>
      <c r="Z421" s="418"/>
    </row>
    <row r="422" spans="1:26">
      <c r="A422" s="421">
        <v>42293</v>
      </c>
      <c r="B422" s="417">
        <v>198</v>
      </c>
      <c r="C422" s="1221">
        <v>20</v>
      </c>
      <c r="D422" s="417" t="e">
        <v>#N/A</v>
      </c>
      <c r="E422" s="417" t="e">
        <v>#N/A</v>
      </c>
      <c r="F422" s="417" t="e">
        <v>#N/A</v>
      </c>
      <c r="G422" s="417">
        <v>32.329999999999984</v>
      </c>
      <c r="H422" s="417" t="e">
        <v>#N/A</v>
      </c>
      <c r="I422" s="417" t="e">
        <v>#N/A</v>
      </c>
      <c r="J422" s="417" t="e">
        <v>#N/A</v>
      </c>
      <c r="K422" s="417" t="e">
        <v>#N/A</v>
      </c>
      <c r="L422" s="422" t="e">
        <v>#N/A</v>
      </c>
      <c r="N422" s="123" t="e">
        <v>#N/A</v>
      </c>
      <c r="O422" s="61">
        <v>32.329999999999984</v>
      </c>
      <c r="P422" s="500" t="e">
        <v>#N/A</v>
      </c>
      <c r="Q422" s="107"/>
      <c r="S422" s="3">
        <v>198</v>
      </c>
      <c r="T422" s="107">
        <f t="shared" si="7"/>
        <v>0</v>
      </c>
      <c r="U422" s="107">
        <f>S422-'Wind PPAs by Plant_Real'!B422</f>
        <v>0</v>
      </c>
      <c r="Z422" s="418"/>
    </row>
    <row r="423" spans="1:26">
      <c r="A423" s="421">
        <v>42146</v>
      </c>
      <c r="B423" s="417">
        <v>200.91</v>
      </c>
      <c r="C423" s="1221">
        <v>20</v>
      </c>
      <c r="D423" s="417" t="e">
        <v>#N/A</v>
      </c>
      <c r="E423" s="417" t="e">
        <v>#N/A</v>
      </c>
      <c r="F423" s="417" t="e">
        <v>#N/A</v>
      </c>
      <c r="G423" s="417">
        <v>31.499999999999993</v>
      </c>
      <c r="H423" s="417" t="e">
        <v>#N/A</v>
      </c>
      <c r="I423" s="417" t="e">
        <v>#N/A</v>
      </c>
      <c r="J423" s="417" t="e">
        <v>#N/A</v>
      </c>
      <c r="K423" s="417" t="e">
        <v>#N/A</v>
      </c>
      <c r="L423" s="422" t="e">
        <v>#N/A</v>
      </c>
      <c r="N423" s="123" t="e">
        <v>#N/A</v>
      </c>
      <c r="O423" s="61">
        <v>31.499999999999993</v>
      </c>
      <c r="P423" s="500" t="e">
        <v>#N/A</v>
      </c>
      <c r="Q423" s="107"/>
      <c r="S423" s="3">
        <v>200.91</v>
      </c>
      <c r="T423" s="107">
        <f t="shared" si="7"/>
        <v>0</v>
      </c>
      <c r="U423" s="107">
        <f>S423-'Wind PPAs by Plant_Real'!B423</f>
        <v>0</v>
      </c>
      <c r="Z423" s="418"/>
    </row>
    <row r="424" spans="1:26">
      <c r="A424" s="421">
        <v>41506</v>
      </c>
      <c r="B424" s="417">
        <v>184.8</v>
      </c>
      <c r="C424" s="1221">
        <v>15</v>
      </c>
      <c r="D424" s="417" t="e">
        <v>#N/A</v>
      </c>
      <c r="E424" s="417" t="e">
        <v>#N/A</v>
      </c>
      <c r="F424" s="417" t="e">
        <v>#N/A</v>
      </c>
      <c r="G424" s="417" t="e">
        <v>#N/A</v>
      </c>
      <c r="H424" s="417" t="e">
        <v>#N/A</v>
      </c>
      <c r="I424" s="417" t="e">
        <v>#N/A</v>
      </c>
      <c r="J424" s="417" t="e">
        <v>#N/A</v>
      </c>
      <c r="K424" s="417">
        <v>58.999999999999972</v>
      </c>
      <c r="L424" s="422" t="e">
        <v>#N/A</v>
      </c>
      <c r="N424" s="123" t="e">
        <v>#N/A</v>
      </c>
      <c r="O424" s="61" t="e">
        <v>#N/A</v>
      </c>
      <c r="P424" s="500">
        <v>58.999999999999972</v>
      </c>
      <c r="Q424" s="107"/>
      <c r="S424" s="3">
        <v>184.8</v>
      </c>
      <c r="T424" s="107">
        <f t="shared" si="7"/>
        <v>0</v>
      </c>
      <c r="U424" s="107">
        <f>S424-'Wind PPAs by Plant_Real'!B424</f>
        <v>0</v>
      </c>
      <c r="Z424" s="418"/>
    </row>
    <row r="425" spans="1:26">
      <c r="A425" s="421">
        <v>41619</v>
      </c>
      <c r="B425" s="417">
        <v>51</v>
      </c>
      <c r="C425" s="1221">
        <v>25</v>
      </c>
      <c r="D425" s="417" t="e">
        <v>#N/A</v>
      </c>
      <c r="E425" s="417" t="e">
        <v>#N/A</v>
      </c>
      <c r="F425" s="417" t="e">
        <v>#N/A</v>
      </c>
      <c r="G425" s="417" t="e">
        <v>#N/A</v>
      </c>
      <c r="H425" s="417" t="e">
        <v>#N/A</v>
      </c>
      <c r="I425" s="417" t="e">
        <v>#N/A</v>
      </c>
      <c r="J425" s="417" t="e">
        <v>#N/A</v>
      </c>
      <c r="K425" s="417">
        <v>56.999999999999972</v>
      </c>
      <c r="L425" s="422" t="e">
        <v>#N/A</v>
      </c>
      <c r="N425" s="123" t="e">
        <v>#N/A</v>
      </c>
      <c r="O425" s="61" t="e">
        <v>#N/A</v>
      </c>
      <c r="P425" s="500">
        <v>56.999999999999972</v>
      </c>
      <c r="Q425" s="107"/>
      <c r="S425" s="3">
        <v>51</v>
      </c>
      <c r="T425" s="107">
        <f t="shared" si="7"/>
        <v>0</v>
      </c>
      <c r="U425" s="107">
        <f>S425-'Wind PPAs by Plant_Real'!B425</f>
        <v>0</v>
      </c>
      <c r="Z425" s="418"/>
    </row>
    <row r="426" spans="1:26">
      <c r="A426" s="421">
        <v>42354</v>
      </c>
      <c r="B426" s="417">
        <v>149.5</v>
      </c>
      <c r="C426" s="1221">
        <v>20</v>
      </c>
      <c r="D426" s="417" t="e">
        <v>#N/A</v>
      </c>
      <c r="E426" s="417" t="e">
        <v>#N/A</v>
      </c>
      <c r="F426" s="417" t="e">
        <v>#N/A</v>
      </c>
      <c r="G426" s="417" t="e">
        <v>#N/A</v>
      </c>
      <c r="H426" s="417" t="e">
        <v>#N/A</v>
      </c>
      <c r="I426" s="417">
        <v>33.359999999999971</v>
      </c>
      <c r="J426" s="417" t="e">
        <v>#N/A</v>
      </c>
      <c r="K426" s="417" t="e">
        <v>#N/A</v>
      </c>
      <c r="L426" s="422" t="e">
        <v>#N/A</v>
      </c>
      <c r="N426" s="123" t="e">
        <v>#N/A</v>
      </c>
      <c r="O426" s="61" t="e">
        <v>#N/A</v>
      </c>
      <c r="P426" s="500">
        <v>33.359999999999971</v>
      </c>
      <c r="Q426" s="107"/>
      <c r="S426" s="3">
        <v>149.5</v>
      </c>
      <c r="T426" s="107">
        <f t="shared" si="7"/>
        <v>0</v>
      </c>
      <c r="U426" s="107">
        <f>S426-'Wind PPAs by Plant_Real'!B426</f>
        <v>0</v>
      </c>
      <c r="Z426" s="418"/>
    </row>
    <row r="427" spans="1:26">
      <c r="A427" s="421">
        <v>41865</v>
      </c>
      <c r="B427" s="417">
        <v>30</v>
      </c>
      <c r="C427" s="1221">
        <v>20</v>
      </c>
      <c r="D427" s="417" t="e">
        <v>#N/A</v>
      </c>
      <c r="E427" s="417">
        <v>68.299999999999955</v>
      </c>
      <c r="F427" s="417" t="e">
        <v>#N/A</v>
      </c>
      <c r="G427" s="417" t="e">
        <v>#N/A</v>
      </c>
      <c r="H427" s="417" t="e">
        <v>#N/A</v>
      </c>
      <c r="I427" s="417" t="e">
        <v>#N/A</v>
      </c>
      <c r="J427" s="417" t="e">
        <v>#N/A</v>
      </c>
      <c r="K427" s="417" t="e">
        <v>#N/A</v>
      </c>
      <c r="L427" s="422" t="e">
        <v>#N/A</v>
      </c>
      <c r="N427" s="123">
        <v>68.299999999999955</v>
      </c>
      <c r="O427" s="61" t="e">
        <v>#N/A</v>
      </c>
      <c r="P427" s="500" t="e">
        <v>#N/A</v>
      </c>
      <c r="Q427" s="107"/>
      <c r="S427" s="3">
        <v>30</v>
      </c>
      <c r="T427" s="107">
        <f t="shared" si="7"/>
        <v>0</v>
      </c>
      <c r="U427" s="107">
        <f>S427-'Wind PPAs by Plant_Real'!B427</f>
        <v>0</v>
      </c>
      <c r="Z427" s="418"/>
    </row>
    <row r="428" spans="1:26">
      <c r="A428" s="421">
        <v>41596</v>
      </c>
      <c r="B428" s="417">
        <v>201.6</v>
      </c>
      <c r="C428" s="1221">
        <v>20</v>
      </c>
      <c r="D428" s="417" t="e">
        <v>#N/A</v>
      </c>
      <c r="E428" s="417" t="e">
        <v>#N/A</v>
      </c>
      <c r="F428" s="417" t="e">
        <v>#N/A</v>
      </c>
      <c r="G428" s="417">
        <v>26.249999999999979</v>
      </c>
      <c r="H428" s="417" t="e">
        <v>#N/A</v>
      </c>
      <c r="I428" s="417" t="e">
        <v>#N/A</v>
      </c>
      <c r="J428" s="417" t="e">
        <v>#N/A</v>
      </c>
      <c r="K428" s="417" t="e">
        <v>#N/A</v>
      </c>
      <c r="L428" s="422" t="e">
        <v>#N/A</v>
      </c>
      <c r="N428" s="123" t="e">
        <v>#N/A</v>
      </c>
      <c r="O428" s="61">
        <v>26.249999999999979</v>
      </c>
      <c r="P428" s="500" t="e">
        <v>#N/A</v>
      </c>
      <c r="Q428" s="107"/>
      <c r="S428" s="3">
        <v>201.6</v>
      </c>
      <c r="T428" s="107">
        <f t="shared" si="7"/>
        <v>0</v>
      </c>
      <c r="U428" s="107">
        <f>S428-'Wind PPAs by Plant_Real'!B428</f>
        <v>0</v>
      </c>
      <c r="Z428" s="418"/>
    </row>
    <row r="429" spans="1:26">
      <c r="A429" s="421">
        <v>42705</v>
      </c>
      <c r="B429" s="417">
        <v>79.75</v>
      </c>
      <c r="C429" s="1221">
        <v>25</v>
      </c>
      <c r="D429" s="417" t="e">
        <v>#N/A</v>
      </c>
      <c r="E429" s="417">
        <v>37.629999999999981</v>
      </c>
      <c r="F429" s="417" t="e">
        <v>#N/A</v>
      </c>
      <c r="G429" s="417" t="e">
        <v>#N/A</v>
      </c>
      <c r="H429" s="417" t="e">
        <v>#N/A</v>
      </c>
      <c r="I429" s="417" t="e">
        <v>#N/A</v>
      </c>
      <c r="J429" s="417" t="e">
        <v>#N/A</v>
      </c>
      <c r="K429" s="417" t="e">
        <v>#N/A</v>
      </c>
      <c r="L429" s="422" t="e">
        <v>#N/A</v>
      </c>
      <c r="N429" s="123">
        <v>37.629999999999981</v>
      </c>
      <c r="O429" s="61" t="e">
        <v>#N/A</v>
      </c>
      <c r="P429" s="500" t="e">
        <v>#N/A</v>
      </c>
      <c r="Q429" s="107"/>
      <c r="S429" s="3">
        <v>79.75</v>
      </c>
      <c r="T429" s="107">
        <f t="shared" si="7"/>
        <v>0</v>
      </c>
      <c r="U429" s="107">
        <f>S429-'Wind PPAs by Plant_Real'!B429</f>
        <v>0</v>
      </c>
      <c r="Z429" s="418"/>
    </row>
    <row r="430" spans="1:26">
      <c r="A430" s="421">
        <v>42801</v>
      </c>
      <c r="B430" s="417">
        <v>231.05</v>
      </c>
      <c r="C430" s="1221">
        <v>30</v>
      </c>
      <c r="D430" s="417" t="e">
        <v>#N/A</v>
      </c>
      <c r="E430" s="417" t="e">
        <v>#N/A</v>
      </c>
      <c r="F430" s="417" t="e">
        <v>#N/A</v>
      </c>
      <c r="G430" s="417">
        <v>22.505172277125627</v>
      </c>
      <c r="H430" s="417" t="e">
        <v>#N/A</v>
      </c>
      <c r="I430" s="417" t="e">
        <v>#N/A</v>
      </c>
      <c r="J430" s="417" t="e">
        <v>#N/A</v>
      </c>
      <c r="K430" s="417" t="e">
        <v>#N/A</v>
      </c>
      <c r="L430" s="422" t="e">
        <v>#N/A</v>
      </c>
      <c r="N430" s="123" t="e">
        <v>#N/A</v>
      </c>
      <c r="O430" s="61">
        <v>22.505172277125627</v>
      </c>
      <c r="P430" s="500" t="e">
        <v>#N/A</v>
      </c>
      <c r="Q430" s="107"/>
      <c r="S430" s="3">
        <v>231.05</v>
      </c>
      <c r="T430" s="107">
        <f t="shared" si="7"/>
        <v>0</v>
      </c>
      <c r="U430" s="107">
        <f>S430-'Wind PPAs by Plant_Real'!B430</f>
        <v>0</v>
      </c>
      <c r="Z430" s="418"/>
    </row>
    <row r="431" spans="1:26">
      <c r="A431" s="421">
        <v>41457</v>
      </c>
      <c r="B431" s="417">
        <v>200</v>
      </c>
      <c r="C431" s="1221">
        <v>20</v>
      </c>
      <c r="D431" s="417" t="e">
        <v>#N/A</v>
      </c>
      <c r="E431" s="417" t="e">
        <v>#N/A</v>
      </c>
      <c r="F431" s="417">
        <v>26.991768317662522</v>
      </c>
      <c r="G431" s="417" t="e">
        <v>#N/A</v>
      </c>
      <c r="H431" s="417" t="e">
        <v>#N/A</v>
      </c>
      <c r="I431" s="417" t="e">
        <v>#N/A</v>
      </c>
      <c r="J431" s="417" t="e">
        <v>#N/A</v>
      </c>
      <c r="K431" s="417" t="e">
        <v>#N/A</v>
      </c>
      <c r="L431" s="422" t="e">
        <v>#N/A</v>
      </c>
      <c r="N431" s="123" t="e">
        <v>#N/A</v>
      </c>
      <c r="O431" s="61">
        <v>26.991768317662522</v>
      </c>
      <c r="P431" s="500" t="e">
        <v>#N/A</v>
      </c>
      <c r="Q431" s="107"/>
      <c r="S431" s="3">
        <v>200</v>
      </c>
      <c r="T431" s="107">
        <f t="shared" si="7"/>
        <v>0</v>
      </c>
      <c r="U431" s="107">
        <f>S431-'Wind PPAs by Plant_Real'!B431</f>
        <v>0</v>
      </c>
      <c r="Z431" s="418"/>
    </row>
    <row r="432" spans="1:26">
      <c r="A432" s="421">
        <v>42327</v>
      </c>
      <c r="B432" s="417">
        <v>100.8</v>
      </c>
      <c r="C432" s="1221">
        <v>23</v>
      </c>
      <c r="D432" s="417" t="e">
        <v>#N/A</v>
      </c>
      <c r="E432" s="417" t="e">
        <v>#N/A</v>
      </c>
      <c r="F432" s="417" t="e">
        <v>#N/A</v>
      </c>
      <c r="G432" s="417" t="e">
        <v>#N/A</v>
      </c>
      <c r="H432" s="417" t="e">
        <v>#N/A</v>
      </c>
      <c r="I432" s="417">
        <v>48.399984598989704</v>
      </c>
      <c r="J432" s="417" t="e">
        <v>#N/A</v>
      </c>
      <c r="K432" s="417" t="e">
        <v>#N/A</v>
      </c>
      <c r="L432" s="422" t="e">
        <v>#N/A</v>
      </c>
      <c r="N432" s="123" t="e">
        <v>#N/A</v>
      </c>
      <c r="O432" s="61" t="e">
        <v>#N/A</v>
      </c>
      <c r="P432" s="500">
        <v>48.399984598989704</v>
      </c>
      <c r="Q432" s="107"/>
      <c r="S432" s="3">
        <v>100.8</v>
      </c>
      <c r="T432" s="107">
        <f t="shared" si="7"/>
        <v>0</v>
      </c>
      <c r="U432" s="107">
        <f>S432-'Wind PPAs by Plant_Real'!B432</f>
        <v>0</v>
      </c>
      <c r="Z432" s="418"/>
    </row>
    <row r="433" spans="1:26">
      <c r="A433" s="421">
        <v>40679</v>
      </c>
      <c r="B433" s="417">
        <v>108</v>
      </c>
      <c r="C433" s="1221">
        <v>20</v>
      </c>
      <c r="D433" s="417" t="e">
        <v>#N/A</v>
      </c>
      <c r="E433" s="417" t="e">
        <v>#N/A</v>
      </c>
      <c r="F433" s="417" t="e">
        <v>#N/A</v>
      </c>
      <c r="G433" s="417">
        <v>23.949999999999989</v>
      </c>
      <c r="H433" s="417" t="e">
        <v>#N/A</v>
      </c>
      <c r="I433" s="417" t="e">
        <v>#N/A</v>
      </c>
      <c r="J433" s="417" t="e">
        <v>#N/A</v>
      </c>
      <c r="K433" s="417" t="e">
        <v>#N/A</v>
      </c>
      <c r="L433" s="422" t="e">
        <v>#N/A</v>
      </c>
      <c r="N433" s="123" t="e">
        <v>#N/A</v>
      </c>
      <c r="O433" s="61">
        <v>23.949999999999989</v>
      </c>
      <c r="P433" s="500" t="e">
        <v>#N/A</v>
      </c>
      <c r="Q433" s="107"/>
      <c r="S433" s="3">
        <v>108</v>
      </c>
      <c r="T433" s="107">
        <f t="shared" si="7"/>
        <v>0</v>
      </c>
      <c r="U433" s="107">
        <f>S433-'Wind PPAs by Plant_Real'!B433</f>
        <v>0</v>
      </c>
      <c r="Z433" s="418"/>
    </row>
    <row r="434" spans="1:26">
      <c r="A434" s="421">
        <v>42377</v>
      </c>
      <c r="B434" s="417">
        <v>200</v>
      </c>
      <c r="C434" s="1221">
        <v>15</v>
      </c>
      <c r="D434" s="417" t="e">
        <v>#N/A</v>
      </c>
      <c r="E434" s="417" t="e">
        <v>#N/A</v>
      </c>
      <c r="F434" s="417" t="e">
        <v>#N/A</v>
      </c>
      <c r="G434" s="417">
        <v>25.099999999999991</v>
      </c>
      <c r="H434" s="417" t="e">
        <v>#N/A</v>
      </c>
      <c r="I434" s="417" t="e">
        <v>#N/A</v>
      </c>
      <c r="J434" s="417" t="e">
        <v>#N/A</v>
      </c>
      <c r="K434" s="417" t="e">
        <v>#N/A</v>
      </c>
      <c r="L434" s="422" t="e">
        <v>#N/A</v>
      </c>
      <c r="N434" s="123" t="e">
        <v>#N/A</v>
      </c>
      <c r="O434" s="61">
        <v>25.099999999999991</v>
      </c>
      <c r="P434" s="500" t="e">
        <v>#N/A</v>
      </c>
      <c r="Q434" s="107"/>
      <c r="S434" s="3">
        <v>200</v>
      </c>
      <c r="T434" s="107">
        <f t="shared" si="7"/>
        <v>0</v>
      </c>
      <c r="U434" s="107">
        <f>S434-'Wind PPAs by Plant_Real'!B434</f>
        <v>0</v>
      </c>
      <c r="Z434" s="418"/>
    </row>
    <row r="435" spans="1:26">
      <c r="A435" s="421">
        <v>42125</v>
      </c>
      <c r="B435" s="417">
        <v>149</v>
      </c>
      <c r="C435" s="1221">
        <v>20</v>
      </c>
      <c r="D435" s="417" t="e">
        <v>#N/A</v>
      </c>
      <c r="E435" s="417" t="e">
        <v>#N/A</v>
      </c>
      <c r="F435" s="417">
        <v>45.749999999999979</v>
      </c>
      <c r="G435" s="417" t="e">
        <v>#N/A</v>
      </c>
      <c r="H435" s="417" t="e">
        <v>#N/A</v>
      </c>
      <c r="I435" s="417" t="e">
        <v>#N/A</v>
      </c>
      <c r="J435" s="417" t="e">
        <v>#N/A</v>
      </c>
      <c r="K435" s="417" t="e">
        <v>#N/A</v>
      </c>
      <c r="L435" s="422" t="e">
        <v>#N/A</v>
      </c>
      <c r="N435" s="123" t="e">
        <v>#N/A</v>
      </c>
      <c r="O435" s="61">
        <v>45.749999999999979</v>
      </c>
      <c r="P435" s="500" t="e">
        <v>#N/A</v>
      </c>
      <c r="Q435" s="107"/>
      <c r="S435" s="3">
        <v>149</v>
      </c>
      <c r="T435" s="107">
        <f t="shared" si="7"/>
        <v>0</v>
      </c>
      <c r="U435" s="107">
        <f>S435-'Wind PPAs by Plant_Real'!B435</f>
        <v>0</v>
      </c>
      <c r="Z435" s="418"/>
    </row>
    <row r="436" spans="1:26">
      <c r="A436" s="421">
        <v>42432</v>
      </c>
      <c r="B436" s="417">
        <v>99.25</v>
      </c>
      <c r="C436" s="1221">
        <v>35</v>
      </c>
      <c r="D436" s="417" t="e">
        <v>#N/A</v>
      </c>
      <c r="E436" s="417" t="e">
        <v>#N/A</v>
      </c>
      <c r="F436" s="417">
        <v>25.325214644236112</v>
      </c>
      <c r="G436" s="417" t="e">
        <v>#N/A</v>
      </c>
      <c r="H436" s="417" t="e">
        <v>#N/A</v>
      </c>
      <c r="I436" s="417" t="e">
        <v>#N/A</v>
      </c>
      <c r="J436" s="417" t="e">
        <v>#N/A</v>
      </c>
      <c r="K436" s="417" t="e">
        <v>#N/A</v>
      </c>
      <c r="L436" s="422" t="e">
        <v>#N/A</v>
      </c>
      <c r="N436" s="123" t="e">
        <v>#N/A</v>
      </c>
      <c r="O436" s="61">
        <v>25.325214644236112</v>
      </c>
      <c r="P436" s="500" t="e">
        <v>#N/A</v>
      </c>
      <c r="Q436" s="107"/>
      <c r="S436" s="3">
        <v>99.25</v>
      </c>
      <c r="T436" s="107">
        <f t="shared" si="7"/>
        <v>0</v>
      </c>
      <c r="U436" s="107">
        <f>S436-'Wind PPAs by Plant_Real'!B436</f>
        <v>0</v>
      </c>
      <c r="Z436" s="418"/>
    </row>
    <row r="437" spans="1:26">
      <c r="A437" s="421">
        <v>42193</v>
      </c>
      <c r="B437" s="417">
        <v>208</v>
      </c>
      <c r="C437" s="1221">
        <v>13</v>
      </c>
      <c r="D437" s="417" t="e">
        <v>#N/A</v>
      </c>
      <c r="E437" s="417" t="e">
        <v>#N/A</v>
      </c>
      <c r="F437" s="417" t="e">
        <v>#N/A</v>
      </c>
      <c r="G437" s="417" t="e">
        <v>#N/A</v>
      </c>
      <c r="H437" s="417" t="e">
        <v>#N/A</v>
      </c>
      <c r="I437" s="417">
        <v>44.569446561656065</v>
      </c>
      <c r="J437" s="417" t="e">
        <v>#N/A</v>
      </c>
      <c r="K437" s="417" t="e">
        <v>#N/A</v>
      </c>
      <c r="L437" s="422" t="e">
        <v>#N/A</v>
      </c>
      <c r="N437" s="123" t="e">
        <v>#N/A</v>
      </c>
      <c r="O437" s="61" t="e">
        <v>#N/A</v>
      </c>
      <c r="P437" s="500">
        <v>44.569446561656065</v>
      </c>
      <c r="Q437" s="107"/>
      <c r="S437" s="3">
        <v>208</v>
      </c>
      <c r="T437" s="107">
        <f t="shared" si="7"/>
        <v>0</v>
      </c>
      <c r="U437" s="107">
        <f>S437-'Wind PPAs by Plant_Real'!B437</f>
        <v>0</v>
      </c>
      <c r="Z437" s="418"/>
    </row>
    <row r="438" spans="1:26">
      <c r="A438" s="421">
        <v>40985</v>
      </c>
      <c r="B438" s="417">
        <v>202</v>
      </c>
      <c r="C438" s="1221">
        <v>10</v>
      </c>
      <c r="D438" s="417" t="e">
        <v>#N/A</v>
      </c>
      <c r="E438" s="417" t="e">
        <v>#N/A</v>
      </c>
      <c r="F438" s="417" t="e">
        <v>#N/A</v>
      </c>
      <c r="G438" s="417">
        <v>36.805339454115604</v>
      </c>
      <c r="H438" s="417" t="e">
        <v>#N/A</v>
      </c>
      <c r="I438" s="417" t="e">
        <v>#N/A</v>
      </c>
      <c r="J438" s="417" t="e">
        <v>#N/A</v>
      </c>
      <c r="K438" s="417" t="e">
        <v>#N/A</v>
      </c>
      <c r="L438" s="422" t="e">
        <v>#N/A</v>
      </c>
      <c r="N438" s="123" t="e">
        <v>#N/A</v>
      </c>
      <c r="O438" s="61">
        <v>36.805339454115604</v>
      </c>
      <c r="P438" s="500" t="e">
        <v>#N/A</v>
      </c>
      <c r="Q438" s="107"/>
      <c r="S438" s="3">
        <v>202</v>
      </c>
      <c r="T438" s="107">
        <f t="shared" si="7"/>
        <v>0</v>
      </c>
      <c r="U438" s="107">
        <f>S438-'Wind PPAs by Plant_Real'!B438</f>
        <v>0</v>
      </c>
      <c r="Z438" s="418"/>
    </row>
    <row r="439" spans="1:26">
      <c r="A439" s="421">
        <v>42948</v>
      </c>
      <c r="B439" s="417">
        <v>200</v>
      </c>
      <c r="C439" s="1221">
        <v>15</v>
      </c>
      <c r="D439" s="417" t="e">
        <v>#N/A</v>
      </c>
      <c r="E439" s="417" t="e">
        <v>#N/A</v>
      </c>
      <c r="F439" s="417" t="e">
        <v>#N/A</v>
      </c>
      <c r="G439" s="417" t="e">
        <v>#N/A</v>
      </c>
      <c r="H439" s="417">
        <v>24.999999999999993</v>
      </c>
      <c r="I439" s="417" t="e">
        <v>#N/A</v>
      </c>
      <c r="J439" s="417" t="e">
        <v>#N/A</v>
      </c>
      <c r="K439" s="417" t="e">
        <v>#N/A</v>
      </c>
      <c r="L439" s="422" t="e">
        <v>#N/A</v>
      </c>
      <c r="N439" s="123" t="e">
        <v>#N/A</v>
      </c>
      <c r="O439" s="61">
        <v>24.999999999999993</v>
      </c>
      <c r="P439" s="500" t="e">
        <v>#N/A</v>
      </c>
      <c r="Q439" s="107"/>
      <c r="S439" s="3">
        <v>200</v>
      </c>
      <c r="T439" s="107">
        <f t="shared" si="7"/>
        <v>0</v>
      </c>
      <c r="U439" s="107">
        <f>S439-'Wind PPAs by Plant_Real'!B439</f>
        <v>0</v>
      </c>
      <c r="Z439" s="418"/>
    </row>
    <row r="440" spans="1:26">
      <c r="A440" s="421">
        <v>42356</v>
      </c>
      <c r="B440" s="417">
        <v>29.9</v>
      </c>
      <c r="C440" s="1221">
        <v>15</v>
      </c>
      <c r="D440" s="417" t="e">
        <v>#N/A</v>
      </c>
      <c r="E440" s="417" t="e">
        <v>#N/A</v>
      </c>
      <c r="F440" s="417" t="e">
        <v>#N/A</v>
      </c>
      <c r="G440" s="417">
        <v>29.499999999999993</v>
      </c>
      <c r="H440" s="417" t="e">
        <v>#N/A</v>
      </c>
      <c r="I440" s="417" t="e">
        <v>#N/A</v>
      </c>
      <c r="J440" s="417" t="e">
        <v>#N/A</v>
      </c>
      <c r="K440" s="417" t="e">
        <v>#N/A</v>
      </c>
      <c r="L440" s="422" t="e">
        <v>#N/A</v>
      </c>
      <c r="N440" s="123" t="e">
        <v>#N/A</v>
      </c>
      <c r="O440" s="61">
        <v>29.499999999999993</v>
      </c>
      <c r="P440" s="500" t="e">
        <v>#N/A</v>
      </c>
      <c r="Q440" s="107"/>
      <c r="S440" s="3">
        <v>29.9</v>
      </c>
      <c r="T440" s="107">
        <f t="shared" si="7"/>
        <v>0</v>
      </c>
      <c r="U440" s="107">
        <f>S440-'Wind PPAs by Plant_Real'!B440</f>
        <v>0</v>
      </c>
      <c r="Z440" s="418"/>
    </row>
    <row r="441" spans="1:26">
      <c r="A441" s="421">
        <v>40330</v>
      </c>
      <c r="B441" s="417">
        <v>36</v>
      </c>
      <c r="C441" s="1221">
        <v>20</v>
      </c>
      <c r="D441" s="417" t="e">
        <v>#N/A</v>
      </c>
      <c r="E441" s="417" t="e">
        <v>#N/A</v>
      </c>
      <c r="F441" s="417">
        <v>54.152447835647081</v>
      </c>
      <c r="G441" s="417" t="e">
        <v>#N/A</v>
      </c>
      <c r="H441" s="417" t="e">
        <v>#N/A</v>
      </c>
      <c r="I441" s="417" t="e">
        <v>#N/A</v>
      </c>
      <c r="J441" s="417" t="e">
        <v>#N/A</v>
      </c>
      <c r="K441" s="417" t="e">
        <v>#N/A</v>
      </c>
      <c r="L441" s="422" t="e">
        <v>#N/A</v>
      </c>
      <c r="N441" s="123" t="e">
        <v>#N/A</v>
      </c>
      <c r="O441" s="61">
        <v>54.152447835647081</v>
      </c>
      <c r="P441" s="500" t="e">
        <v>#N/A</v>
      </c>
      <c r="Q441" s="107"/>
      <c r="S441" s="3">
        <v>36</v>
      </c>
      <c r="T441" s="107">
        <f t="shared" si="7"/>
        <v>0</v>
      </c>
      <c r="U441" s="107">
        <f>S441-'Wind PPAs by Plant_Real'!B441</f>
        <v>0</v>
      </c>
      <c r="Z441" s="418"/>
    </row>
    <row r="442" spans="1:26">
      <c r="A442" s="421">
        <v>43090</v>
      </c>
      <c r="B442" s="417">
        <v>50</v>
      </c>
      <c r="C442" s="1221">
        <v>25</v>
      </c>
      <c r="D442" s="417" t="e">
        <v>#N/A</v>
      </c>
      <c r="E442" s="417">
        <v>28.119999999999994</v>
      </c>
      <c r="F442" s="417" t="e">
        <v>#N/A</v>
      </c>
      <c r="G442" s="417" t="e">
        <v>#N/A</v>
      </c>
      <c r="H442" s="417" t="e">
        <v>#N/A</v>
      </c>
      <c r="I442" s="417" t="e">
        <v>#N/A</v>
      </c>
      <c r="J442" s="417" t="e">
        <v>#N/A</v>
      </c>
      <c r="K442" s="417" t="e">
        <v>#N/A</v>
      </c>
      <c r="L442" s="422" t="e">
        <v>#N/A</v>
      </c>
      <c r="N442" s="123">
        <v>28.119999999999994</v>
      </c>
      <c r="O442" s="61" t="e">
        <v>#N/A</v>
      </c>
      <c r="P442" s="500" t="e">
        <v>#N/A</v>
      </c>
      <c r="Q442" s="107"/>
      <c r="S442" s="3">
        <v>50</v>
      </c>
      <c r="T442" s="107">
        <f t="shared" si="7"/>
        <v>0</v>
      </c>
      <c r="U442" s="107">
        <f>S442-'Wind PPAs by Plant_Real'!B442</f>
        <v>0</v>
      </c>
      <c r="Z442" s="418"/>
    </row>
    <row r="443" spans="1:26">
      <c r="A443" s="421">
        <v>43089</v>
      </c>
      <c r="B443" s="417">
        <v>165</v>
      </c>
      <c r="C443" s="1221">
        <v>20</v>
      </c>
      <c r="D443" s="417" t="e">
        <v>#N/A</v>
      </c>
      <c r="E443" s="417">
        <v>27.919999999999991</v>
      </c>
      <c r="F443" s="417" t="e">
        <v>#N/A</v>
      </c>
      <c r="G443" s="417" t="e">
        <v>#N/A</v>
      </c>
      <c r="H443" s="417" t="e">
        <v>#N/A</v>
      </c>
      <c r="I443" s="417" t="e">
        <v>#N/A</v>
      </c>
      <c r="J443" s="417" t="e">
        <v>#N/A</v>
      </c>
      <c r="K443" s="417" t="e">
        <v>#N/A</v>
      </c>
      <c r="L443" s="422" t="e">
        <v>#N/A</v>
      </c>
      <c r="N443" s="123">
        <v>27.919999999999991</v>
      </c>
      <c r="O443" s="61" t="e">
        <v>#N/A</v>
      </c>
      <c r="P443" s="500" t="e">
        <v>#N/A</v>
      </c>
      <c r="Q443" s="107"/>
      <c r="S443" s="3">
        <v>165</v>
      </c>
      <c r="T443" s="107">
        <f t="shared" si="7"/>
        <v>0</v>
      </c>
      <c r="U443" s="107">
        <f>S443-'Wind PPAs by Plant_Real'!B443</f>
        <v>0</v>
      </c>
      <c r="Z443" s="418"/>
    </row>
    <row r="444" spans="1:26">
      <c r="A444" s="421">
        <v>43616</v>
      </c>
      <c r="B444" s="417">
        <v>141.19999999999999</v>
      </c>
      <c r="C444" s="1221">
        <v>20</v>
      </c>
      <c r="D444" s="417" t="e">
        <v>#N/A</v>
      </c>
      <c r="E444" s="417">
        <v>17.479999999999986</v>
      </c>
      <c r="F444" s="417" t="e">
        <v>#N/A</v>
      </c>
      <c r="G444" s="417" t="e">
        <v>#N/A</v>
      </c>
      <c r="H444" s="417" t="e">
        <v>#N/A</v>
      </c>
      <c r="I444" s="417" t="e">
        <v>#N/A</v>
      </c>
      <c r="J444" s="417" t="e">
        <v>#N/A</v>
      </c>
      <c r="K444" s="417" t="e">
        <v>#N/A</v>
      </c>
      <c r="L444" s="422" t="e">
        <v>#N/A</v>
      </c>
      <c r="N444" s="123">
        <v>17.479999999999986</v>
      </c>
      <c r="O444" s="61" t="e">
        <v>#N/A</v>
      </c>
      <c r="P444" s="500" t="e">
        <v>#N/A</v>
      </c>
      <c r="Q444" s="107"/>
      <c r="S444" s="3">
        <v>141.19999999999999</v>
      </c>
      <c r="T444" s="107">
        <f t="shared" si="7"/>
        <v>0</v>
      </c>
      <c r="U444" s="107">
        <f>S444-'Wind PPAs by Plant_Real'!B444</f>
        <v>0</v>
      </c>
      <c r="Z444" s="418"/>
    </row>
    <row r="445" spans="1:26">
      <c r="A445" s="421">
        <v>42709</v>
      </c>
      <c r="B445" s="417">
        <v>40.590000000000003</v>
      </c>
      <c r="C445" s="1221">
        <v>25</v>
      </c>
      <c r="D445" s="417" t="e">
        <v>#N/A</v>
      </c>
      <c r="E445" s="417" t="e">
        <v>#N/A</v>
      </c>
      <c r="F445" s="417" t="e">
        <v>#N/A</v>
      </c>
      <c r="G445" s="417">
        <v>21.261896107004858</v>
      </c>
      <c r="H445" s="417" t="e">
        <v>#N/A</v>
      </c>
      <c r="I445" s="417" t="e">
        <v>#N/A</v>
      </c>
      <c r="J445" s="417" t="e">
        <v>#N/A</v>
      </c>
      <c r="K445" s="417" t="e">
        <v>#N/A</v>
      </c>
      <c r="L445" s="422" t="e">
        <v>#N/A</v>
      </c>
      <c r="N445" s="123" t="e">
        <v>#N/A</v>
      </c>
      <c r="O445" s="61">
        <v>21.261896107004858</v>
      </c>
      <c r="P445" s="500" t="e">
        <v>#N/A</v>
      </c>
      <c r="Q445" s="107"/>
      <c r="S445" s="3">
        <v>40.590000000000003</v>
      </c>
      <c r="T445" s="107">
        <f t="shared" si="7"/>
        <v>0</v>
      </c>
      <c r="U445" s="107">
        <f>S445-'Wind PPAs by Plant_Real'!B445</f>
        <v>0</v>
      </c>
      <c r="Z445" s="418"/>
    </row>
    <row r="446" spans="1:26">
      <c r="A446" s="421">
        <v>42935</v>
      </c>
      <c r="B446" s="417">
        <v>16.100000000000001</v>
      </c>
      <c r="C446" s="1221">
        <v>25</v>
      </c>
      <c r="D446" s="417" t="e">
        <v>#N/A</v>
      </c>
      <c r="E446" s="417" t="e">
        <v>#N/A</v>
      </c>
      <c r="F446" s="417" t="e">
        <v>#N/A</v>
      </c>
      <c r="G446" s="417">
        <v>15.849999999999994</v>
      </c>
      <c r="H446" s="417" t="e">
        <v>#N/A</v>
      </c>
      <c r="I446" s="417" t="e">
        <v>#N/A</v>
      </c>
      <c r="J446" s="417" t="e">
        <v>#N/A</v>
      </c>
      <c r="K446" s="417" t="e">
        <v>#N/A</v>
      </c>
      <c r="L446" s="422" t="e">
        <v>#N/A</v>
      </c>
      <c r="N446" s="123" t="e">
        <v>#N/A</v>
      </c>
      <c r="O446" s="61">
        <v>15.849999999999994</v>
      </c>
      <c r="P446" s="500" t="e">
        <v>#N/A</v>
      </c>
      <c r="Q446" s="107"/>
      <c r="S446" s="3">
        <v>16.100000000000001</v>
      </c>
      <c r="T446" s="107">
        <f t="shared" si="7"/>
        <v>0</v>
      </c>
      <c r="U446" s="107">
        <f>S446-'Wind PPAs by Plant_Real'!B446</f>
        <v>0</v>
      </c>
      <c r="Z446" s="418"/>
    </row>
    <row r="447" spans="1:26">
      <c r="A447" s="421">
        <v>42860</v>
      </c>
      <c r="B447" s="417">
        <v>2.38</v>
      </c>
      <c r="C447" s="1221">
        <v>25</v>
      </c>
      <c r="D447" s="417" t="e">
        <v>#N/A</v>
      </c>
      <c r="E447" s="417" t="e">
        <v>#N/A</v>
      </c>
      <c r="F447" s="417" t="e">
        <v>#N/A</v>
      </c>
      <c r="G447" s="417">
        <v>15.599999999999985</v>
      </c>
      <c r="H447" s="417" t="e">
        <v>#N/A</v>
      </c>
      <c r="I447" s="417" t="e">
        <v>#N/A</v>
      </c>
      <c r="J447" s="417" t="e">
        <v>#N/A</v>
      </c>
      <c r="K447" s="417" t="e">
        <v>#N/A</v>
      </c>
      <c r="L447" s="422" t="e">
        <v>#N/A</v>
      </c>
      <c r="N447" s="123" t="e">
        <v>#N/A</v>
      </c>
      <c r="O447" s="61">
        <v>15.599999999999985</v>
      </c>
      <c r="P447" s="500" t="e">
        <v>#N/A</v>
      </c>
      <c r="Q447" s="107"/>
      <c r="S447" s="3">
        <v>2.38</v>
      </c>
      <c r="T447" s="107">
        <f t="shared" si="7"/>
        <v>0</v>
      </c>
      <c r="U447" s="107">
        <f>S447-'Wind PPAs by Plant_Real'!B447</f>
        <v>0</v>
      </c>
      <c r="Z447" s="418"/>
    </row>
    <row r="448" spans="1:26">
      <c r="A448" s="421">
        <v>42892</v>
      </c>
      <c r="B448" s="417">
        <v>15.59</v>
      </c>
      <c r="C448" s="1221">
        <v>15</v>
      </c>
      <c r="D448" s="417" t="e">
        <v>#N/A</v>
      </c>
      <c r="E448" s="417" t="e">
        <v>#N/A</v>
      </c>
      <c r="F448" s="417" t="e">
        <v>#N/A</v>
      </c>
      <c r="G448" s="417">
        <v>15.849999999999994</v>
      </c>
      <c r="H448" s="417" t="e">
        <v>#N/A</v>
      </c>
      <c r="I448" s="417" t="e">
        <v>#N/A</v>
      </c>
      <c r="J448" s="417" t="e">
        <v>#N/A</v>
      </c>
      <c r="K448" s="417" t="e">
        <v>#N/A</v>
      </c>
      <c r="L448" s="422" t="e">
        <v>#N/A</v>
      </c>
      <c r="N448" s="123" t="e">
        <v>#N/A</v>
      </c>
      <c r="O448" s="61">
        <v>15.849999999999994</v>
      </c>
      <c r="P448" s="500" t="e">
        <v>#N/A</v>
      </c>
      <c r="Q448" s="107"/>
      <c r="S448" s="3">
        <v>15.59</v>
      </c>
      <c r="T448" s="107">
        <f t="shared" si="7"/>
        <v>0</v>
      </c>
      <c r="U448" s="107">
        <f>S448-'Wind PPAs by Plant_Real'!B448</f>
        <v>0</v>
      </c>
      <c r="Z448" s="418"/>
    </row>
    <row r="449" spans="1:26">
      <c r="A449" s="421">
        <v>42808</v>
      </c>
      <c r="B449" s="417">
        <v>15</v>
      </c>
      <c r="C449" s="1221">
        <v>25</v>
      </c>
      <c r="D449" s="417" t="e">
        <v>#N/A</v>
      </c>
      <c r="E449" s="417" t="e">
        <v>#N/A</v>
      </c>
      <c r="F449" s="417" t="e">
        <v>#N/A</v>
      </c>
      <c r="G449" s="417">
        <v>15.599999999999996</v>
      </c>
      <c r="H449" s="417" t="e">
        <v>#N/A</v>
      </c>
      <c r="I449" s="417" t="e">
        <v>#N/A</v>
      </c>
      <c r="J449" s="417" t="e">
        <v>#N/A</v>
      </c>
      <c r="K449" s="417" t="e">
        <v>#N/A</v>
      </c>
      <c r="L449" s="422" t="e">
        <v>#N/A</v>
      </c>
      <c r="N449" s="123" t="e">
        <v>#N/A</v>
      </c>
      <c r="O449" s="61">
        <v>15.599999999999996</v>
      </c>
      <c r="P449" s="500" t="e">
        <v>#N/A</v>
      </c>
      <c r="Q449" s="107"/>
      <c r="S449" s="3">
        <v>15</v>
      </c>
      <c r="T449" s="107">
        <f t="shared" si="7"/>
        <v>0</v>
      </c>
      <c r="U449" s="107">
        <f>S449-'Wind PPAs by Plant_Real'!B449</f>
        <v>0</v>
      </c>
      <c r="Z449" s="418"/>
    </row>
    <row r="450" spans="1:26">
      <c r="A450" s="421">
        <v>42317</v>
      </c>
      <c r="B450" s="417">
        <v>64.8</v>
      </c>
      <c r="C450" s="1221">
        <v>25</v>
      </c>
      <c r="D450" s="417" t="e">
        <v>#N/A</v>
      </c>
      <c r="E450" s="417" t="e">
        <v>#N/A</v>
      </c>
      <c r="F450" s="417" t="e">
        <v>#N/A</v>
      </c>
      <c r="G450" s="417">
        <v>22.999999999999989</v>
      </c>
      <c r="H450" s="417" t="e">
        <v>#N/A</v>
      </c>
      <c r="I450" s="417" t="e">
        <v>#N/A</v>
      </c>
      <c r="J450" s="417" t="e">
        <v>#N/A</v>
      </c>
      <c r="K450" s="417" t="e">
        <v>#N/A</v>
      </c>
      <c r="L450" s="422" t="e">
        <v>#N/A</v>
      </c>
      <c r="N450" s="123" t="e">
        <v>#N/A</v>
      </c>
      <c r="O450" s="61">
        <v>22.999999999999989</v>
      </c>
      <c r="P450" s="500" t="e">
        <v>#N/A</v>
      </c>
      <c r="Q450" s="107"/>
      <c r="S450" s="3">
        <v>64.8</v>
      </c>
      <c r="T450" s="107">
        <f t="shared" si="7"/>
        <v>0</v>
      </c>
      <c r="U450" s="107">
        <f>S450-'Wind PPAs by Plant_Real'!B450</f>
        <v>0</v>
      </c>
      <c r="Z450" s="418"/>
    </row>
    <row r="451" spans="1:26">
      <c r="A451" s="421">
        <v>42906</v>
      </c>
      <c r="B451" s="417">
        <v>75</v>
      </c>
      <c r="C451" s="1221">
        <v>25</v>
      </c>
      <c r="D451" s="417" t="e">
        <v>#N/A</v>
      </c>
      <c r="E451" s="417">
        <v>27.099999999999987</v>
      </c>
      <c r="F451" s="417" t="e">
        <v>#N/A</v>
      </c>
      <c r="G451" s="417" t="e">
        <v>#N/A</v>
      </c>
      <c r="H451" s="417" t="e">
        <v>#N/A</v>
      </c>
      <c r="I451" s="417" t="e">
        <v>#N/A</v>
      </c>
      <c r="J451" s="417" t="e">
        <v>#N/A</v>
      </c>
      <c r="K451" s="417" t="e">
        <v>#N/A</v>
      </c>
      <c r="L451" s="422" t="e">
        <v>#N/A</v>
      </c>
      <c r="N451" s="123">
        <v>27.099999999999987</v>
      </c>
      <c r="O451" s="61" t="e">
        <v>#N/A</v>
      </c>
      <c r="P451" s="500" t="e">
        <v>#N/A</v>
      </c>
      <c r="Q451" s="107"/>
      <c r="S451" s="3">
        <v>75</v>
      </c>
      <c r="T451" s="107">
        <f t="shared" si="7"/>
        <v>0</v>
      </c>
      <c r="U451" s="107">
        <f>S451-'Wind PPAs by Plant_Real'!B451</f>
        <v>0</v>
      </c>
      <c r="Z451" s="418"/>
    </row>
    <row r="452" spans="1:26">
      <c r="A452" s="421">
        <v>42264</v>
      </c>
      <c r="B452" s="417">
        <v>98</v>
      </c>
      <c r="C452" s="1221">
        <v>20</v>
      </c>
      <c r="D452" s="417" t="e">
        <v>#N/A</v>
      </c>
      <c r="E452" s="417" t="e">
        <v>#N/A</v>
      </c>
      <c r="F452" s="417">
        <v>35.999999999999972</v>
      </c>
      <c r="G452" s="417" t="e">
        <v>#N/A</v>
      </c>
      <c r="H452" s="417" t="e">
        <v>#N/A</v>
      </c>
      <c r="I452" s="417" t="e">
        <v>#N/A</v>
      </c>
      <c r="J452" s="417" t="e">
        <v>#N/A</v>
      </c>
      <c r="K452" s="417" t="e">
        <v>#N/A</v>
      </c>
      <c r="L452" s="422" t="e">
        <v>#N/A</v>
      </c>
      <c r="N452" s="123" t="e">
        <v>#N/A</v>
      </c>
      <c r="O452" s="61">
        <v>35.999999999999972</v>
      </c>
      <c r="P452" s="500" t="e">
        <v>#N/A</v>
      </c>
      <c r="Q452" s="107"/>
      <c r="S452" s="3">
        <v>98</v>
      </c>
      <c r="T452" s="107">
        <f t="shared" si="7"/>
        <v>0</v>
      </c>
      <c r="U452" s="107">
        <f>S452-'Wind PPAs by Plant_Real'!B452</f>
        <v>0</v>
      </c>
      <c r="Z452" s="418"/>
    </row>
    <row r="453" spans="1:26">
      <c r="A453" s="421">
        <v>42569</v>
      </c>
      <c r="B453" s="417">
        <v>46</v>
      </c>
      <c r="C453" s="1221">
        <v>20</v>
      </c>
      <c r="D453" s="417">
        <v>58.499999999999972</v>
      </c>
      <c r="E453" s="417" t="e">
        <v>#N/A</v>
      </c>
      <c r="F453" s="417" t="e">
        <v>#N/A</v>
      </c>
      <c r="G453" s="417" t="e">
        <v>#N/A</v>
      </c>
      <c r="H453" s="417" t="e">
        <v>#N/A</v>
      </c>
      <c r="I453" s="417" t="e">
        <v>#N/A</v>
      </c>
      <c r="J453" s="417" t="e">
        <v>#N/A</v>
      </c>
      <c r="K453" s="417" t="e">
        <v>#N/A</v>
      </c>
      <c r="L453" s="422" t="e">
        <v>#N/A</v>
      </c>
      <c r="N453" s="123">
        <v>58.499999999999972</v>
      </c>
      <c r="O453" s="61" t="e">
        <v>#N/A</v>
      </c>
      <c r="P453" s="500" t="e">
        <v>#N/A</v>
      </c>
      <c r="Q453" s="107"/>
      <c r="S453" s="3">
        <v>46</v>
      </c>
      <c r="T453" s="107">
        <f t="shared" si="7"/>
        <v>0</v>
      </c>
      <c r="U453" s="107">
        <f>S453-'Wind PPAs by Plant_Real'!B453</f>
        <v>0</v>
      </c>
      <c r="Z453" s="418"/>
    </row>
    <row r="454" spans="1:26">
      <c r="A454" s="421">
        <v>40529</v>
      </c>
      <c r="B454" s="417">
        <v>38.46</v>
      </c>
      <c r="C454" s="1221">
        <v>15</v>
      </c>
      <c r="D454" s="417" t="e">
        <v>#N/A</v>
      </c>
      <c r="E454" s="417" t="e">
        <v>#N/A</v>
      </c>
      <c r="F454" s="417" t="e">
        <v>#N/A</v>
      </c>
      <c r="G454" s="417" t="e">
        <v>#N/A</v>
      </c>
      <c r="H454" s="417" t="e">
        <v>#N/A</v>
      </c>
      <c r="I454" s="417" t="e">
        <v>#N/A</v>
      </c>
      <c r="J454" s="417" t="e">
        <v>#N/A</v>
      </c>
      <c r="K454" s="417">
        <v>56.610780455243635</v>
      </c>
      <c r="L454" s="422" t="e">
        <v>#N/A</v>
      </c>
      <c r="N454" s="123" t="e">
        <v>#N/A</v>
      </c>
      <c r="O454" s="61" t="e">
        <v>#N/A</v>
      </c>
      <c r="P454" s="500">
        <v>56.610780455243635</v>
      </c>
      <c r="Q454" s="107"/>
      <c r="S454" s="3">
        <v>38.46</v>
      </c>
      <c r="T454" s="107">
        <f t="shared" si="7"/>
        <v>0</v>
      </c>
      <c r="U454" s="107">
        <f>S454-'Wind PPAs by Plant_Real'!B454</f>
        <v>0</v>
      </c>
      <c r="Z454" s="418"/>
    </row>
    <row r="455" spans="1:26">
      <c r="A455" s="421">
        <v>42286</v>
      </c>
      <c r="B455" s="417">
        <v>30</v>
      </c>
      <c r="C455" s="1221">
        <v>23</v>
      </c>
      <c r="D455" s="417" t="e">
        <v>#N/A</v>
      </c>
      <c r="E455" s="417" t="e">
        <v>#N/A</v>
      </c>
      <c r="F455" s="417" t="e">
        <v>#N/A</v>
      </c>
      <c r="G455" s="417" t="e">
        <v>#N/A</v>
      </c>
      <c r="H455" s="417" t="e">
        <v>#N/A</v>
      </c>
      <c r="I455" s="417" t="e">
        <v>#N/A</v>
      </c>
      <c r="J455" s="417" t="e">
        <v>#N/A</v>
      </c>
      <c r="K455" s="417">
        <v>87.999999999999986</v>
      </c>
      <c r="L455" s="422" t="e">
        <v>#N/A</v>
      </c>
      <c r="N455" s="123" t="e">
        <v>#N/A</v>
      </c>
      <c r="O455" s="61" t="e">
        <v>#N/A</v>
      </c>
      <c r="P455" s="500">
        <v>87.999999999999986</v>
      </c>
      <c r="Q455" s="107"/>
      <c r="S455" s="3">
        <v>30</v>
      </c>
      <c r="T455" s="107">
        <f t="shared" si="7"/>
        <v>0</v>
      </c>
      <c r="U455" s="107">
        <f>S455-'Wind PPAs by Plant_Real'!B455</f>
        <v>0</v>
      </c>
      <c r="Z455" s="418"/>
    </row>
    <row r="456" spans="1:26">
      <c r="A456" s="421">
        <v>42342</v>
      </c>
      <c r="B456" s="417">
        <v>99.1</v>
      </c>
      <c r="C456" s="1221">
        <v>20</v>
      </c>
      <c r="D456" s="417" t="e">
        <v>#N/A</v>
      </c>
      <c r="E456" s="417" t="e">
        <v>#N/A</v>
      </c>
      <c r="F456" s="417" t="e">
        <v>#N/A</v>
      </c>
      <c r="G456" s="417">
        <v>22.999999999999989</v>
      </c>
      <c r="H456" s="417" t="e">
        <v>#N/A</v>
      </c>
      <c r="I456" s="417" t="e">
        <v>#N/A</v>
      </c>
      <c r="J456" s="417" t="e">
        <v>#N/A</v>
      </c>
      <c r="K456" s="417" t="e">
        <v>#N/A</v>
      </c>
      <c r="L456" s="422" t="e">
        <v>#N/A</v>
      </c>
      <c r="N456" s="123" t="e">
        <v>#N/A</v>
      </c>
      <c r="O456" s="61">
        <v>22.999999999999989</v>
      </c>
      <c r="P456" s="500" t="e">
        <v>#N/A</v>
      </c>
      <c r="Q456" s="107"/>
      <c r="S456" s="3">
        <v>99.1</v>
      </c>
      <c r="T456" s="107">
        <f t="shared" si="7"/>
        <v>0</v>
      </c>
      <c r="U456" s="107">
        <f>S456-'Wind PPAs by Plant_Real'!B456</f>
        <v>0</v>
      </c>
      <c r="Z456" s="418"/>
    </row>
    <row r="457" spans="1:26">
      <c r="A457" s="421">
        <v>42685</v>
      </c>
      <c r="B457" s="417">
        <v>298.2</v>
      </c>
      <c r="C457" s="1221">
        <v>20</v>
      </c>
      <c r="D457" s="417" t="e">
        <v>#N/A</v>
      </c>
      <c r="E457" s="417">
        <v>50.299999999999962</v>
      </c>
      <c r="F457" s="417" t="e">
        <v>#N/A</v>
      </c>
      <c r="G457" s="417" t="e">
        <v>#N/A</v>
      </c>
      <c r="H457" s="417" t="e">
        <v>#N/A</v>
      </c>
      <c r="I457" s="417" t="e">
        <v>#N/A</v>
      </c>
      <c r="J457" s="417" t="e">
        <v>#N/A</v>
      </c>
      <c r="K457" s="417" t="e">
        <v>#N/A</v>
      </c>
      <c r="L457" s="422" t="e">
        <v>#N/A</v>
      </c>
      <c r="N457" s="123">
        <v>50.299999999999962</v>
      </c>
      <c r="O457" s="61" t="e">
        <v>#N/A</v>
      </c>
      <c r="P457" s="500" t="e">
        <v>#N/A</v>
      </c>
      <c r="Q457" s="107"/>
      <c r="S457" s="3">
        <v>298.2</v>
      </c>
      <c r="T457" s="107">
        <f t="shared" si="7"/>
        <v>0</v>
      </c>
      <c r="U457" s="107">
        <f>S457-'Wind PPAs by Plant_Real'!B457</f>
        <v>0</v>
      </c>
      <c r="Z457" s="418"/>
    </row>
    <row r="458" spans="1:26">
      <c r="A458" s="421">
        <v>42401</v>
      </c>
      <c r="B458" s="417">
        <v>75</v>
      </c>
      <c r="C458" s="1221">
        <v>22</v>
      </c>
      <c r="D458" s="417" t="e">
        <v>#N/A</v>
      </c>
      <c r="E458" s="417" t="e">
        <v>#N/A</v>
      </c>
      <c r="F458" s="417" t="e">
        <v>#N/A</v>
      </c>
      <c r="G458" s="417" t="e">
        <v>#N/A</v>
      </c>
      <c r="H458" s="417" t="e">
        <v>#N/A</v>
      </c>
      <c r="I458" s="417">
        <v>38.499999999999986</v>
      </c>
      <c r="J458" s="417" t="e">
        <v>#N/A</v>
      </c>
      <c r="K458" s="417" t="e">
        <v>#N/A</v>
      </c>
      <c r="L458" s="422" t="e">
        <v>#N/A</v>
      </c>
      <c r="N458" s="123" t="e">
        <v>#N/A</v>
      </c>
      <c r="O458" s="61" t="e">
        <v>#N/A</v>
      </c>
      <c r="P458" s="500">
        <v>38.499999999999986</v>
      </c>
      <c r="Q458" s="107"/>
      <c r="S458" s="3">
        <v>75</v>
      </c>
      <c r="T458" s="107">
        <f t="shared" si="7"/>
        <v>0</v>
      </c>
      <c r="U458" s="107">
        <f>S458-'Wind PPAs by Plant_Real'!B458</f>
        <v>0</v>
      </c>
      <c r="Z458" s="418"/>
    </row>
    <row r="459" spans="1:26">
      <c r="A459" s="421">
        <v>42401</v>
      </c>
      <c r="B459" s="417">
        <v>25</v>
      </c>
      <c r="C459" s="1221">
        <v>20</v>
      </c>
      <c r="D459" s="417" t="e">
        <v>#N/A</v>
      </c>
      <c r="E459" s="417" t="e">
        <v>#N/A</v>
      </c>
      <c r="F459" s="417" t="e">
        <v>#N/A</v>
      </c>
      <c r="G459" s="417" t="e">
        <v>#N/A</v>
      </c>
      <c r="H459" s="417" t="e">
        <v>#N/A</v>
      </c>
      <c r="I459" s="417">
        <v>39.539865490395371</v>
      </c>
      <c r="J459" s="417" t="e">
        <v>#N/A</v>
      </c>
      <c r="K459" s="417" t="e">
        <v>#N/A</v>
      </c>
      <c r="L459" s="422" t="e">
        <v>#N/A</v>
      </c>
      <c r="N459" s="123" t="e">
        <v>#N/A</v>
      </c>
      <c r="O459" s="61" t="e">
        <v>#N/A</v>
      </c>
      <c r="P459" s="500">
        <v>39.539865490395371</v>
      </c>
      <c r="Q459" s="107"/>
      <c r="S459" s="3">
        <v>25</v>
      </c>
      <c r="T459" s="107">
        <f t="shared" si="7"/>
        <v>0</v>
      </c>
      <c r="U459" s="107">
        <f>S459-'Wind PPAs by Plant_Real'!B459</f>
        <v>0</v>
      </c>
      <c r="Z459" s="418"/>
    </row>
    <row r="460" spans="1:26">
      <c r="A460" s="421">
        <v>42593</v>
      </c>
      <c r="B460" s="417">
        <v>75.400000000000006</v>
      </c>
      <c r="C460" s="1221">
        <v>20</v>
      </c>
      <c r="D460" s="417" t="e">
        <v>#N/A</v>
      </c>
      <c r="E460" s="417" t="e">
        <v>#N/A</v>
      </c>
      <c r="F460" s="417">
        <v>39.642762409714614</v>
      </c>
      <c r="G460" s="417" t="e">
        <v>#N/A</v>
      </c>
      <c r="H460" s="417" t="e">
        <v>#N/A</v>
      </c>
      <c r="I460" s="417" t="e">
        <v>#N/A</v>
      </c>
      <c r="J460" s="417" t="e">
        <v>#N/A</v>
      </c>
      <c r="K460" s="417" t="e">
        <v>#N/A</v>
      </c>
      <c r="L460" s="422" t="e">
        <v>#N/A</v>
      </c>
      <c r="N460" s="123" t="e">
        <v>#N/A</v>
      </c>
      <c r="O460" s="61">
        <v>39.642762409714614</v>
      </c>
      <c r="P460" s="500" t="e">
        <v>#N/A</v>
      </c>
      <c r="Q460" s="107"/>
      <c r="S460" s="3">
        <v>75.400000000000006</v>
      </c>
      <c r="T460" s="107">
        <f t="shared" si="7"/>
        <v>0</v>
      </c>
      <c r="U460" s="107">
        <f>S460-'Wind PPAs by Plant_Real'!B460</f>
        <v>0</v>
      </c>
      <c r="Z460" s="418"/>
    </row>
    <row r="461" spans="1:26">
      <c r="A461" s="421">
        <v>42521</v>
      </c>
      <c r="B461" s="417">
        <v>119.7</v>
      </c>
      <c r="C461" s="1221">
        <v>21</v>
      </c>
      <c r="D461" s="417" t="e">
        <v>#N/A</v>
      </c>
      <c r="E461" s="417" t="e">
        <v>#N/A</v>
      </c>
      <c r="F461" s="417" t="e">
        <v>#N/A</v>
      </c>
      <c r="G461" s="417" t="e">
        <v>#N/A</v>
      </c>
      <c r="H461" s="417" t="e">
        <v>#N/A</v>
      </c>
      <c r="I461" s="417">
        <v>42.640945196391144</v>
      </c>
      <c r="J461" s="417" t="e">
        <v>#N/A</v>
      </c>
      <c r="K461" s="417" t="e">
        <v>#N/A</v>
      </c>
      <c r="L461" s="422" t="e">
        <v>#N/A</v>
      </c>
      <c r="N461" s="123" t="e">
        <v>#N/A</v>
      </c>
      <c r="O461" s="61" t="e">
        <v>#N/A</v>
      </c>
      <c r="P461" s="500">
        <v>42.640945196391144</v>
      </c>
      <c r="Q461" s="107"/>
      <c r="S461" s="3">
        <v>119.7</v>
      </c>
      <c r="T461" s="107">
        <f t="shared" si="7"/>
        <v>0</v>
      </c>
      <c r="U461" s="107">
        <f>S461-'Wind PPAs by Plant_Real'!B461</f>
        <v>0</v>
      </c>
      <c r="Z461" s="418"/>
    </row>
    <row r="462" spans="1:26">
      <c r="A462" s="421">
        <v>43010</v>
      </c>
      <c r="B462" s="417">
        <v>29.875</v>
      </c>
      <c r="C462" s="1221">
        <v>15</v>
      </c>
      <c r="D462" s="417" t="e">
        <v>#N/A</v>
      </c>
      <c r="E462" s="417" t="e">
        <v>#N/A</v>
      </c>
      <c r="F462" s="417" t="e">
        <v>#N/A</v>
      </c>
      <c r="G462" s="417">
        <v>20.595368207426421</v>
      </c>
      <c r="H462" s="417" t="e">
        <v>#N/A</v>
      </c>
      <c r="I462" s="417" t="e">
        <v>#N/A</v>
      </c>
      <c r="J462" s="417" t="e">
        <v>#N/A</v>
      </c>
      <c r="K462" s="417" t="e">
        <v>#N/A</v>
      </c>
      <c r="L462" s="422" t="e">
        <v>#N/A</v>
      </c>
      <c r="N462" s="123" t="e">
        <v>#N/A</v>
      </c>
      <c r="O462" s="61">
        <v>20.595368207426421</v>
      </c>
      <c r="P462" s="500" t="e">
        <v>#N/A</v>
      </c>
      <c r="Q462" s="107"/>
      <c r="S462" s="3">
        <v>29.875</v>
      </c>
      <c r="T462" s="107">
        <f t="shared" si="7"/>
        <v>0</v>
      </c>
      <c r="U462" s="107">
        <f>S462-'Wind PPAs by Plant_Real'!B462</f>
        <v>0</v>
      </c>
      <c r="Z462" s="418"/>
    </row>
    <row r="463" spans="1:26">
      <c r="A463" s="421">
        <v>43056</v>
      </c>
      <c r="B463" s="417">
        <v>100</v>
      </c>
      <c r="C463" s="1221">
        <v>35</v>
      </c>
      <c r="D463" s="417" t="e">
        <v>#N/A</v>
      </c>
      <c r="E463" s="417" t="e">
        <v>#N/A</v>
      </c>
      <c r="F463" s="417" t="e">
        <v>#N/A</v>
      </c>
      <c r="G463" s="417">
        <v>11.999999999999993</v>
      </c>
      <c r="H463" s="417" t="e">
        <v>#N/A</v>
      </c>
      <c r="I463" s="417" t="e">
        <v>#N/A</v>
      </c>
      <c r="J463" s="417" t="e">
        <v>#N/A</v>
      </c>
      <c r="K463" s="417" t="e">
        <v>#N/A</v>
      </c>
      <c r="L463" s="422" t="e">
        <v>#N/A</v>
      </c>
      <c r="N463" s="123" t="e">
        <v>#N/A</v>
      </c>
      <c r="O463" s="61">
        <v>11.999999999999993</v>
      </c>
      <c r="P463" s="500" t="e">
        <v>#N/A</v>
      </c>
      <c r="Q463" s="107"/>
      <c r="S463" s="3">
        <v>100</v>
      </c>
      <c r="T463" s="107">
        <f t="shared" si="7"/>
        <v>0</v>
      </c>
      <c r="U463" s="107">
        <f>S463-'Wind PPAs by Plant_Real'!B463</f>
        <v>0</v>
      </c>
      <c r="Z463" s="418"/>
    </row>
    <row r="464" spans="1:26">
      <c r="A464" s="421">
        <v>43024</v>
      </c>
      <c r="B464" s="417">
        <v>103.5</v>
      </c>
      <c r="C464" s="1221">
        <v>20</v>
      </c>
      <c r="D464" s="417" t="e">
        <v>#N/A</v>
      </c>
      <c r="E464" s="417" t="e">
        <v>#N/A</v>
      </c>
      <c r="F464" s="417">
        <v>25.285442833023865</v>
      </c>
      <c r="G464" s="417" t="e">
        <v>#N/A</v>
      </c>
      <c r="H464" s="417" t="e">
        <v>#N/A</v>
      </c>
      <c r="I464" s="417" t="e">
        <v>#N/A</v>
      </c>
      <c r="J464" s="417" t="e">
        <v>#N/A</v>
      </c>
      <c r="K464" s="417" t="e">
        <v>#N/A</v>
      </c>
      <c r="L464" s="422" t="e">
        <v>#N/A</v>
      </c>
      <c r="N464" s="123" t="e">
        <v>#N/A</v>
      </c>
      <c r="O464" s="61">
        <v>25.285442833023865</v>
      </c>
      <c r="P464" s="500" t="e">
        <v>#N/A</v>
      </c>
      <c r="Q464" s="107"/>
      <c r="S464" s="3">
        <v>103.5</v>
      </c>
      <c r="T464" s="107">
        <f t="shared" si="7"/>
        <v>0</v>
      </c>
      <c r="U464" s="107">
        <f>S464-'Wind PPAs by Plant_Real'!B464</f>
        <v>0</v>
      </c>
      <c r="Z464" s="418"/>
    </row>
    <row r="465" spans="1:26">
      <c r="A465" s="421">
        <v>43020</v>
      </c>
      <c r="B465" s="417">
        <v>243.8</v>
      </c>
      <c r="C465" s="1221">
        <v>30</v>
      </c>
      <c r="D465" s="417" t="e">
        <v>#N/A</v>
      </c>
      <c r="E465" s="417" t="e">
        <v>#N/A</v>
      </c>
      <c r="F465" s="417" t="e">
        <v>#N/A</v>
      </c>
      <c r="G465" s="417">
        <v>14.349999999999993</v>
      </c>
      <c r="H465" s="417" t="e">
        <v>#N/A</v>
      </c>
      <c r="I465" s="417" t="e">
        <v>#N/A</v>
      </c>
      <c r="J465" s="417" t="e">
        <v>#N/A</v>
      </c>
      <c r="K465" s="417" t="e">
        <v>#N/A</v>
      </c>
      <c r="L465" s="422" t="e">
        <v>#N/A</v>
      </c>
      <c r="N465" s="123" t="e">
        <v>#N/A</v>
      </c>
      <c r="O465" s="61">
        <v>14.349999999999993</v>
      </c>
      <c r="P465" s="500" t="e">
        <v>#N/A</v>
      </c>
      <c r="Q465" s="107"/>
      <c r="S465" s="3">
        <v>243.8</v>
      </c>
      <c r="T465" s="107">
        <f t="shared" si="7"/>
        <v>0</v>
      </c>
      <c r="U465" s="107">
        <f>S465-'Wind PPAs by Plant_Real'!B465</f>
        <v>0</v>
      </c>
      <c r="Z465" s="418"/>
    </row>
    <row r="466" spans="1:26">
      <c r="A466" s="421">
        <v>42923</v>
      </c>
      <c r="B466" s="417">
        <v>132</v>
      </c>
      <c r="C466" s="1221">
        <v>22</v>
      </c>
      <c r="D466" s="417" t="e">
        <v>#N/A</v>
      </c>
      <c r="E466" s="417" t="e">
        <v>#N/A</v>
      </c>
      <c r="F466" s="417">
        <v>26.499999999999972</v>
      </c>
      <c r="G466" s="417" t="e">
        <v>#N/A</v>
      </c>
      <c r="H466" s="417" t="e">
        <v>#N/A</v>
      </c>
      <c r="I466" s="417" t="e">
        <v>#N/A</v>
      </c>
      <c r="J466" s="417" t="e">
        <v>#N/A</v>
      </c>
      <c r="K466" s="417" t="e">
        <v>#N/A</v>
      </c>
      <c r="L466" s="422" t="e">
        <v>#N/A</v>
      </c>
      <c r="N466" s="123" t="e">
        <v>#N/A</v>
      </c>
      <c r="O466" s="61">
        <v>26.499999999999972</v>
      </c>
      <c r="P466" s="500" t="e">
        <v>#N/A</v>
      </c>
      <c r="Q466" s="107"/>
      <c r="S466" s="3">
        <v>132</v>
      </c>
      <c r="T466" s="107">
        <f t="shared" si="7"/>
        <v>0</v>
      </c>
      <c r="U466" s="107">
        <f>S466-'Wind PPAs by Plant_Real'!B466</f>
        <v>0</v>
      </c>
      <c r="Z466" s="418"/>
    </row>
    <row r="467" spans="1:26">
      <c r="A467" s="421">
        <v>42209</v>
      </c>
      <c r="B467" s="417">
        <v>80</v>
      </c>
      <c r="C467" s="1221">
        <v>15</v>
      </c>
      <c r="D467" s="417" t="e">
        <v>#N/A</v>
      </c>
      <c r="E467" s="417" t="e">
        <v>#N/A</v>
      </c>
      <c r="F467" s="417" t="e">
        <v>#N/A</v>
      </c>
      <c r="G467" s="417" t="e">
        <v>#N/A</v>
      </c>
      <c r="H467" s="417" t="e">
        <v>#N/A</v>
      </c>
      <c r="I467" s="417" t="e">
        <v>#N/A</v>
      </c>
      <c r="J467" s="417">
        <v>90.660532629784953</v>
      </c>
      <c r="K467" s="417" t="e">
        <v>#N/A</v>
      </c>
      <c r="L467" s="422" t="e">
        <v>#N/A</v>
      </c>
      <c r="N467" s="123" t="e">
        <v>#N/A</v>
      </c>
      <c r="O467" s="61" t="e">
        <v>#N/A</v>
      </c>
      <c r="P467" s="500">
        <v>90.660532629784953</v>
      </c>
      <c r="Q467" s="107"/>
      <c r="S467" s="3">
        <v>80</v>
      </c>
      <c r="T467" s="107">
        <f t="shared" si="7"/>
        <v>0</v>
      </c>
      <c r="U467" s="107">
        <f>S467-'Wind PPAs by Plant_Real'!B467</f>
        <v>0</v>
      </c>
      <c r="Z467" s="418"/>
    </row>
    <row r="468" spans="1:26">
      <c r="A468" s="421">
        <v>42101</v>
      </c>
      <c r="B468" s="417">
        <v>300</v>
      </c>
      <c r="C468" s="1221">
        <v>20</v>
      </c>
      <c r="D468" s="417" t="e">
        <v>#N/A</v>
      </c>
      <c r="E468" s="417" t="e">
        <v>#N/A</v>
      </c>
      <c r="F468" s="417" t="e">
        <v>#N/A</v>
      </c>
      <c r="G468" s="417">
        <v>29.949999999999978</v>
      </c>
      <c r="H468" s="417" t="e">
        <v>#N/A</v>
      </c>
      <c r="I468" s="417" t="e">
        <v>#N/A</v>
      </c>
      <c r="J468" s="417" t="e">
        <v>#N/A</v>
      </c>
      <c r="K468" s="417" t="e">
        <v>#N/A</v>
      </c>
      <c r="L468" s="422" t="e">
        <v>#N/A</v>
      </c>
      <c r="N468" s="123" t="e">
        <v>#N/A</v>
      </c>
      <c r="O468" s="61">
        <v>29.949999999999978</v>
      </c>
      <c r="P468" s="500" t="e">
        <v>#N/A</v>
      </c>
      <c r="Q468" s="107"/>
      <c r="S468" s="3">
        <v>300</v>
      </c>
      <c r="T468" s="107">
        <f t="shared" si="7"/>
        <v>0</v>
      </c>
      <c r="U468" s="107">
        <f>S468-'Wind PPAs by Plant_Real'!B468</f>
        <v>0</v>
      </c>
      <c r="Z468" s="418"/>
    </row>
    <row r="469" spans="1:26">
      <c r="A469" s="421">
        <v>42521</v>
      </c>
      <c r="B469" s="417">
        <v>140</v>
      </c>
      <c r="C469" s="1221">
        <v>20</v>
      </c>
      <c r="D469" s="417" t="e">
        <v>#N/A</v>
      </c>
      <c r="E469" s="417" t="e">
        <v>#N/A</v>
      </c>
      <c r="F469" s="417" t="e">
        <v>#N/A</v>
      </c>
      <c r="G469" s="417">
        <v>21.529999999999998</v>
      </c>
      <c r="H469" s="417" t="e">
        <v>#N/A</v>
      </c>
      <c r="I469" s="417" t="e">
        <v>#N/A</v>
      </c>
      <c r="J469" s="417" t="e">
        <v>#N/A</v>
      </c>
      <c r="K469" s="417" t="e">
        <v>#N/A</v>
      </c>
      <c r="L469" s="422" t="e">
        <v>#N/A</v>
      </c>
      <c r="N469" s="123" t="e">
        <v>#N/A</v>
      </c>
      <c r="O469" s="61">
        <v>21.529999999999998</v>
      </c>
      <c r="P469" s="500" t="e">
        <v>#N/A</v>
      </c>
      <c r="Q469" s="107"/>
      <c r="S469" s="3">
        <v>140</v>
      </c>
      <c r="T469" s="107">
        <f t="shared" si="7"/>
        <v>0</v>
      </c>
      <c r="U469" s="107">
        <f>S469-'Wind PPAs by Plant_Real'!B469</f>
        <v>0</v>
      </c>
      <c r="Z469" s="418"/>
    </row>
    <row r="470" spans="1:26">
      <c r="A470" s="421">
        <v>42736</v>
      </c>
      <c r="B470" s="417">
        <v>66</v>
      </c>
      <c r="C470" s="1221">
        <v>19</v>
      </c>
      <c r="D470" s="417" t="e">
        <v>#N/A</v>
      </c>
      <c r="E470" s="417" t="e">
        <v>#N/A</v>
      </c>
      <c r="F470" s="417" t="e">
        <v>#N/A</v>
      </c>
      <c r="G470" s="417" t="e">
        <v>#N/A</v>
      </c>
      <c r="H470" s="417" t="e">
        <v>#N/A</v>
      </c>
      <c r="I470" s="417">
        <v>45.199999999999989</v>
      </c>
      <c r="J470" s="417" t="e">
        <v>#N/A</v>
      </c>
      <c r="K470" s="417" t="e">
        <v>#N/A</v>
      </c>
      <c r="L470" s="422" t="e">
        <v>#N/A</v>
      </c>
      <c r="N470" s="123" t="e">
        <v>#N/A</v>
      </c>
      <c r="O470" s="61" t="e">
        <v>#N/A</v>
      </c>
      <c r="P470" s="500">
        <v>45.199999999999989</v>
      </c>
      <c r="Q470" s="107"/>
      <c r="S470" s="3">
        <v>66</v>
      </c>
      <c r="T470" s="107">
        <f t="shared" si="7"/>
        <v>0</v>
      </c>
      <c r="U470" s="107">
        <f>S470-'Wind PPAs by Plant_Real'!B470</f>
        <v>0</v>
      </c>
      <c r="Z470" s="418"/>
    </row>
    <row r="471" spans="1:26">
      <c r="A471" s="421">
        <v>43110</v>
      </c>
      <c r="B471" s="417">
        <v>97</v>
      </c>
      <c r="C471" s="1221">
        <v>20</v>
      </c>
      <c r="D471" s="417" t="e">
        <v>#N/A</v>
      </c>
      <c r="E471" s="417" t="e">
        <v>#N/A</v>
      </c>
      <c r="F471" s="417" t="e">
        <v>#N/A</v>
      </c>
      <c r="G471" s="417">
        <v>13.449999999999989</v>
      </c>
      <c r="H471" s="417" t="e">
        <v>#N/A</v>
      </c>
      <c r="I471" s="417" t="e">
        <v>#N/A</v>
      </c>
      <c r="J471" s="417" t="e">
        <v>#N/A</v>
      </c>
      <c r="K471" s="417" t="e">
        <v>#N/A</v>
      </c>
      <c r="L471" s="422" t="e">
        <v>#N/A</v>
      </c>
      <c r="N471" s="123" t="e">
        <v>#N/A</v>
      </c>
      <c r="O471" s="61">
        <v>13.449999999999989</v>
      </c>
      <c r="P471" s="500" t="e">
        <v>#N/A</v>
      </c>
      <c r="Q471" s="107"/>
      <c r="S471" s="3">
        <v>97</v>
      </c>
      <c r="T471" s="107">
        <f t="shared" si="7"/>
        <v>0</v>
      </c>
      <c r="U471" s="107">
        <f>S471-'Wind PPAs by Plant_Real'!B471</f>
        <v>0</v>
      </c>
      <c r="Z471" s="418"/>
    </row>
    <row r="472" spans="1:26">
      <c r="A472" s="421">
        <v>43056</v>
      </c>
      <c r="B472" s="417">
        <v>83</v>
      </c>
      <c r="C472" s="1221">
        <v>20</v>
      </c>
      <c r="D472" s="417" t="e">
        <v>#N/A</v>
      </c>
      <c r="E472" s="417" t="e">
        <v>#N/A</v>
      </c>
      <c r="F472" s="417" t="e">
        <v>#N/A</v>
      </c>
      <c r="G472" s="417">
        <v>13.45</v>
      </c>
      <c r="H472" s="417" t="e">
        <v>#N/A</v>
      </c>
      <c r="I472" s="417" t="e">
        <v>#N/A</v>
      </c>
      <c r="J472" s="417" t="e">
        <v>#N/A</v>
      </c>
      <c r="K472" s="417" t="e">
        <v>#N/A</v>
      </c>
      <c r="L472" s="422" t="e">
        <v>#N/A</v>
      </c>
      <c r="N472" s="123" t="e">
        <v>#N/A</v>
      </c>
      <c r="O472" s="61">
        <v>13.45</v>
      </c>
      <c r="P472" s="500" t="e">
        <v>#N/A</v>
      </c>
      <c r="Q472" s="107"/>
      <c r="S472" s="3">
        <v>83</v>
      </c>
      <c r="T472" s="107">
        <f t="shared" si="7"/>
        <v>0</v>
      </c>
      <c r="U472" s="107">
        <f>S472-'Wind PPAs by Plant_Real'!B472</f>
        <v>0</v>
      </c>
      <c r="Z472" s="418"/>
    </row>
    <row r="473" spans="1:26">
      <c r="A473" s="421">
        <v>41906</v>
      </c>
      <c r="B473" s="417">
        <v>140</v>
      </c>
      <c r="C473" s="1221">
        <v>10</v>
      </c>
      <c r="D473" s="417" t="e">
        <v>#N/A</v>
      </c>
      <c r="E473" s="417" t="e">
        <v>#N/A</v>
      </c>
      <c r="F473" s="417" t="e">
        <v>#N/A</v>
      </c>
      <c r="G473" s="417" t="e">
        <v>#N/A</v>
      </c>
      <c r="H473" s="417" t="e">
        <v>#N/A</v>
      </c>
      <c r="I473" s="417">
        <v>43.396186828463911</v>
      </c>
      <c r="J473" s="417" t="e">
        <v>#N/A</v>
      </c>
      <c r="K473" s="417" t="e">
        <v>#N/A</v>
      </c>
      <c r="L473" s="422" t="e">
        <v>#N/A</v>
      </c>
      <c r="N473" s="123" t="e">
        <v>#N/A</v>
      </c>
      <c r="O473" s="61" t="e">
        <v>#N/A</v>
      </c>
      <c r="P473" s="500">
        <v>43.396186828463911</v>
      </c>
      <c r="Q473" s="107"/>
      <c r="S473" s="3">
        <v>140</v>
      </c>
      <c r="T473" s="107">
        <f t="shared" si="7"/>
        <v>0</v>
      </c>
      <c r="U473" s="107">
        <f>S473-'Wind PPAs by Plant_Real'!B473</f>
        <v>0</v>
      </c>
      <c r="Z473" s="418"/>
    </row>
    <row r="474" spans="1:26">
      <c r="A474" s="421">
        <v>42223</v>
      </c>
      <c r="B474" s="417">
        <v>324</v>
      </c>
      <c r="C474" s="1221">
        <v>20</v>
      </c>
      <c r="D474" s="417" t="e">
        <v>#N/A</v>
      </c>
      <c r="E474" s="417">
        <v>49.829376268136983</v>
      </c>
      <c r="F474" s="417" t="e">
        <v>#N/A</v>
      </c>
      <c r="G474" s="417" t="e">
        <v>#N/A</v>
      </c>
      <c r="H474" s="417" t="e">
        <v>#N/A</v>
      </c>
      <c r="I474" s="417" t="e">
        <v>#N/A</v>
      </c>
      <c r="J474" s="417" t="e">
        <v>#N/A</v>
      </c>
      <c r="K474" s="417" t="e">
        <v>#N/A</v>
      </c>
      <c r="L474" s="422" t="e">
        <v>#N/A</v>
      </c>
      <c r="N474" s="123">
        <v>49.829376268136983</v>
      </c>
      <c r="O474" s="61" t="e">
        <v>#N/A</v>
      </c>
      <c r="P474" s="500" t="e">
        <v>#N/A</v>
      </c>
      <c r="Q474" s="107"/>
      <c r="S474" s="3">
        <v>324</v>
      </c>
      <c r="T474" s="107">
        <f t="shared" ref="T474:T537" si="8">S474-B474</f>
        <v>0</v>
      </c>
      <c r="U474" s="107">
        <f>S474-'Wind PPAs by Plant_Real'!B474</f>
        <v>0</v>
      </c>
      <c r="Z474" s="418"/>
    </row>
    <row r="475" spans="1:26">
      <c r="A475" s="421">
        <v>39449</v>
      </c>
      <c r="B475" s="417">
        <v>24</v>
      </c>
      <c r="C475" s="1221">
        <v>15</v>
      </c>
      <c r="D475" s="417" t="e">
        <v>#N/A</v>
      </c>
      <c r="E475" s="417" t="e">
        <v>#N/A</v>
      </c>
      <c r="F475" s="417" t="e">
        <v>#N/A</v>
      </c>
      <c r="G475" s="417" t="e">
        <v>#N/A</v>
      </c>
      <c r="H475" s="417" t="e">
        <v>#N/A</v>
      </c>
      <c r="I475" s="417" t="e">
        <v>#N/A</v>
      </c>
      <c r="J475" s="417" t="e">
        <v>#N/A</v>
      </c>
      <c r="K475" s="417">
        <v>52.499999999999986</v>
      </c>
      <c r="L475" s="422" t="e">
        <v>#N/A</v>
      </c>
      <c r="N475" s="123" t="e">
        <v>#N/A</v>
      </c>
      <c r="O475" s="61" t="e">
        <v>#N/A</v>
      </c>
      <c r="P475" s="500">
        <v>52.499999999999986</v>
      </c>
      <c r="Q475" s="107"/>
      <c r="S475" s="3">
        <v>24</v>
      </c>
      <c r="T475" s="107">
        <f t="shared" si="8"/>
        <v>0</v>
      </c>
      <c r="U475" s="107">
        <f>S475-'Wind PPAs by Plant_Real'!B475</f>
        <v>0</v>
      </c>
      <c r="Z475" s="418"/>
    </row>
    <row r="476" spans="1:26">
      <c r="A476" s="421">
        <v>43056</v>
      </c>
      <c r="B476" s="417">
        <v>200</v>
      </c>
      <c r="C476" s="1221">
        <v>20</v>
      </c>
      <c r="D476" s="417" t="e">
        <v>#N/A</v>
      </c>
      <c r="E476" s="417" t="e">
        <v>#N/A</v>
      </c>
      <c r="F476" s="417" t="e">
        <v>#N/A</v>
      </c>
      <c r="G476" s="417">
        <v>14.749999999999993</v>
      </c>
      <c r="H476" s="417" t="e">
        <v>#N/A</v>
      </c>
      <c r="I476" s="417" t="e">
        <v>#N/A</v>
      </c>
      <c r="J476" s="417" t="e">
        <v>#N/A</v>
      </c>
      <c r="K476" s="417" t="e">
        <v>#N/A</v>
      </c>
      <c r="L476" s="422" t="e">
        <v>#N/A</v>
      </c>
      <c r="N476" s="123" t="e">
        <v>#N/A</v>
      </c>
      <c r="O476" s="61">
        <v>14.749999999999993</v>
      </c>
      <c r="P476" s="500" t="e">
        <v>#N/A</v>
      </c>
      <c r="Q476" s="107"/>
      <c r="S476" s="3">
        <v>200</v>
      </c>
      <c r="T476" s="107">
        <f t="shared" si="8"/>
        <v>0</v>
      </c>
      <c r="U476" s="107">
        <f>S476-'Wind PPAs by Plant_Real'!B476</f>
        <v>0</v>
      </c>
      <c r="Z476" s="418"/>
    </row>
    <row r="477" spans="1:26">
      <c r="A477" s="421">
        <v>42872</v>
      </c>
      <c r="B477" s="417">
        <v>100</v>
      </c>
      <c r="C477" s="1221">
        <v>20</v>
      </c>
      <c r="D477" s="417" t="e">
        <v>#N/A</v>
      </c>
      <c r="E477" s="417" t="e">
        <v>#N/A</v>
      </c>
      <c r="F477" s="417">
        <v>22.499999999999989</v>
      </c>
      <c r="G477" s="417" t="e">
        <v>#N/A</v>
      </c>
      <c r="H477" s="417" t="e">
        <v>#N/A</v>
      </c>
      <c r="I477" s="417" t="e">
        <v>#N/A</v>
      </c>
      <c r="J477" s="417" t="e">
        <v>#N/A</v>
      </c>
      <c r="K477" s="417" t="e">
        <v>#N/A</v>
      </c>
      <c r="L477" s="422" t="e">
        <v>#N/A</v>
      </c>
      <c r="N477" s="123" t="e">
        <v>#N/A</v>
      </c>
      <c r="O477" s="61">
        <v>22.499999999999989</v>
      </c>
      <c r="P477" s="500" t="e">
        <v>#N/A</v>
      </c>
      <c r="Q477" s="107"/>
      <c r="S477" s="3">
        <v>100</v>
      </c>
      <c r="T477" s="107">
        <f t="shared" si="8"/>
        <v>0</v>
      </c>
      <c r="U477" s="107">
        <f>S477-'Wind PPAs by Plant_Real'!B477</f>
        <v>0</v>
      </c>
      <c r="Z477" s="418"/>
    </row>
    <row r="478" spans="1:26">
      <c r="A478" s="421">
        <v>43730</v>
      </c>
      <c r="B478" s="417">
        <v>76.8</v>
      </c>
      <c r="C478" s="1221">
        <v>20</v>
      </c>
      <c r="D478" s="417" t="e">
        <v>#N/A</v>
      </c>
      <c r="E478" s="417" t="e">
        <v>#N/A</v>
      </c>
      <c r="F478" s="417" t="e">
        <v>#N/A</v>
      </c>
      <c r="G478" s="417" t="e">
        <v>#N/A</v>
      </c>
      <c r="H478" s="417" t="e">
        <v>#N/A</v>
      </c>
      <c r="I478" s="417">
        <v>52.314635889085295</v>
      </c>
      <c r="J478" s="417" t="e">
        <v>#N/A</v>
      </c>
      <c r="K478" s="417" t="e">
        <v>#N/A</v>
      </c>
      <c r="L478" s="422" t="e">
        <v>#N/A</v>
      </c>
      <c r="N478" s="123" t="e">
        <v>#N/A</v>
      </c>
      <c r="O478" s="61" t="e">
        <v>#N/A</v>
      </c>
      <c r="P478" s="500">
        <v>52.314635889085295</v>
      </c>
      <c r="Q478" s="107"/>
      <c r="S478" s="3">
        <v>76.8</v>
      </c>
      <c r="T478" s="107">
        <f t="shared" si="8"/>
        <v>0</v>
      </c>
      <c r="U478" s="107">
        <f>S478-'Wind PPAs by Plant_Real'!B478</f>
        <v>0</v>
      </c>
      <c r="Z478" s="418"/>
    </row>
    <row r="479" spans="1:26">
      <c r="A479" s="421">
        <v>42895</v>
      </c>
      <c r="B479" s="417">
        <v>160</v>
      </c>
      <c r="C479" s="1221">
        <v>20</v>
      </c>
      <c r="D479" s="417" t="e">
        <v>#N/A</v>
      </c>
      <c r="E479" s="417" t="e">
        <v>#N/A</v>
      </c>
      <c r="F479" s="417" t="e">
        <v>#N/A</v>
      </c>
      <c r="G479" s="417">
        <v>13.249999999999993</v>
      </c>
      <c r="H479" s="417" t="e">
        <v>#N/A</v>
      </c>
      <c r="I479" s="417" t="e">
        <v>#N/A</v>
      </c>
      <c r="J479" s="417" t="e">
        <v>#N/A</v>
      </c>
      <c r="K479" s="417" t="e">
        <v>#N/A</v>
      </c>
      <c r="L479" s="422" t="e">
        <v>#N/A</v>
      </c>
      <c r="N479" s="123" t="e">
        <v>#N/A</v>
      </c>
      <c r="O479" s="61">
        <v>13.249999999999993</v>
      </c>
      <c r="P479" s="500" t="e">
        <v>#N/A</v>
      </c>
      <c r="Q479" s="107"/>
      <c r="S479" s="3">
        <v>160</v>
      </c>
      <c r="T479" s="107">
        <f t="shared" si="8"/>
        <v>0</v>
      </c>
      <c r="U479" s="107">
        <f>S479-'Wind PPAs by Plant_Real'!B479</f>
        <v>0</v>
      </c>
      <c r="Z479" s="418"/>
    </row>
    <row r="480" spans="1:26">
      <c r="A480" s="421">
        <v>42502</v>
      </c>
      <c r="B480" s="417">
        <v>7.2</v>
      </c>
      <c r="C480" s="1221">
        <v>20</v>
      </c>
      <c r="D480" s="417" t="e">
        <v>#N/A</v>
      </c>
      <c r="E480" s="417" t="e">
        <v>#N/A</v>
      </c>
      <c r="F480" s="417" t="e">
        <v>#N/A</v>
      </c>
      <c r="G480" s="417" t="e">
        <v>#N/A</v>
      </c>
      <c r="H480" s="417" t="e">
        <v>#N/A</v>
      </c>
      <c r="I480" s="417" t="e">
        <v>#N/A</v>
      </c>
      <c r="J480" s="417" t="e">
        <v>#N/A</v>
      </c>
      <c r="K480" s="417">
        <v>49.999999999999979</v>
      </c>
      <c r="L480" s="422" t="e">
        <v>#N/A</v>
      </c>
      <c r="N480" s="123" t="e">
        <v>#N/A</v>
      </c>
      <c r="O480" s="61" t="e">
        <v>#N/A</v>
      </c>
      <c r="P480" s="500">
        <v>49.999999999999979</v>
      </c>
      <c r="Q480" s="107"/>
      <c r="S480" s="3">
        <v>7.2</v>
      </c>
      <c r="T480" s="107">
        <f t="shared" si="8"/>
        <v>0</v>
      </c>
      <c r="U480" s="107">
        <f>S480-'Wind PPAs by Plant_Real'!B480</f>
        <v>0</v>
      </c>
      <c r="Z480" s="418"/>
    </row>
    <row r="481" spans="1:26">
      <c r="A481" s="421">
        <v>43465</v>
      </c>
      <c r="B481" s="417">
        <v>21.6</v>
      </c>
      <c r="C481" s="1221">
        <v>20</v>
      </c>
      <c r="D481" s="417" t="e">
        <v>#N/A</v>
      </c>
      <c r="E481" s="417" t="e">
        <v>#N/A</v>
      </c>
      <c r="F481" s="417" t="e">
        <v>#N/A</v>
      </c>
      <c r="G481" s="417" t="e">
        <v>#N/A</v>
      </c>
      <c r="H481" s="417" t="e">
        <v>#N/A</v>
      </c>
      <c r="I481" s="417" t="e">
        <v>#N/A</v>
      </c>
      <c r="J481" s="417" t="e">
        <v>#N/A</v>
      </c>
      <c r="K481" s="417">
        <v>44.354861885325441</v>
      </c>
      <c r="L481" s="422" t="e">
        <v>#N/A</v>
      </c>
      <c r="N481" s="123" t="e">
        <v>#N/A</v>
      </c>
      <c r="O481" s="61" t="e">
        <v>#N/A</v>
      </c>
      <c r="P481" s="500">
        <v>44.354861885325441</v>
      </c>
      <c r="Q481" s="107"/>
      <c r="S481" s="3">
        <v>21.6</v>
      </c>
      <c r="T481" s="107">
        <f t="shared" si="8"/>
        <v>0</v>
      </c>
      <c r="U481" s="107">
        <f>S481-'Wind PPAs by Plant_Real'!B481</f>
        <v>0</v>
      </c>
      <c r="Z481" s="418"/>
    </row>
    <row r="482" spans="1:26">
      <c r="A482" s="421">
        <v>42762</v>
      </c>
      <c r="B482" s="417">
        <v>100.05</v>
      </c>
      <c r="C482" s="1221">
        <v>25</v>
      </c>
      <c r="D482" s="417" t="e">
        <v>#N/A</v>
      </c>
      <c r="E482" s="417" t="e">
        <v>#N/A</v>
      </c>
      <c r="F482" s="417" t="e">
        <v>#N/A</v>
      </c>
      <c r="G482" s="417">
        <v>19.499999999999989</v>
      </c>
      <c r="H482" s="417" t="e">
        <v>#N/A</v>
      </c>
      <c r="I482" s="417" t="e">
        <v>#N/A</v>
      </c>
      <c r="J482" s="417" t="e">
        <v>#N/A</v>
      </c>
      <c r="K482" s="417" t="e">
        <v>#N/A</v>
      </c>
      <c r="L482" s="422" t="e">
        <v>#N/A</v>
      </c>
      <c r="N482" s="123" t="e">
        <v>#N/A</v>
      </c>
      <c r="O482" s="61">
        <v>19.499999999999989</v>
      </c>
      <c r="P482" s="500" t="e">
        <v>#N/A</v>
      </c>
      <c r="Q482" s="107"/>
      <c r="S482" s="3">
        <v>100.05</v>
      </c>
      <c r="T482" s="107">
        <f t="shared" si="8"/>
        <v>0</v>
      </c>
      <c r="U482" s="107">
        <f>S482-'Wind PPAs by Plant_Real'!B482</f>
        <v>0</v>
      </c>
      <c r="Z482" s="418"/>
    </row>
    <row r="483" spans="1:26">
      <c r="A483" s="421">
        <v>42801</v>
      </c>
      <c r="B483" s="417">
        <v>216.2</v>
      </c>
      <c r="C483" s="1221">
        <v>25</v>
      </c>
      <c r="D483" s="417" t="e">
        <v>#N/A</v>
      </c>
      <c r="E483" s="417" t="e">
        <v>#N/A</v>
      </c>
      <c r="F483" s="417">
        <v>16.732345615769574</v>
      </c>
      <c r="G483" s="417" t="e">
        <v>#N/A</v>
      </c>
      <c r="H483" s="417" t="e">
        <v>#N/A</v>
      </c>
      <c r="I483" s="417" t="e">
        <v>#N/A</v>
      </c>
      <c r="J483" s="417" t="e">
        <v>#N/A</v>
      </c>
      <c r="K483" s="417" t="e">
        <v>#N/A</v>
      </c>
      <c r="L483" s="422" t="e">
        <v>#N/A</v>
      </c>
      <c r="N483" s="123" t="e">
        <v>#N/A</v>
      </c>
      <c r="O483" s="61">
        <v>16.732345615769574</v>
      </c>
      <c r="P483" s="500" t="e">
        <v>#N/A</v>
      </c>
      <c r="Q483" s="107"/>
      <c r="S483" s="3">
        <v>216.2</v>
      </c>
      <c r="T483" s="107">
        <f t="shared" si="8"/>
        <v>0</v>
      </c>
      <c r="U483" s="107">
        <f>S483-'Wind PPAs by Plant_Real'!B483</f>
        <v>0</v>
      </c>
      <c r="Z483" s="418"/>
    </row>
    <row r="484" spans="1:26">
      <c r="A484" s="421">
        <v>43054</v>
      </c>
      <c r="B484" s="417">
        <v>211.66</v>
      </c>
      <c r="C484" s="1221">
        <v>12</v>
      </c>
      <c r="D484" s="417" t="e">
        <v>#N/A</v>
      </c>
      <c r="E484" s="417" t="e">
        <v>#N/A</v>
      </c>
      <c r="F484" s="417">
        <v>21.78</v>
      </c>
      <c r="G484" s="417" t="e">
        <v>#N/A</v>
      </c>
      <c r="H484" s="417" t="e">
        <v>#N/A</v>
      </c>
      <c r="I484" s="417" t="e">
        <v>#N/A</v>
      </c>
      <c r="J484" s="417" t="e">
        <v>#N/A</v>
      </c>
      <c r="K484" s="417" t="e">
        <v>#N/A</v>
      </c>
      <c r="L484" s="422" t="e">
        <v>#N/A</v>
      </c>
      <c r="N484" s="123" t="e">
        <v>#N/A</v>
      </c>
      <c r="O484" s="61">
        <v>21.78</v>
      </c>
      <c r="P484" s="500" t="e">
        <v>#N/A</v>
      </c>
      <c r="Q484" s="107"/>
      <c r="S484" s="3">
        <v>211.66</v>
      </c>
      <c r="T484" s="107">
        <f t="shared" si="8"/>
        <v>0</v>
      </c>
      <c r="U484" s="107">
        <f>S484-'Wind PPAs by Plant_Real'!B484</f>
        <v>0</v>
      </c>
      <c r="Z484" s="418"/>
    </row>
    <row r="485" spans="1:26">
      <c r="A485" s="421">
        <v>42671</v>
      </c>
      <c r="B485" s="417">
        <v>216.44</v>
      </c>
      <c r="C485" s="1221">
        <v>26</v>
      </c>
      <c r="D485" s="417" t="e">
        <v>#N/A</v>
      </c>
      <c r="E485" s="417" t="e">
        <v>#N/A</v>
      </c>
      <c r="F485" s="417">
        <v>21.000000000000007</v>
      </c>
      <c r="G485" s="417" t="e">
        <v>#N/A</v>
      </c>
      <c r="H485" s="417" t="e">
        <v>#N/A</v>
      </c>
      <c r="I485" s="417" t="e">
        <v>#N/A</v>
      </c>
      <c r="J485" s="417" t="e">
        <v>#N/A</v>
      </c>
      <c r="K485" s="417" t="e">
        <v>#N/A</v>
      </c>
      <c r="L485" s="422" t="e">
        <v>#N/A</v>
      </c>
      <c r="N485" s="123" t="e">
        <v>#N/A</v>
      </c>
      <c r="O485" s="61">
        <v>21.000000000000007</v>
      </c>
      <c r="P485" s="500" t="e">
        <v>#N/A</v>
      </c>
      <c r="Q485" s="107"/>
      <c r="S485" s="3">
        <v>216.44</v>
      </c>
      <c r="T485" s="107">
        <f t="shared" si="8"/>
        <v>0</v>
      </c>
      <c r="U485" s="107">
        <f>S485-'Wind PPAs by Plant_Real'!B485</f>
        <v>0</v>
      </c>
      <c r="Z485" s="418"/>
    </row>
    <row r="486" spans="1:26">
      <c r="A486" s="421">
        <v>42807</v>
      </c>
      <c r="B486" s="417">
        <v>106.7</v>
      </c>
      <c r="C486" s="1221">
        <v>20</v>
      </c>
      <c r="D486" s="417" t="e">
        <v>#N/A</v>
      </c>
      <c r="E486" s="417" t="e">
        <v>#N/A</v>
      </c>
      <c r="F486" s="417">
        <v>18.983025137781574</v>
      </c>
      <c r="G486" s="417" t="e">
        <v>#N/A</v>
      </c>
      <c r="H486" s="417" t="e">
        <v>#N/A</v>
      </c>
      <c r="I486" s="417" t="e">
        <v>#N/A</v>
      </c>
      <c r="J486" s="417" t="e">
        <v>#N/A</v>
      </c>
      <c r="K486" s="417" t="e">
        <v>#N/A</v>
      </c>
      <c r="L486" s="422" t="e">
        <v>#N/A</v>
      </c>
      <c r="N486" s="123" t="e">
        <v>#N/A</v>
      </c>
      <c r="O486" s="61">
        <v>18.983025137781574</v>
      </c>
      <c r="P486" s="500" t="e">
        <v>#N/A</v>
      </c>
      <c r="Q486" s="107"/>
      <c r="S486" s="3">
        <v>106.7</v>
      </c>
      <c r="T486" s="107">
        <f t="shared" si="8"/>
        <v>0</v>
      </c>
      <c r="U486" s="107">
        <f>S486-'Wind PPAs by Plant_Real'!B486</f>
        <v>0</v>
      </c>
      <c r="Z486" s="418"/>
    </row>
    <row r="487" spans="1:26">
      <c r="A487" s="421">
        <v>42775</v>
      </c>
      <c r="B487" s="417">
        <v>128.69999999999999</v>
      </c>
      <c r="C487" s="1221">
        <v>12</v>
      </c>
      <c r="D487" s="417">
        <v>41.433515894248913</v>
      </c>
      <c r="E487" s="417" t="e">
        <v>#N/A</v>
      </c>
      <c r="F487" s="417" t="e">
        <v>#N/A</v>
      </c>
      <c r="G487" s="417" t="e">
        <v>#N/A</v>
      </c>
      <c r="H487" s="417" t="e">
        <v>#N/A</v>
      </c>
      <c r="I487" s="417" t="e">
        <v>#N/A</v>
      </c>
      <c r="J487" s="417" t="e">
        <v>#N/A</v>
      </c>
      <c r="K487" s="417" t="e">
        <v>#N/A</v>
      </c>
      <c r="L487" s="422" t="e">
        <v>#N/A</v>
      </c>
      <c r="N487" s="123">
        <v>41.433515894248913</v>
      </c>
      <c r="O487" s="61" t="e">
        <v>#N/A</v>
      </c>
      <c r="P487" s="500" t="e">
        <v>#N/A</v>
      </c>
      <c r="Q487" s="107"/>
      <c r="S487" s="3">
        <v>128.69999999999999</v>
      </c>
      <c r="T487" s="107">
        <f t="shared" si="8"/>
        <v>0</v>
      </c>
      <c r="U487" s="107">
        <f>S487-'Wind PPAs by Plant_Real'!B487</f>
        <v>0</v>
      </c>
      <c r="Z487" s="418"/>
    </row>
    <row r="488" spans="1:26">
      <c r="A488" s="421">
        <v>42709</v>
      </c>
      <c r="B488" s="417">
        <v>43.2</v>
      </c>
      <c r="C488" s="1221">
        <v>12</v>
      </c>
      <c r="D488" s="417">
        <v>43.849999999999959</v>
      </c>
      <c r="E488" s="417" t="e">
        <v>#N/A</v>
      </c>
      <c r="F488" s="417" t="e">
        <v>#N/A</v>
      </c>
      <c r="G488" s="417" t="e">
        <v>#N/A</v>
      </c>
      <c r="H488" s="417" t="e">
        <v>#N/A</v>
      </c>
      <c r="I488" s="417" t="e">
        <v>#N/A</v>
      </c>
      <c r="J488" s="417" t="e">
        <v>#N/A</v>
      </c>
      <c r="K488" s="417" t="e">
        <v>#N/A</v>
      </c>
      <c r="L488" s="422" t="e">
        <v>#N/A</v>
      </c>
      <c r="N488" s="123">
        <v>43.849999999999959</v>
      </c>
      <c r="O488" s="61" t="e">
        <v>#N/A</v>
      </c>
      <c r="P488" s="500" t="e">
        <v>#N/A</v>
      </c>
      <c r="Q488" s="107"/>
      <c r="S488" s="3">
        <v>43.2</v>
      </c>
      <c r="T488" s="107">
        <f t="shared" si="8"/>
        <v>0</v>
      </c>
      <c r="U488" s="107">
        <f>S488-'Wind PPAs by Plant_Real'!B488</f>
        <v>0</v>
      </c>
      <c r="Z488" s="418"/>
    </row>
    <row r="489" spans="1:26">
      <c r="A489" s="421">
        <v>43378</v>
      </c>
      <c r="B489" s="417">
        <v>21.6</v>
      </c>
      <c r="C489" s="1221">
        <v>15</v>
      </c>
      <c r="D489" s="417">
        <v>45.399999999999956</v>
      </c>
      <c r="E489" s="417" t="e">
        <v>#N/A</v>
      </c>
      <c r="F489" s="417" t="e">
        <v>#N/A</v>
      </c>
      <c r="G489" s="417" t="e">
        <v>#N/A</v>
      </c>
      <c r="H489" s="417" t="e">
        <v>#N/A</v>
      </c>
      <c r="I489" s="417" t="e">
        <v>#N/A</v>
      </c>
      <c r="J489" s="417" t="e">
        <v>#N/A</v>
      </c>
      <c r="K489" s="417" t="e">
        <v>#N/A</v>
      </c>
      <c r="L489" s="422" t="e">
        <v>#N/A</v>
      </c>
      <c r="N489" s="123">
        <v>45.399999999999956</v>
      </c>
      <c r="O489" s="61" t="e">
        <v>#N/A</v>
      </c>
      <c r="P489" s="500" t="e">
        <v>#N/A</v>
      </c>
      <c r="Q489" s="107"/>
      <c r="S489" s="3">
        <v>21.6</v>
      </c>
      <c r="T489" s="107">
        <f t="shared" si="8"/>
        <v>0</v>
      </c>
      <c r="U489" s="107">
        <f>S489-'Wind PPAs by Plant_Real'!B489</f>
        <v>0</v>
      </c>
      <c r="Z489" s="418"/>
    </row>
    <row r="490" spans="1:26">
      <c r="A490" s="421">
        <v>42958</v>
      </c>
      <c r="B490" s="417">
        <v>48.8</v>
      </c>
      <c r="C490" s="1221">
        <v>20</v>
      </c>
      <c r="D490" s="417" t="e">
        <v>#N/A</v>
      </c>
      <c r="E490" s="417" t="e">
        <v>#N/A</v>
      </c>
      <c r="F490" s="417">
        <v>46.043028708536646</v>
      </c>
      <c r="G490" s="417" t="e">
        <v>#N/A</v>
      </c>
      <c r="H490" s="417" t="e">
        <v>#N/A</v>
      </c>
      <c r="I490" s="417" t="e">
        <v>#N/A</v>
      </c>
      <c r="J490" s="417" t="e">
        <v>#N/A</v>
      </c>
      <c r="K490" s="417" t="e">
        <v>#N/A</v>
      </c>
      <c r="L490" s="422" t="e">
        <v>#N/A</v>
      </c>
      <c r="N490" s="123" t="e">
        <v>#N/A</v>
      </c>
      <c r="O490" s="61">
        <v>46.043028708536646</v>
      </c>
      <c r="P490" s="500" t="e">
        <v>#N/A</v>
      </c>
      <c r="Q490" s="107"/>
      <c r="S490" s="3">
        <v>48.8</v>
      </c>
      <c r="T490" s="107">
        <f t="shared" si="8"/>
        <v>0</v>
      </c>
      <c r="U490" s="107">
        <f>S490-'Wind PPAs by Plant_Real'!B490</f>
        <v>0</v>
      </c>
      <c r="Z490" s="418"/>
    </row>
    <row r="491" spans="1:26">
      <c r="A491" s="421">
        <v>42958</v>
      </c>
      <c r="B491" s="417">
        <v>102.5</v>
      </c>
      <c r="C491" s="1221">
        <v>20</v>
      </c>
      <c r="D491" s="417" t="e">
        <v>#N/A</v>
      </c>
      <c r="E491" s="417" t="e">
        <v>#N/A</v>
      </c>
      <c r="F491" s="417">
        <v>41.041842934614571</v>
      </c>
      <c r="G491" s="417" t="e">
        <v>#N/A</v>
      </c>
      <c r="H491" s="417" t="e">
        <v>#N/A</v>
      </c>
      <c r="I491" s="417" t="e">
        <v>#N/A</v>
      </c>
      <c r="J491" s="417" t="e">
        <v>#N/A</v>
      </c>
      <c r="K491" s="417" t="e">
        <v>#N/A</v>
      </c>
      <c r="L491" s="422" t="e">
        <v>#N/A</v>
      </c>
      <c r="N491" s="123" t="e">
        <v>#N/A</v>
      </c>
      <c r="O491" s="61">
        <v>41.041842934614571</v>
      </c>
      <c r="P491" s="500" t="e">
        <v>#N/A</v>
      </c>
      <c r="Q491" s="107"/>
      <c r="S491" s="3">
        <v>102.5</v>
      </c>
      <c r="T491" s="107">
        <f t="shared" si="8"/>
        <v>0</v>
      </c>
      <c r="U491" s="107">
        <f>S491-'Wind PPAs by Plant_Real'!B491</f>
        <v>0</v>
      </c>
      <c r="Z491" s="418"/>
    </row>
    <row r="492" spans="1:26">
      <c r="A492" s="421">
        <v>43606</v>
      </c>
      <c r="B492" s="417">
        <v>96.7</v>
      </c>
      <c r="C492" s="1221">
        <v>12</v>
      </c>
      <c r="D492" s="417" t="e">
        <v>#N/A</v>
      </c>
      <c r="E492" s="417">
        <v>24</v>
      </c>
      <c r="F492" s="417" t="e">
        <v>#N/A</v>
      </c>
      <c r="G492" s="417" t="e">
        <v>#N/A</v>
      </c>
      <c r="H492" s="417" t="e">
        <v>#N/A</v>
      </c>
      <c r="I492" s="417" t="e">
        <v>#N/A</v>
      </c>
      <c r="J492" s="417" t="e">
        <v>#N/A</v>
      </c>
      <c r="K492" s="417" t="e">
        <v>#N/A</v>
      </c>
      <c r="L492" s="422" t="e">
        <v>#N/A</v>
      </c>
      <c r="N492" s="123">
        <v>24</v>
      </c>
      <c r="O492" s="61" t="e">
        <v>#N/A</v>
      </c>
      <c r="P492" s="500" t="e">
        <v>#N/A</v>
      </c>
      <c r="Q492" s="107"/>
      <c r="S492" s="3">
        <v>96.7</v>
      </c>
      <c r="T492" s="107">
        <f t="shared" si="8"/>
        <v>0</v>
      </c>
      <c r="U492" s="107">
        <f>S492-'Wind PPAs by Plant_Real'!B492</f>
        <v>0</v>
      </c>
      <c r="Z492" s="418"/>
    </row>
    <row r="493" spans="1:26">
      <c r="A493" s="421">
        <v>42577</v>
      </c>
      <c r="B493" s="417">
        <v>199.2</v>
      </c>
      <c r="C493" s="1221">
        <v>16</v>
      </c>
      <c r="D493" s="417" t="e">
        <v>#N/A</v>
      </c>
      <c r="E493" s="417" t="e">
        <v>#N/A</v>
      </c>
      <c r="F493" s="417">
        <v>28.094919912215154</v>
      </c>
      <c r="G493" s="417" t="e">
        <v>#N/A</v>
      </c>
      <c r="H493" s="417" t="e">
        <v>#N/A</v>
      </c>
      <c r="I493" s="417" t="e">
        <v>#N/A</v>
      </c>
      <c r="J493" s="417" t="e">
        <v>#N/A</v>
      </c>
      <c r="K493" s="417" t="e">
        <v>#N/A</v>
      </c>
      <c r="L493" s="422" t="e">
        <v>#N/A</v>
      </c>
      <c r="N493" s="123" t="e">
        <v>#N/A</v>
      </c>
      <c r="O493" s="61">
        <v>28.094919912215154</v>
      </c>
      <c r="P493" s="500" t="e">
        <v>#N/A</v>
      </c>
      <c r="Q493" s="107"/>
      <c r="S493" s="3">
        <v>199.2</v>
      </c>
      <c r="T493" s="107">
        <f t="shared" si="8"/>
        <v>0</v>
      </c>
      <c r="U493" s="107">
        <f>S493-'Wind PPAs by Plant_Real'!B493</f>
        <v>0</v>
      </c>
      <c r="Z493" s="418"/>
    </row>
    <row r="494" spans="1:26">
      <c r="A494" s="421">
        <v>43423</v>
      </c>
      <c r="B494" s="417">
        <v>161</v>
      </c>
      <c r="C494" s="1221">
        <v>15</v>
      </c>
      <c r="D494" s="417" t="e">
        <v>#N/A</v>
      </c>
      <c r="E494" s="417" t="e">
        <v>#N/A</v>
      </c>
      <c r="F494" s="417" t="e">
        <v>#N/A</v>
      </c>
      <c r="G494" s="417">
        <v>14.100000000000001</v>
      </c>
      <c r="H494" s="417" t="e">
        <v>#N/A</v>
      </c>
      <c r="I494" s="417" t="e">
        <v>#N/A</v>
      </c>
      <c r="J494" s="417" t="e">
        <v>#N/A</v>
      </c>
      <c r="K494" s="417" t="e">
        <v>#N/A</v>
      </c>
      <c r="L494" s="422" t="e">
        <v>#N/A</v>
      </c>
      <c r="N494" s="123" t="e">
        <v>#N/A</v>
      </c>
      <c r="O494" s="61">
        <v>14.100000000000001</v>
      </c>
      <c r="P494" s="500" t="e">
        <v>#N/A</v>
      </c>
      <c r="Q494" s="107"/>
      <c r="S494" s="3">
        <v>161</v>
      </c>
      <c r="T494" s="107">
        <f t="shared" si="8"/>
        <v>0</v>
      </c>
      <c r="U494" s="107">
        <f>S494-'Wind PPAs by Plant_Real'!B494</f>
        <v>0</v>
      </c>
      <c r="Z494" s="418"/>
    </row>
    <row r="495" spans="1:26">
      <c r="A495" s="421">
        <v>43601</v>
      </c>
      <c r="B495" s="417">
        <v>160</v>
      </c>
      <c r="C495" s="1221">
        <v>15</v>
      </c>
      <c r="D495" s="417" t="e">
        <v>#N/A</v>
      </c>
      <c r="E495" s="417" t="e">
        <v>#N/A</v>
      </c>
      <c r="F495" s="417" t="e">
        <v>#N/A</v>
      </c>
      <c r="G495" s="417">
        <v>13.86999999999999</v>
      </c>
      <c r="H495" s="417" t="e">
        <v>#N/A</v>
      </c>
      <c r="I495" s="417" t="e">
        <v>#N/A</v>
      </c>
      <c r="J495" s="417" t="e">
        <v>#N/A</v>
      </c>
      <c r="K495" s="417" t="e">
        <v>#N/A</v>
      </c>
      <c r="L495" s="422" t="e">
        <v>#N/A</v>
      </c>
      <c r="N495" s="123" t="e">
        <v>#N/A</v>
      </c>
      <c r="O495" s="61">
        <v>13.86999999999999</v>
      </c>
      <c r="P495" s="500" t="e">
        <v>#N/A</v>
      </c>
      <c r="Q495" s="107"/>
      <c r="S495" s="3">
        <v>160</v>
      </c>
      <c r="T495" s="107">
        <f t="shared" si="8"/>
        <v>0</v>
      </c>
      <c r="U495" s="107">
        <f>S495-'Wind PPAs by Plant_Real'!B495</f>
        <v>0</v>
      </c>
      <c r="Z495" s="418"/>
    </row>
    <row r="496" spans="1:26">
      <c r="A496" s="421">
        <v>42937</v>
      </c>
      <c r="B496" s="417">
        <v>100</v>
      </c>
      <c r="C496" s="1221">
        <v>20</v>
      </c>
      <c r="D496" s="417" t="e">
        <v>#N/A</v>
      </c>
      <c r="E496" s="417" t="e">
        <v>#N/A</v>
      </c>
      <c r="F496" s="417">
        <v>33.129999999999981</v>
      </c>
      <c r="G496" s="417" t="e">
        <v>#N/A</v>
      </c>
      <c r="H496" s="417" t="e">
        <v>#N/A</v>
      </c>
      <c r="I496" s="417" t="e">
        <v>#N/A</v>
      </c>
      <c r="J496" s="417" t="e">
        <v>#N/A</v>
      </c>
      <c r="K496" s="417" t="e">
        <v>#N/A</v>
      </c>
      <c r="L496" s="422" t="e">
        <v>#N/A</v>
      </c>
      <c r="N496" s="123" t="e">
        <v>#N/A</v>
      </c>
      <c r="O496" s="61">
        <v>33.129999999999981</v>
      </c>
      <c r="P496" s="500" t="e">
        <v>#N/A</v>
      </c>
      <c r="Q496" s="107"/>
      <c r="S496" s="3">
        <v>100</v>
      </c>
      <c r="T496" s="107">
        <f t="shared" si="8"/>
        <v>0</v>
      </c>
      <c r="U496" s="107">
        <f>S496-'Wind PPAs by Plant_Real'!B496</f>
        <v>0</v>
      </c>
      <c r="Z496" s="418"/>
    </row>
    <row r="497" spans="1:26">
      <c r="A497" s="421">
        <v>43172</v>
      </c>
      <c r="B497" s="417">
        <v>79.900000000000006</v>
      </c>
      <c r="C497" s="1221">
        <v>15</v>
      </c>
      <c r="D497" s="417" t="e">
        <v>#N/A</v>
      </c>
      <c r="E497" s="417">
        <v>23.247599999999991</v>
      </c>
      <c r="F497" s="417" t="e">
        <v>#N/A</v>
      </c>
      <c r="G497" s="417" t="e">
        <v>#N/A</v>
      </c>
      <c r="H497" s="417" t="e">
        <v>#N/A</v>
      </c>
      <c r="I497" s="417" t="e">
        <v>#N/A</v>
      </c>
      <c r="J497" s="417" t="e">
        <v>#N/A</v>
      </c>
      <c r="K497" s="417" t="e">
        <v>#N/A</v>
      </c>
      <c r="L497" s="422" t="e">
        <v>#N/A</v>
      </c>
      <c r="N497" s="123">
        <v>23.247599999999991</v>
      </c>
      <c r="O497" s="61" t="e">
        <v>#N/A</v>
      </c>
      <c r="P497" s="500" t="e">
        <v>#N/A</v>
      </c>
      <c r="Q497" s="107"/>
      <c r="S497" s="3">
        <v>79.900000000000006</v>
      </c>
      <c r="T497" s="107">
        <f t="shared" si="8"/>
        <v>0</v>
      </c>
      <c r="U497" s="107">
        <f>S497-'Wind PPAs by Plant_Real'!B497</f>
        <v>0</v>
      </c>
      <c r="Z497" s="418"/>
    </row>
    <row r="498" spans="1:26">
      <c r="A498" s="421">
        <v>42979</v>
      </c>
      <c r="B498" s="417">
        <v>242</v>
      </c>
      <c r="C498" s="1221">
        <v>25</v>
      </c>
      <c r="D498" s="417" t="e">
        <v>#N/A</v>
      </c>
      <c r="E498" s="417" t="e">
        <v>#N/A</v>
      </c>
      <c r="F498" s="417" t="e">
        <v>#N/A</v>
      </c>
      <c r="G498" s="417" t="e">
        <v>#N/A</v>
      </c>
      <c r="H498" s="417" t="e">
        <v>#N/A</v>
      </c>
      <c r="I498" s="417" t="e">
        <v>#N/A</v>
      </c>
      <c r="J498" s="417" t="e">
        <v>#N/A</v>
      </c>
      <c r="K498" s="417" t="e">
        <v>#N/A</v>
      </c>
      <c r="L498" s="422">
        <v>21.949999999999985</v>
      </c>
      <c r="N498" s="123" t="e">
        <v>#N/A</v>
      </c>
      <c r="O498" s="61" t="e">
        <v>#N/A</v>
      </c>
      <c r="P498" s="500">
        <v>21.949999999999985</v>
      </c>
      <c r="Q498" s="107"/>
      <c r="S498" s="3">
        <v>242</v>
      </c>
      <c r="T498" s="107">
        <f t="shared" si="8"/>
        <v>0</v>
      </c>
      <c r="U498" s="107">
        <f>S498-'Wind PPAs by Plant_Real'!B498</f>
        <v>0</v>
      </c>
      <c r="Z498" s="418"/>
    </row>
    <row r="499" spans="1:26">
      <c r="A499" s="421">
        <v>43395</v>
      </c>
      <c r="B499" s="417">
        <v>299.36</v>
      </c>
      <c r="C499" s="1221">
        <v>25</v>
      </c>
      <c r="D499" s="417" t="e">
        <v>#N/A</v>
      </c>
      <c r="E499" s="417">
        <v>10.682526989743549</v>
      </c>
      <c r="F499" s="417" t="e">
        <v>#N/A</v>
      </c>
      <c r="G499" s="417" t="e">
        <v>#N/A</v>
      </c>
      <c r="H499" s="417" t="e">
        <v>#N/A</v>
      </c>
      <c r="I499" s="417" t="e">
        <v>#N/A</v>
      </c>
      <c r="J499" s="417" t="e">
        <v>#N/A</v>
      </c>
      <c r="K499" s="417" t="e">
        <v>#N/A</v>
      </c>
      <c r="L499" s="422" t="e">
        <v>#N/A</v>
      </c>
      <c r="N499" s="123">
        <v>10.682526989743549</v>
      </c>
      <c r="O499" s="61" t="e">
        <v>#N/A</v>
      </c>
      <c r="P499" s="500" t="e">
        <v>#N/A</v>
      </c>
      <c r="Q499" s="107"/>
      <c r="S499" s="3">
        <v>299.36</v>
      </c>
      <c r="T499" s="107">
        <f t="shared" si="8"/>
        <v>0</v>
      </c>
      <c r="U499" s="107">
        <f>S499-'Wind PPAs by Plant_Real'!B499</f>
        <v>0</v>
      </c>
      <c r="Z499" s="418"/>
    </row>
    <row r="500" spans="1:26">
      <c r="A500" s="421">
        <v>43122</v>
      </c>
      <c r="B500" s="417">
        <v>226.56</v>
      </c>
      <c r="C500" s="1221">
        <v>21.5</v>
      </c>
      <c r="D500" s="417" t="e">
        <v>#N/A</v>
      </c>
      <c r="E500" s="417">
        <v>17.29999999999999</v>
      </c>
      <c r="F500" s="417" t="e">
        <v>#N/A</v>
      </c>
      <c r="G500" s="417" t="e">
        <v>#N/A</v>
      </c>
      <c r="H500" s="417" t="e">
        <v>#N/A</v>
      </c>
      <c r="I500" s="417" t="e">
        <v>#N/A</v>
      </c>
      <c r="J500" s="417" t="e">
        <v>#N/A</v>
      </c>
      <c r="K500" s="417" t="e">
        <v>#N/A</v>
      </c>
      <c r="L500" s="422" t="e">
        <v>#N/A</v>
      </c>
      <c r="N500" s="123">
        <v>17.29999999999999</v>
      </c>
      <c r="O500" s="61" t="e">
        <v>#N/A</v>
      </c>
      <c r="P500" s="500" t="e">
        <v>#N/A</v>
      </c>
      <c r="Q500" s="107"/>
      <c r="S500" s="3">
        <v>226.56</v>
      </c>
      <c r="T500" s="107">
        <f t="shared" si="8"/>
        <v>0</v>
      </c>
      <c r="U500" s="107">
        <f>S500-'Wind PPAs by Plant_Real'!B500</f>
        <v>0</v>
      </c>
      <c r="Z500" s="418"/>
    </row>
    <row r="501" spans="1:26">
      <c r="A501" s="421">
        <v>43936</v>
      </c>
      <c r="B501" s="417">
        <v>56.2</v>
      </c>
      <c r="C501" s="1221">
        <v>12</v>
      </c>
      <c r="D501" s="417" t="e">
        <v>#N/A</v>
      </c>
      <c r="E501" s="417" t="e">
        <v>#N/A</v>
      </c>
      <c r="F501" s="417" t="e">
        <v>#N/A</v>
      </c>
      <c r="G501" s="417" t="e">
        <v>#N/A</v>
      </c>
      <c r="H501" s="417" t="e">
        <v>#N/A</v>
      </c>
      <c r="I501" s="417">
        <v>34.149999999999984</v>
      </c>
      <c r="J501" s="417" t="e">
        <v>#N/A</v>
      </c>
      <c r="K501" s="417" t="e">
        <v>#N/A</v>
      </c>
      <c r="L501" s="422" t="e">
        <v>#N/A</v>
      </c>
      <c r="N501" s="123" t="e">
        <v>#N/A</v>
      </c>
      <c r="O501" s="61" t="e">
        <v>#N/A</v>
      </c>
      <c r="P501" s="500">
        <v>34.149999999999984</v>
      </c>
      <c r="Q501" s="107"/>
      <c r="S501" s="3">
        <v>56.2</v>
      </c>
      <c r="T501" s="107">
        <f t="shared" si="8"/>
        <v>0</v>
      </c>
      <c r="U501" s="107">
        <f>S501-'Wind PPAs by Plant_Real'!B501</f>
        <v>0</v>
      </c>
      <c r="Z501" s="418"/>
    </row>
    <row r="502" spans="1:26">
      <c r="A502" s="421">
        <v>43986</v>
      </c>
      <c r="B502" s="417">
        <v>331</v>
      </c>
      <c r="C502" s="1221">
        <v>20</v>
      </c>
      <c r="D502" s="417" t="e">
        <v>#N/A</v>
      </c>
      <c r="E502" s="417">
        <v>40.999999999999979</v>
      </c>
      <c r="F502" s="417" t="e">
        <v>#N/A</v>
      </c>
      <c r="G502" s="417" t="e">
        <v>#N/A</v>
      </c>
      <c r="H502" s="417" t="e">
        <v>#N/A</v>
      </c>
      <c r="I502" s="417" t="e">
        <v>#N/A</v>
      </c>
      <c r="J502" s="417" t="e">
        <v>#N/A</v>
      </c>
      <c r="K502" s="417" t="e">
        <v>#N/A</v>
      </c>
      <c r="L502" s="422" t="e">
        <v>#N/A</v>
      </c>
      <c r="N502" s="123">
        <v>40.999999999999979</v>
      </c>
      <c r="O502" s="61" t="e">
        <v>#N/A</v>
      </c>
      <c r="P502" s="500" t="e">
        <v>#N/A</v>
      </c>
      <c r="Q502" s="107"/>
      <c r="S502" s="3">
        <v>331</v>
      </c>
      <c r="T502" s="107">
        <f t="shared" si="8"/>
        <v>0</v>
      </c>
      <c r="U502" s="107">
        <f>S502-'Wind PPAs by Plant_Real'!B502</f>
        <v>0</v>
      </c>
      <c r="Z502" s="418"/>
    </row>
    <row r="503" spans="1:26">
      <c r="A503" s="421">
        <v>43794</v>
      </c>
      <c r="B503" s="417">
        <v>100</v>
      </c>
      <c r="C503" s="1221">
        <v>15</v>
      </c>
      <c r="D503" s="417" t="e">
        <v>#N/A</v>
      </c>
      <c r="E503" s="417" t="e">
        <v>#N/A</v>
      </c>
      <c r="F503" s="417">
        <v>23.134714674745712</v>
      </c>
      <c r="G503" s="417" t="e">
        <v>#N/A</v>
      </c>
      <c r="H503" s="417" t="e">
        <v>#N/A</v>
      </c>
      <c r="I503" s="417" t="e">
        <v>#N/A</v>
      </c>
      <c r="J503" s="417" t="e">
        <v>#N/A</v>
      </c>
      <c r="K503" s="417" t="e">
        <v>#N/A</v>
      </c>
      <c r="L503" s="422" t="e">
        <v>#N/A</v>
      </c>
      <c r="N503" s="123" t="e">
        <v>#N/A</v>
      </c>
      <c r="O503" s="61">
        <v>23.134714674745712</v>
      </c>
      <c r="P503" s="500" t="e">
        <v>#N/A</v>
      </c>
      <c r="Q503" s="107"/>
      <c r="S503" s="3">
        <v>100</v>
      </c>
      <c r="T503" s="107">
        <f t="shared" si="8"/>
        <v>0</v>
      </c>
      <c r="U503" s="107">
        <f>S503-'Wind PPAs by Plant_Real'!B503</f>
        <v>0</v>
      </c>
      <c r="Z503" s="418"/>
    </row>
    <row r="504" spans="1:26">
      <c r="A504" s="421">
        <v>43654</v>
      </c>
      <c r="B504" s="417">
        <v>200</v>
      </c>
      <c r="C504" s="1221">
        <v>25</v>
      </c>
      <c r="D504" s="417" t="e">
        <v>#N/A</v>
      </c>
      <c r="E504" s="417" t="e">
        <v>#N/A</v>
      </c>
      <c r="F504" s="417">
        <v>18.569999999999997</v>
      </c>
      <c r="G504" s="417" t="e">
        <v>#N/A</v>
      </c>
      <c r="H504" s="417" t="e">
        <v>#N/A</v>
      </c>
      <c r="I504" s="417" t="e">
        <v>#N/A</v>
      </c>
      <c r="J504" s="417" t="e">
        <v>#N/A</v>
      </c>
      <c r="K504" s="417" t="e">
        <v>#N/A</v>
      </c>
      <c r="L504" s="422" t="e">
        <v>#N/A</v>
      </c>
      <c r="N504" s="123" t="e">
        <v>#N/A</v>
      </c>
      <c r="O504" s="61">
        <v>18.569999999999997</v>
      </c>
      <c r="P504" s="500" t="e">
        <v>#N/A</v>
      </c>
      <c r="Q504" s="107"/>
      <c r="S504" s="3">
        <v>200</v>
      </c>
      <c r="T504" s="107">
        <f t="shared" si="8"/>
        <v>0</v>
      </c>
      <c r="U504" s="107">
        <f>S504-'Wind PPAs by Plant_Real'!B504</f>
        <v>0</v>
      </c>
      <c r="Z504" s="418"/>
    </row>
    <row r="505" spans="1:26">
      <c r="A505" s="421">
        <v>43473</v>
      </c>
      <c r="B505" s="417">
        <v>236.5</v>
      </c>
      <c r="C505" s="1221">
        <v>20</v>
      </c>
      <c r="D505" s="417" t="e">
        <v>#N/A</v>
      </c>
      <c r="E505" s="417" t="e">
        <v>#N/A</v>
      </c>
      <c r="F505" s="417" t="e">
        <v>#N/A</v>
      </c>
      <c r="G505" s="417" t="e">
        <v>#N/A</v>
      </c>
      <c r="H505" s="417" t="e">
        <v>#N/A</v>
      </c>
      <c r="I505" s="417" t="e">
        <v>#N/A</v>
      </c>
      <c r="J505" s="417" t="e">
        <v>#N/A</v>
      </c>
      <c r="K505" s="417" t="e">
        <v>#N/A</v>
      </c>
      <c r="L505" s="422">
        <v>22.199999999999978</v>
      </c>
      <c r="N505" s="123" t="e">
        <v>#N/A</v>
      </c>
      <c r="O505" s="61" t="e">
        <v>#N/A</v>
      </c>
      <c r="P505" s="500">
        <v>22.199999999999978</v>
      </c>
      <c r="Q505" s="107"/>
      <c r="S505" s="3">
        <v>236.5</v>
      </c>
      <c r="T505" s="107">
        <f t="shared" si="8"/>
        <v>0</v>
      </c>
      <c r="U505" s="107">
        <f>S505-'Wind PPAs by Plant_Real'!B505</f>
        <v>0</v>
      </c>
      <c r="Z505" s="418"/>
    </row>
    <row r="506" spans="1:26">
      <c r="A506" s="421">
        <v>43439</v>
      </c>
      <c r="B506" s="417">
        <v>171</v>
      </c>
      <c r="C506" s="1221">
        <v>25</v>
      </c>
      <c r="D506" s="417" t="e">
        <v>#N/A</v>
      </c>
      <c r="E506" s="417">
        <v>17.999999999999993</v>
      </c>
      <c r="F506" s="417" t="e">
        <v>#N/A</v>
      </c>
      <c r="G506" s="417" t="e">
        <v>#N/A</v>
      </c>
      <c r="H506" s="417" t="e">
        <v>#N/A</v>
      </c>
      <c r="I506" s="417" t="e">
        <v>#N/A</v>
      </c>
      <c r="J506" s="417" t="e">
        <v>#N/A</v>
      </c>
      <c r="K506" s="417" t="e">
        <v>#N/A</v>
      </c>
      <c r="L506" s="422" t="e">
        <v>#N/A</v>
      </c>
      <c r="N506" s="123">
        <v>17.999999999999993</v>
      </c>
      <c r="O506" s="61" t="e">
        <v>#N/A</v>
      </c>
      <c r="P506" s="500" t="e">
        <v>#N/A</v>
      </c>
      <c r="Q506" s="107"/>
      <c r="S506" s="3">
        <v>171</v>
      </c>
      <c r="T506" s="107">
        <f t="shared" si="8"/>
        <v>0</v>
      </c>
      <c r="U506" s="107">
        <f>S506-'Wind PPAs by Plant_Real'!B506</f>
        <v>0</v>
      </c>
      <c r="Z506" s="418"/>
    </row>
    <row r="507" spans="1:26">
      <c r="A507" s="421">
        <v>43621</v>
      </c>
      <c r="B507" s="417">
        <v>104</v>
      </c>
      <c r="C507" s="1221">
        <v>15</v>
      </c>
      <c r="D507" s="417" t="e">
        <v>#N/A</v>
      </c>
      <c r="E507" s="417" t="e">
        <v>#N/A</v>
      </c>
      <c r="F507" s="417" t="e">
        <v>#N/A</v>
      </c>
      <c r="G507" s="417" t="e">
        <v>#N/A</v>
      </c>
      <c r="H507" s="417" t="e">
        <v>#N/A</v>
      </c>
      <c r="I507" s="417">
        <v>31.655097942930329</v>
      </c>
      <c r="J507" s="417" t="e">
        <v>#N/A</v>
      </c>
      <c r="K507" s="417" t="e">
        <v>#N/A</v>
      </c>
      <c r="L507" s="422" t="e">
        <v>#N/A</v>
      </c>
      <c r="N507" s="123" t="e">
        <v>#N/A</v>
      </c>
      <c r="O507" s="61" t="e">
        <v>#N/A</v>
      </c>
      <c r="P507" s="500">
        <v>31.655097942930329</v>
      </c>
      <c r="Q507" s="107"/>
      <c r="S507" s="3">
        <v>104</v>
      </c>
      <c r="T507" s="107">
        <f t="shared" si="8"/>
        <v>0</v>
      </c>
      <c r="U507" s="107">
        <f>S507-'Wind PPAs by Plant_Real'!B507</f>
        <v>0</v>
      </c>
      <c r="Z507" s="418"/>
    </row>
    <row r="508" spans="1:26">
      <c r="A508" s="421">
        <v>43392</v>
      </c>
      <c r="B508" s="417">
        <v>199.4</v>
      </c>
      <c r="C508" s="1221">
        <v>20</v>
      </c>
      <c r="D508" s="417" t="e">
        <v>#N/A</v>
      </c>
      <c r="E508" s="417">
        <v>15.499999999999998</v>
      </c>
      <c r="F508" s="417" t="e">
        <v>#N/A</v>
      </c>
      <c r="G508" s="417" t="e">
        <v>#N/A</v>
      </c>
      <c r="H508" s="417" t="e">
        <v>#N/A</v>
      </c>
      <c r="I508" s="417" t="e">
        <v>#N/A</v>
      </c>
      <c r="J508" s="417" t="e">
        <v>#N/A</v>
      </c>
      <c r="K508" s="417" t="e">
        <v>#N/A</v>
      </c>
      <c r="L508" s="422" t="e">
        <v>#N/A</v>
      </c>
      <c r="N508" s="123">
        <v>15.499999999999998</v>
      </c>
      <c r="O508" s="61" t="e">
        <v>#N/A</v>
      </c>
      <c r="P508" s="500" t="e">
        <v>#N/A</v>
      </c>
      <c r="Q508" s="107"/>
      <c r="S508" s="3">
        <v>199.4</v>
      </c>
      <c r="T508" s="107">
        <f t="shared" si="8"/>
        <v>0</v>
      </c>
      <c r="U508" s="107">
        <f>S508-'Wind PPAs by Plant_Real'!B508</f>
        <v>0</v>
      </c>
      <c r="Z508" s="418"/>
    </row>
    <row r="509" spans="1:26">
      <c r="A509" s="421">
        <v>43502</v>
      </c>
      <c r="B509" s="417">
        <v>134.08000000000001</v>
      </c>
      <c r="C509" s="1221">
        <v>20</v>
      </c>
      <c r="D509" s="417" t="e">
        <v>#N/A</v>
      </c>
      <c r="E509" s="417">
        <v>17.7</v>
      </c>
      <c r="F509" s="417" t="e">
        <v>#N/A</v>
      </c>
      <c r="G509" s="417" t="e">
        <v>#N/A</v>
      </c>
      <c r="H509" s="417" t="e">
        <v>#N/A</v>
      </c>
      <c r="I509" s="417" t="e">
        <v>#N/A</v>
      </c>
      <c r="J509" s="417" t="e">
        <v>#N/A</v>
      </c>
      <c r="K509" s="417" t="e">
        <v>#N/A</v>
      </c>
      <c r="L509" s="422" t="e">
        <v>#N/A</v>
      </c>
      <c r="N509" s="123">
        <v>17.7</v>
      </c>
      <c r="O509" s="61" t="e">
        <v>#N/A</v>
      </c>
      <c r="P509" s="500" t="e">
        <v>#N/A</v>
      </c>
      <c r="Q509" s="107"/>
      <c r="S509" s="3">
        <v>134.08000000000001</v>
      </c>
      <c r="T509" s="107">
        <f t="shared" si="8"/>
        <v>0</v>
      </c>
      <c r="U509" s="107">
        <f>S509-'Wind PPAs by Plant_Real'!B509</f>
        <v>0</v>
      </c>
      <c r="Z509" s="418"/>
    </row>
    <row r="510" spans="1:26">
      <c r="A510" s="421">
        <v>43425</v>
      </c>
      <c r="B510" s="417">
        <v>250</v>
      </c>
      <c r="C510" s="1221">
        <v>21</v>
      </c>
      <c r="D510" s="417" t="e">
        <v>#N/A</v>
      </c>
      <c r="E510" s="417" t="e">
        <v>#N/A</v>
      </c>
      <c r="F510" s="417" t="e">
        <v>#N/A</v>
      </c>
      <c r="G510" s="417">
        <v>11.969999999999995</v>
      </c>
      <c r="H510" s="417" t="e">
        <v>#N/A</v>
      </c>
      <c r="I510" s="417" t="e">
        <v>#N/A</v>
      </c>
      <c r="J510" s="417" t="e">
        <v>#N/A</v>
      </c>
      <c r="K510" s="417" t="e">
        <v>#N/A</v>
      </c>
      <c r="L510" s="422" t="e">
        <v>#N/A</v>
      </c>
      <c r="N510" s="123" t="e">
        <v>#N/A</v>
      </c>
      <c r="O510" s="61">
        <v>11.969999999999995</v>
      </c>
      <c r="P510" s="500" t="e">
        <v>#N/A</v>
      </c>
      <c r="Q510" s="107"/>
      <c r="S510" s="3">
        <v>250</v>
      </c>
      <c r="T510" s="107">
        <f t="shared" si="8"/>
        <v>0</v>
      </c>
      <c r="U510" s="107">
        <f>S510-'Wind PPAs by Plant_Real'!B510</f>
        <v>0</v>
      </c>
      <c r="Z510" s="418"/>
    </row>
    <row r="511" spans="1:26">
      <c r="A511" s="421">
        <v>42671</v>
      </c>
      <c r="B511" s="417">
        <v>199.52</v>
      </c>
      <c r="C511" s="1221">
        <v>30</v>
      </c>
      <c r="D511" s="417" t="e">
        <v>#N/A</v>
      </c>
      <c r="E511" s="417" t="e">
        <v>#N/A</v>
      </c>
      <c r="F511" s="417" t="e">
        <v>#N/A</v>
      </c>
      <c r="G511" s="417">
        <v>21.739562171228037</v>
      </c>
      <c r="H511" s="417" t="e">
        <v>#N/A</v>
      </c>
      <c r="I511" s="417" t="e">
        <v>#N/A</v>
      </c>
      <c r="J511" s="417" t="e">
        <v>#N/A</v>
      </c>
      <c r="K511" s="417" t="e">
        <v>#N/A</v>
      </c>
      <c r="L511" s="422" t="e">
        <v>#N/A</v>
      </c>
      <c r="N511" s="123" t="e">
        <v>#N/A</v>
      </c>
      <c r="O511" s="61">
        <v>21.739562171228037</v>
      </c>
      <c r="P511" s="500" t="e">
        <v>#N/A</v>
      </c>
      <c r="Q511" s="107"/>
      <c r="S511" s="3">
        <v>199.52</v>
      </c>
      <c r="T511" s="107">
        <f t="shared" si="8"/>
        <v>0</v>
      </c>
      <c r="U511" s="107">
        <f>S511-'Wind PPAs by Plant_Real'!B511</f>
        <v>0</v>
      </c>
      <c r="Z511" s="418"/>
    </row>
    <row r="512" spans="1:26">
      <c r="A512" s="421">
        <v>43468</v>
      </c>
      <c r="B512" s="417">
        <v>398.6</v>
      </c>
      <c r="C512" s="1221">
        <v>20</v>
      </c>
      <c r="D512" s="417" t="e">
        <v>#N/A</v>
      </c>
      <c r="E512" s="417" t="e">
        <v>#N/A</v>
      </c>
      <c r="F512" s="417">
        <v>31.86999999999999</v>
      </c>
      <c r="G512" s="417" t="e">
        <v>#N/A</v>
      </c>
      <c r="H512" s="417" t="e">
        <v>#N/A</v>
      </c>
      <c r="I512" s="417" t="e">
        <v>#N/A</v>
      </c>
      <c r="J512" s="417" t="e">
        <v>#N/A</v>
      </c>
      <c r="K512" s="417" t="e">
        <v>#N/A</v>
      </c>
      <c r="L512" s="422" t="e">
        <v>#N/A</v>
      </c>
      <c r="N512" s="123" t="e">
        <v>#N/A</v>
      </c>
      <c r="O512" s="61">
        <v>31.86999999999999</v>
      </c>
      <c r="P512" s="500" t="e">
        <v>#N/A</v>
      </c>
      <c r="Q512" s="107"/>
      <c r="S512" s="3">
        <v>398.6</v>
      </c>
      <c r="T512" s="107">
        <f t="shared" si="8"/>
        <v>0</v>
      </c>
      <c r="U512" s="107">
        <f>S512-'Wind PPAs by Plant_Real'!B512</f>
        <v>0</v>
      </c>
      <c r="Z512" s="418"/>
    </row>
    <row r="513" spans="1:26">
      <c r="A513" s="421">
        <v>43741</v>
      </c>
      <c r="B513" s="417">
        <v>300</v>
      </c>
      <c r="C513" s="1221">
        <v>20</v>
      </c>
      <c r="D513" s="417" t="e">
        <v>#N/A</v>
      </c>
      <c r="E513" s="417">
        <v>41.879999999999981</v>
      </c>
      <c r="F513" s="417" t="e">
        <v>#N/A</v>
      </c>
      <c r="G513" s="417" t="e">
        <v>#N/A</v>
      </c>
      <c r="H513" s="417" t="e">
        <v>#N/A</v>
      </c>
      <c r="I513" s="417" t="e">
        <v>#N/A</v>
      </c>
      <c r="J513" s="417" t="e">
        <v>#N/A</v>
      </c>
      <c r="K513" s="417" t="e">
        <v>#N/A</v>
      </c>
      <c r="L513" s="422" t="e">
        <v>#N/A</v>
      </c>
      <c r="N513" s="123">
        <v>41.879999999999981</v>
      </c>
      <c r="O513" s="61" t="e">
        <v>#N/A</v>
      </c>
      <c r="P513" s="500" t="e">
        <v>#N/A</v>
      </c>
      <c r="Q513" s="107"/>
      <c r="S513" s="3">
        <v>300</v>
      </c>
      <c r="T513" s="107">
        <f t="shared" si="8"/>
        <v>0</v>
      </c>
      <c r="U513" s="107">
        <f>S513-'Wind PPAs by Plant_Real'!B513</f>
        <v>0</v>
      </c>
      <c r="Z513" s="418"/>
    </row>
    <row r="514" spans="1:26">
      <c r="A514" s="421">
        <v>43210</v>
      </c>
      <c r="B514" s="417">
        <v>301.02</v>
      </c>
      <c r="C514" s="1221">
        <v>20</v>
      </c>
      <c r="D514" s="417" t="e">
        <v>#N/A</v>
      </c>
      <c r="E514" s="417" t="e">
        <v>#N/A</v>
      </c>
      <c r="F514" s="417" t="e">
        <v>#N/A</v>
      </c>
      <c r="G514" s="417">
        <v>14.209999999999997</v>
      </c>
      <c r="H514" s="417" t="e">
        <v>#N/A</v>
      </c>
      <c r="I514" s="417" t="e">
        <v>#N/A</v>
      </c>
      <c r="J514" s="417" t="e">
        <v>#N/A</v>
      </c>
      <c r="K514" s="417" t="e">
        <v>#N/A</v>
      </c>
      <c r="L514" s="422" t="e">
        <v>#N/A</v>
      </c>
      <c r="N514" s="123" t="e">
        <v>#N/A</v>
      </c>
      <c r="O514" s="61">
        <v>14.209999999999997</v>
      </c>
      <c r="P514" s="500" t="e">
        <v>#N/A</v>
      </c>
      <c r="Q514" s="107"/>
      <c r="S514" s="3">
        <v>301.02</v>
      </c>
      <c r="T514" s="107">
        <f t="shared" si="8"/>
        <v>0</v>
      </c>
      <c r="U514" s="107">
        <f>S514-'Wind PPAs by Plant_Real'!B514</f>
        <v>0</v>
      </c>
      <c r="Z514" s="418"/>
    </row>
    <row r="515" spans="1:26">
      <c r="A515" s="421">
        <v>43755</v>
      </c>
      <c r="B515" s="417">
        <v>90</v>
      </c>
      <c r="C515" s="1221">
        <v>20</v>
      </c>
      <c r="D515" s="417" t="e">
        <v>#N/A</v>
      </c>
      <c r="E515" s="417" t="e">
        <v>#N/A</v>
      </c>
      <c r="F515" s="417" t="e">
        <v>#N/A</v>
      </c>
      <c r="G515" s="417">
        <v>13.519999999999985</v>
      </c>
      <c r="H515" s="417" t="e">
        <v>#N/A</v>
      </c>
      <c r="I515" s="417" t="e">
        <v>#N/A</v>
      </c>
      <c r="J515" s="417" t="e">
        <v>#N/A</v>
      </c>
      <c r="K515" s="417" t="e">
        <v>#N/A</v>
      </c>
      <c r="L515" s="422" t="e">
        <v>#N/A</v>
      </c>
      <c r="N515" s="123" t="e">
        <v>#N/A</v>
      </c>
      <c r="O515" s="61">
        <v>13.519999999999985</v>
      </c>
      <c r="P515" s="500" t="e">
        <v>#N/A</v>
      </c>
      <c r="Q515" s="107"/>
      <c r="S515" s="3">
        <v>90</v>
      </c>
      <c r="T515" s="107">
        <f t="shared" si="8"/>
        <v>0</v>
      </c>
      <c r="U515" s="107">
        <f>S515-'Wind PPAs by Plant_Real'!B515</f>
        <v>0</v>
      </c>
      <c r="Z515" s="418"/>
    </row>
    <row r="516" spans="1:26">
      <c r="A516" s="421">
        <v>43755</v>
      </c>
      <c r="B516" s="417">
        <v>110.00000000000001</v>
      </c>
      <c r="C516" s="1221">
        <v>20</v>
      </c>
      <c r="D516" s="417" t="e">
        <v>#N/A</v>
      </c>
      <c r="E516" s="417" t="e">
        <v>#N/A</v>
      </c>
      <c r="F516" s="417" t="e">
        <v>#N/A</v>
      </c>
      <c r="G516" s="417">
        <v>16.729999999999993</v>
      </c>
      <c r="H516" s="417" t="e">
        <v>#N/A</v>
      </c>
      <c r="I516" s="417" t="e">
        <v>#N/A</v>
      </c>
      <c r="J516" s="417" t="e">
        <v>#N/A</v>
      </c>
      <c r="K516" s="417" t="e">
        <v>#N/A</v>
      </c>
      <c r="L516" s="422" t="e">
        <v>#N/A</v>
      </c>
      <c r="N516" s="123" t="e">
        <v>#N/A</v>
      </c>
      <c r="O516" s="61">
        <v>16.729999999999993</v>
      </c>
      <c r="P516" s="500" t="e">
        <v>#N/A</v>
      </c>
      <c r="Q516" s="107"/>
      <c r="S516" s="3">
        <v>110.00000000000001</v>
      </c>
      <c r="T516" s="107">
        <f t="shared" si="8"/>
        <v>0</v>
      </c>
      <c r="U516" s="107">
        <f>S516-'Wind PPAs by Plant_Real'!B516</f>
        <v>0</v>
      </c>
      <c r="Z516" s="418"/>
    </row>
    <row r="517" spans="1:26">
      <c r="A517" s="421">
        <v>43531</v>
      </c>
      <c r="B517" s="417">
        <v>144</v>
      </c>
      <c r="C517" s="1221">
        <v>20</v>
      </c>
      <c r="D517" s="417" t="e">
        <v>#N/A</v>
      </c>
      <c r="E517" s="417">
        <v>30.099999999999998</v>
      </c>
      <c r="F517" s="417" t="e">
        <v>#N/A</v>
      </c>
      <c r="G517" s="417" t="e">
        <v>#N/A</v>
      </c>
      <c r="H517" s="417" t="e">
        <v>#N/A</v>
      </c>
      <c r="I517" s="417" t="e">
        <v>#N/A</v>
      </c>
      <c r="J517" s="417" t="e">
        <v>#N/A</v>
      </c>
      <c r="K517" s="417" t="e">
        <v>#N/A</v>
      </c>
      <c r="L517" s="422" t="e">
        <v>#N/A</v>
      </c>
      <c r="N517" s="123">
        <v>30.099999999999998</v>
      </c>
      <c r="O517" s="61" t="e">
        <v>#N/A</v>
      </c>
      <c r="P517" s="500" t="e">
        <v>#N/A</v>
      </c>
      <c r="Q517" s="107"/>
      <c r="S517" s="3">
        <v>144</v>
      </c>
      <c r="T517" s="107">
        <f t="shared" si="8"/>
        <v>0</v>
      </c>
      <c r="U517" s="107">
        <f>S517-'Wind PPAs by Plant_Real'!B517</f>
        <v>0</v>
      </c>
      <c r="Z517" s="418"/>
    </row>
    <row r="518" spans="1:26">
      <c r="A518" s="421">
        <v>42783</v>
      </c>
      <c r="B518" s="417">
        <v>200.8</v>
      </c>
      <c r="C518" s="1221">
        <v>20</v>
      </c>
      <c r="D518" s="417" t="e">
        <v>#N/A</v>
      </c>
      <c r="E518" s="417">
        <v>42.421067459374576</v>
      </c>
      <c r="F518" s="417" t="e">
        <v>#N/A</v>
      </c>
      <c r="G518" s="417" t="e">
        <v>#N/A</v>
      </c>
      <c r="H518" s="417" t="e">
        <v>#N/A</v>
      </c>
      <c r="I518" s="417" t="e">
        <v>#N/A</v>
      </c>
      <c r="J518" s="417" t="e">
        <v>#N/A</v>
      </c>
      <c r="K518" s="417" t="e">
        <v>#N/A</v>
      </c>
      <c r="L518" s="422" t="e">
        <v>#N/A</v>
      </c>
      <c r="N518" s="123">
        <v>42.421067459374576</v>
      </c>
      <c r="O518" s="61" t="e">
        <v>#N/A</v>
      </c>
      <c r="P518" s="500" t="e">
        <v>#N/A</v>
      </c>
      <c r="Q518" s="107"/>
      <c r="S518" s="3">
        <v>200.8</v>
      </c>
      <c r="T518" s="107">
        <f t="shared" si="8"/>
        <v>0</v>
      </c>
      <c r="U518" s="107">
        <f>S518-'Wind PPAs by Plant_Real'!B518</f>
        <v>0</v>
      </c>
      <c r="Z518" s="418"/>
    </row>
    <row r="519" spans="1:26">
      <c r="A519" s="421">
        <v>43978</v>
      </c>
      <c r="B519" s="417">
        <v>172.54842630833929</v>
      </c>
      <c r="C519" s="1221">
        <v>11</v>
      </c>
      <c r="D519" s="417" t="e">
        <v>#N/A</v>
      </c>
      <c r="E519" s="417" t="e">
        <v>#N/A</v>
      </c>
      <c r="F519" s="417" t="e">
        <v>#N/A</v>
      </c>
      <c r="G519" s="417">
        <v>16.699999999999989</v>
      </c>
      <c r="H519" s="417" t="e">
        <v>#N/A</v>
      </c>
      <c r="I519" s="417" t="e">
        <v>#N/A</v>
      </c>
      <c r="J519" s="417" t="e">
        <v>#N/A</v>
      </c>
      <c r="K519" s="417" t="e">
        <v>#N/A</v>
      </c>
      <c r="L519" s="422" t="e">
        <v>#N/A</v>
      </c>
      <c r="N519" s="123" t="e">
        <v>#N/A</v>
      </c>
      <c r="O519" s="61">
        <v>16.699999999999989</v>
      </c>
      <c r="P519" s="500" t="e">
        <v>#N/A</v>
      </c>
      <c r="Q519" s="107"/>
      <c r="S519" s="3">
        <v>172.54842630833929</v>
      </c>
      <c r="T519" s="107">
        <f t="shared" si="8"/>
        <v>0</v>
      </c>
      <c r="U519" s="107">
        <f>S519-'Wind PPAs by Plant_Real'!B519</f>
        <v>0</v>
      </c>
      <c r="Z519" s="418"/>
    </row>
    <row r="520" spans="1:26">
      <c r="A520" s="421">
        <v>43978</v>
      </c>
      <c r="B520" s="417">
        <v>26.321573691660728</v>
      </c>
      <c r="C520" s="1221">
        <v>11</v>
      </c>
      <c r="D520" s="417" t="e">
        <v>#N/A</v>
      </c>
      <c r="E520" s="417" t="e">
        <v>#N/A</v>
      </c>
      <c r="F520" s="417" t="e">
        <v>#N/A</v>
      </c>
      <c r="G520" s="417">
        <v>13.249999999999995</v>
      </c>
      <c r="H520" s="417" t="e">
        <v>#N/A</v>
      </c>
      <c r="I520" s="417" t="e">
        <v>#N/A</v>
      </c>
      <c r="J520" s="417" t="e">
        <v>#N/A</v>
      </c>
      <c r="K520" s="417" t="e">
        <v>#N/A</v>
      </c>
      <c r="L520" s="422" t="e">
        <v>#N/A</v>
      </c>
      <c r="N520" s="123" t="e">
        <v>#N/A</v>
      </c>
      <c r="O520" s="61">
        <v>13.249999999999995</v>
      </c>
      <c r="P520" s="500" t="e">
        <v>#N/A</v>
      </c>
      <c r="Q520" s="107"/>
      <c r="S520" s="3">
        <v>26.321573691660728</v>
      </c>
      <c r="T520" s="107">
        <f t="shared" si="8"/>
        <v>0</v>
      </c>
      <c r="U520" s="107">
        <f>S520-'Wind PPAs by Plant_Real'!B520</f>
        <v>0</v>
      </c>
      <c r="Z520" s="418"/>
    </row>
    <row r="521" spans="1:26">
      <c r="A521" s="421">
        <v>43332</v>
      </c>
      <c r="B521" s="417">
        <v>250.4</v>
      </c>
      <c r="C521" s="1221">
        <v>20</v>
      </c>
      <c r="D521" s="417" t="e">
        <v>#N/A</v>
      </c>
      <c r="E521" s="417" t="e">
        <v>#N/A</v>
      </c>
      <c r="F521" s="417">
        <v>19.509999999999984</v>
      </c>
      <c r="G521" s="417" t="e">
        <v>#N/A</v>
      </c>
      <c r="H521" s="417" t="e">
        <v>#N/A</v>
      </c>
      <c r="I521" s="417" t="e">
        <v>#N/A</v>
      </c>
      <c r="J521" s="417" t="e">
        <v>#N/A</v>
      </c>
      <c r="K521" s="417" t="e">
        <v>#N/A</v>
      </c>
      <c r="L521" s="422" t="e">
        <v>#N/A</v>
      </c>
      <c r="N521" s="123" t="e">
        <v>#N/A</v>
      </c>
      <c r="O521" s="61">
        <v>19.509999999999984</v>
      </c>
      <c r="P521" s="500" t="e">
        <v>#N/A</v>
      </c>
      <c r="Q521" s="107"/>
      <c r="S521" s="3">
        <v>250.4</v>
      </c>
      <c r="T521" s="107">
        <f t="shared" si="8"/>
        <v>0</v>
      </c>
      <c r="U521" s="107">
        <f>S521-'Wind PPAs by Plant_Real'!B521</f>
        <v>0</v>
      </c>
      <c r="Z521" s="418"/>
    </row>
    <row r="522" spans="1:26">
      <c r="A522" s="421">
        <v>43698</v>
      </c>
      <c r="B522" s="417">
        <v>72.599999999999994</v>
      </c>
      <c r="C522" s="1221">
        <v>20</v>
      </c>
      <c r="D522" s="417" t="e">
        <v>#N/A</v>
      </c>
      <c r="E522" s="417" t="e">
        <v>#N/A</v>
      </c>
      <c r="F522" s="417" t="e">
        <v>#N/A</v>
      </c>
      <c r="G522" s="417" t="e">
        <v>#N/A</v>
      </c>
      <c r="H522" s="417" t="e">
        <v>#N/A</v>
      </c>
      <c r="I522" s="417" t="e">
        <v>#N/A</v>
      </c>
      <c r="J522" s="417" t="e">
        <v>#N/A</v>
      </c>
      <c r="K522" s="417">
        <v>42.638849298489447</v>
      </c>
      <c r="L522" s="422" t="e">
        <v>#N/A</v>
      </c>
      <c r="N522" s="123" t="e">
        <v>#N/A</v>
      </c>
      <c r="O522" s="61" t="e">
        <v>#N/A</v>
      </c>
      <c r="P522" s="500">
        <v>42.638849298489447</v>
      </c>
      <c r="Q522" s="107"/>
      <c r="S522" s="3">
        <v>72.599999999999994</v>
      </c>
      <c r="T522" s="107">
        <f t="shared" si="8"/>
        <v>0</v>
      </c>
      <c r="U522" s="107">
        <f>S522-'Wind PPAs by Plant_Real'!B522</f>
        <v>0</v>
      </c>
      <c r="Z522" s="418"/>
    </row>
    <row r="523" spans="1:26">
      <c r="A523" s="421">
        <v>43476</v>
      </c>
      <c r="B523" s="417">
        <v>136.80000000000001</v>
      </c>
      <c r="C523" s="1221">
        <v>32</v>
      </c>
      <c r="D523" s="417" t="e">
        <v>#N/A</v>
      </c>
      <c r="E523" s="417">
        <v>52.819149208125296</v>
      </c>
      <c r="F523" s="417" t="e">
        <v>#N/A</v>
      </c>
      <c r="G523" s="417" t="e">
        <v>#N/A</v>
      </c>
      <c r="H523" s="417" t="e">
        <v>#N/A</v>
      </c>
      <c r="I523" s="417" t="e">
        <v>#N/A</v>
      </c>
      <c r="J523" s="417" t="e">
        <v>#N/A</v>
      </c>
      <c r="K523" s="417" t="e">
        <v>#N/A</v>
      </c>
      <c r="L523" s="422" t="e">
        <v>#N/A</v>
      </c>
      <c r="N523" s="123">
        <v>52.819149208125296</v>
      </c>
      <c r="O523" s="61" t="e">
        <v>#N/A</v>
      </c>
      <c r="P523" s="500" t="e">
        <v>#N/A</v>
      </c>
      <c r="Q523" s="107"/>
      <c r="S523" s="3">
        <v>136.80000000000001</v>
      </c>
      <c r="T523" s="107">
        <f t="shared" si="8"/>
        <v>0</v>
      </c>
      <c r="U523" s="107">
        <f>S523-'Wind PPAs by Plant_Real'!B523</f>
        <v>0</v>
      </c>
      <c r="Z523" s="418"/>
    </row>
    <row r="524" spans="1:26">
      <c r="A524" s="421">
        <v>43487</v>
      </c>
      <c r="B524" s="417">
        <v>102</v>
      </c>
      <c r="C524" s="1221">
        <v>15</v>
      </c>
      <c r="D524" s="417" t="e">
        <v>#N/A</v>
      </c>
      <c r="E524" s="417" t="e">
        <v>#N/A</v>
      </c>
      <c r="F524" s="417">
        <v>25.999999999999989</v>
      </c>
      <c r="G524" s="417" t="e">
        <v>#N/A</v>
      </c>
      <c r="H524" s="417" t="e">
        <v>#N/A</v>
      </c>
      <c r="I524" s="417" t="e">
        <v>#N/A</v>
      </c>
      <c r="J524" s="417" t="e">
        <v>#N/A</v>
      </c>
      <c r="K524" s="417" t="e">
        <v>#N/A</v>
      </c>
      <c r="L524" s="422" t="e">
        <v>#N/A</v>
      </c>
      <c r="N524" s="123" t="e">
        <v>#N/A</v>
      </c>
      <c r="O524" s="61">
        <v>25.999999999999989</v>
      </c>
      <c r="P524" s="500" t="e">
        <v>#N/A</v>
      </c>
      <c r="Q524" s="107"/>
      <c r="S524" s="3">
        <v>102</v>
      </c>
      <c r="T524" s="107">
        <f t="shared" si="8"/>
        <v>0</v>
      </c>
      <c r="U524" s="107">
        <f>S524-'Wind PPAs by Plant_Real'!B524</f>
        <v>0</v>
      </c>
      <c r="Z524" s="418"/>
    </row>
    <row r="525" spans="1:26">
      <c r="A525" s="421">
        <v>43122</v>
      </c>
      <c r="B525" s="417">
        <v>216.6</v>
      </c>
      <c r="C525" s="1221">
        <v>29</v>
      </c>
      <c r="D525" s="417" t="e">
        <v>#N/A</v>
      </c>
      <c r="E525" s="417" t="e">
        <v>#N/A</v>
      </c>
      <c r="F525" s="417" t="e">
        <v>#N/A</v>
      </c>
      <c r="G525" s="417">
        <v>28.318027054854927</v>
      </c>
      <c r="H525" s="417" t="e">
        <v>#N/A</v>
      </c>
      <c r="I525" s="417" t="e">
        <v>#N/A</v>
      </c>
      <c r="J525" s="417" t="e">
        <v>#N/A</v>
      </c>
      <c r="K525" s="417" t="e">
        <v>#N/A</v>
      </c>
      <c r="L525" s="422" t="e">
        <v>#N/A</v>
      </c>
      <c r="N525" s="123" t="e">
        <v>#N/A</v>
      </c>
      <c r="O525" s="61">
        <v>28.318027054854927</v>
      </c>
      <c r="P525" s="500" t="e">
        <v>#N/A</v>
      </c>
      <c r="Q525" s="107"/>
      <c r="S525" s="3">
        <v>216.6</v>
      </c>
      <c r="T525" s="107">
        <f t="shared" si="8"/>
        <v>0</v>
      </c>
      <c r="U525" s="107">
        <f>S525-'Wind PPAs by Plant_Real'!B525</f>
        <v>0</v>
      </c>
      <c r="Z525" s="418"/>
    </row>
    <row r="526" spans="1:26">
      <c r="A526" s="421">
        <v>43303</v>
      </c>
      <c r="B526" s="417">
        <v>45.36</v>
      </c>
      <c r="C526" s="1221">
        <v>15</v>
      </c>
      <c r="D526" s="417" t="e">
        <v>#N/A</v>
      </c>
      <c r="E526" s="417" t="e">
        <v>#N/A</v>
      </c>
      <c r="F526" s="417" t="e">
        <v>#N/A</v>
      </c>
      <c r="G526" s="417" t="e">
        <v>#N/A</v>
      </c>
      <c r="H526" s="417" t="e">
        <v>#N/A</v>
      </c>
      <c r="I526" s="417">
        <v>30.399999999999991</v>
      </c>
      <c r="J526" s="417" t="e">
        <v>#N/A</v>
      </c>
      <c r="K526" s="417" t="e">
        <v>#N/A</v>
      </c>
      <c r="L526" s="422" t="e">
        <v>#N/A</v>
      </c>
      <c r="N526" s="123" t="e">
        <v>#N/A</v>
      </c>
      <c r="O526" s="61" t="e">
        <v>#N/A</v>
      </c>
      <c r="P526" s="500">
        <v>30.399999999999991</v>
      </c>
      <c r="Q526" s="107"/>
      <c r="S526" s="3">
        <v>45.36</v>
      </c>
      <c r="T526" s="107">
        <f t="shared" si="8"/>
        <v>0</v>
      </c>
      <c r="U526" s="107">
        <f>S526-'Wind PPAs by Plant_Real'!B526</f>
        <v>0</v>
      </c>
      <c r="Z526" s="418"/>
    </row>
    <row r="527" spans="1:26">
      <c r="A527" s="421">
        <v>43303</v>
      </c>
      <c r="B527" s="417">
        <v>80.64</v>
      </c>
      <c r="C527" s="1221">
        <v>15</v>
      </c>
      <c r="D527" s="417" t="e">
        <v>#N/A</v>
      </c>
      <c r="E527" s="417" t="e">
        <v>#N/A</v>
      </c>
      <c r="F527" s="417" t="e">
        <v>#N/A</v>
      </c>
      <c r="G527" s="417" t="e">
        <v>#N/A</v>
      </c>
      <c r="H527" s="417" t="e">
        <v>#N/A</v>
      </c>
      <c r="I527" s="417">
        <v>30.622007312377733</v>
      </c>
      <c r="J527" s="417" t="e">
        <v>#N/A</v>
      </c>
      <c r="K527" s="417" t="e">
        <v>#N/A</v>
      </c>
      <c r="L527" s="422" t="e">
        <v>#N/A</v>
      </c>
      <c r="N527" s="123" t="e">
        <v>#N/A</v>
      </c>
      <c r="O527" s="61" t="e">
        <v>#N/A</v>
      </c>
      <c r="P527" s="500">
        <v>30.622007312377733</v>
      </c>
      <c r="Q527" s="107"/>
      <c r="S527" s="3">
        <v>80.64</v>
      </c>
      <c r="T527" s="107">
        <f t="shared" si="8"/>
        <v>0</v>
      </c>
      <c r="U527" s="107">
        <f>S527-'Wind PPAs by Plant_Real'!B527</f>
        <v>0</v>
      </c>
      <c r="Z527" s="418"/>
    </row>
    <row r="528" spans="1:26">
      <c r="A528" s="421">
        <v>43507</v>
      </c>
      <c r="B528" s="417">
        <v>199.54</v>
      </c>
      <c r="C528" s="1221">
        <v>30</v>
      </c>
      <c r="D528" s="417" t="e">
        <v>#N/A</v>
      </c>
      <c r="E528" s="417">
        <v>35.289999999999964</v>
      </c>
      <c r="F528" s="417" t="e">
        <v>#N/A</v>
      </c>
      <c r="G528" s="417" t="e">
        <v>#N/A</v>
      </c>
      <c r="H528" s="417" t="e">
        <v>#N/A</v>
      </c>
      <c r="I528" s="417" t="e">
        <v>#N/A</v>
      </c>
      <c r="J528" s="417" t="e">
        <v>#N/A</v>
      </c>
      <c r="K528" s="417" t="e">
        <v>#N/A</v>
      </c>
      <c r="L528" s="422" t="e">
        <v>#N/A</v>
      </c>
      <c r="N528" s="123">
        <v>35.289999999999964</v>
      </c>
      <c r="O528" s="61" t="e">
        <v>#N/A</v>
      </c>
      <c r="P528" s="500" t="e">
        <v>#N/A</v>
      </c>
      <c r="Q528" s="107"/>
      <c r="S528" s="3">
        <v>199.54</v>
      </c>
      <c r="T528" s="107">
        <f t="shared" si="8"/>
        <v>0</v>
      </c>
      <c r="U528" s="107">
        <f>S528-'Wind PPAs by Plant_Real'!B528</f>
        <v>0</v>
      </c>
      <c r="Z528" s="418"/>
    </row>
    <row r="529" spans="1:26">
      <c r="A529" s="421">
        <v>43009</v>
      </c>
      <c r="B529" s="417">
        <v>98</v>
      </c>
      <c r="C529" s="1221">
        <v>12</v>
      </c>
      <c r="D529" s="417" t="e">
        <v>#N/A</v>
      </c>
      <c r="E529" s="417" t="e">
        <v>#N/A</v>
      </c>
      <c r="F529" s="417">
        <v>25.499999999999989</v>
      </c>
      <c r="G529" s="417" t="e">
        <v>#N/A</v>
      </c>
      <c r="H529" s="417" t="e">
        <v>#N/A</v>
      </c>
      <c r="I529" s="417" t="e">
        <v>#N/A</v>
      </c>
      <c r="J529" s="417" t="e">
        <v>#N/A</v>
      </c>
      <c r="K529" s="417" t="e">
        <v>#N/A</v>
      </c>
      <c r="L529" s="422" t="e">
        <v>#N/A</v>
      </c>
      <c r="N529" s="123" t="e">
        <v>#N/A</v>
      </c>
      <c r="O529" s="61">
        <v>25.499999999999989</v>
      </c>
      <c r="P529" s="500" t="e">
        <v>#N/A</v>
      </c>
      <c r="Q529" s="107"/>
      <c r="S529" s="3">
        <v>98</v>
      </c>
      <c r="T529" s="107">
        <f t="shared" si="8"/>
        <v>0</v>
      </c>
      <c r="U529" s="107">
        <f>S529-'Wind PPAs by Plant_Real'!B529</f>
        <v>0</v>
      </c>
      <c r="Z529" s="418"/>
    </row>
    <row r="530" spans="1:26">
      <c r="A530" s="421">
        <v>43004</v>
      </c>
      <c r="B530" s="417">
        <v>30</v>
      </c>
      <c r="C530" s="1221">
        <v>20</v>
      </c>
      <c r="D530" s="417" t="e">
        <v>#N/A</v>
      </c>
      <c r="E530" s="417">
        <v>27.067791176359819</v>
      </c>
      <c r="F530" s="417" t="e">
        <v>#N/A</v>
      </c>
      <c r="G530" s="417" t="e">
        <v>#N/A</v>
      </c>
      <c r="H530" s="417" t="e">
        <v>#N/A</v>
      </c>
      <c r="I530" s="417" t="e">
        <v>#N/A</v>
      </c>
      <c r="J530" s="417" t="e">
        <v>#N/A</v>
      </c>
      <c r="K530" s="417" t="e">
        <v>#N/A</v>
      </c>
      <c r="L530" s="422" t="e">
        <v>#N/A</v>
      </c>
      <c r="N530" s="123">
        <v>27.067791176359819</v>
      </c>
      <c r="O530" s="61" t="e">
        <v>#N/A</v>
      </c>
      <c r="P530" s="500" t="e">
        <v>#N/A</v>
      </c>
      <c r="Q530" s="107"/>
      <c r="S530" s="3">
        <v>30</v>
      </c>
      <c r="T530" s="107">
        <f t="shared" si="8"/>
        <v>0</v>
      </c>
      <c r="U530" s="107">
        <f>S530-'Wind PPAs by Plant_Real'!B530</f>
        <v>0</v>
      </c>
      <c r="Z530" s="418"/>
    </row>
    <row r="531" spans="1:26">
      <c r="A531" s="421">
        <v>43937</v>
      </c>
      <c r="B531" s="417">
        <v>50.1</v>
      </c>
      <c r="C531" s="1221">
        <v>15</v>
      </c>
      <c r="D531" s="417">
        <v>44.849999999999973</v>
      </c>
      <c r="E531" s="417" t="e">
        <v>#N/A</v>
      </c>
      <c r="F531" s="417" t="e">
        <v>#N/A</v>
      </c>
      <c r="G531" s="417" t="e">
        <v>#N/A</v>
      </c>
      <c r="H531" s="417" t="e">
        <v>#N/A</v>
      </c>
      <c r="I531" s="417" t="e">
        <v>#N/A</v>
      </c>
      <c r="J531" s="417" t="e">
        <v>#N/A</v>
      </c>
      <c r="K531" s="417" t="e">
        <v>#N/A</v>
      </c>
      <c r="L531" s="422" t="e">
        <v>#N/A</v>
      </c>
      <c r="N531" s="123">
        <v>44.849999999999973</v>
      </c>
      <c r="O531" s="61" t="e">
        <v>#N/A</v>
      </c>
      <c r="P531" s="500" t="e">
        <v>#N/A</v>
      </c>
      <c r="Q531" s="107"/>
      <c r="S531" s="3">
        <v>50.1</v>
      </c>
      <c r="T531" s="107">
        <f t="shared" si="8"/>
        <v>0</v>
      </c>
      <c r="U531" s="107">
        <f>S531-'Wind PPAs by Plant_Real'!B531</f>
        <v>0</v>
      </c>
      <c r="Z531" s="418"/>
    </row>
    <row r="532" spans="1:26">
      <c r="A532" s="421">
        <v>43819</v>
      </c>
      <c r="B532" s="417">
        <v>14.4</v>
      </c>
      <c r="C532" s="1221">
        <v>12</v>
      </c>
      <c r="D532" s="417">
        <v>45.809999999999995</v>
      </c>
      <c r="E532" s="417" t="e">
        <v>#N/A</v>
      </c>
      <c r="F532" s="417" t="e">
        <v>#N/A</v>
      </c>
      <c r="G532" s="417" t="e">
        <v>#N/A</v>
      </c>
      <c r="H532" s="417" t="e">
        <v>#N/A</v>
      </c>
      <c r="I532" s="417" t="e">
        <v>#N/A</v>
      </c>
      <c r="J532" s="417" t="e">
        <v>#N/A</v>
      </c>
      <c r="K532" s="417" t="e">
        <v>#N/A</v>
      </c>
      <c r="L532" s="422" t="e">
        <v>#N/A</v>
      </c>
      <c r="N532" s="123">
        <v>45.809999999999995</v>
      </c>
      <c r="O532" s="61" t="e">
        <v>#N/A</v>
      </c>
      <c r="P532" s="500" t="e">
        <v>#N/A</v>
      </c>
      <c r="Q532" s="107"/>
      <c r="S532" s="3">
        <v>14.4</v>
      </c>
      <c r="T532" s="107">
        <f t="shared" si="8"/>
        <v>0</v>
      </c>
      <c r="U532" s="107">
        <f>S532-'Wind PPAs by Plant_Real'!B532</f>
        <v>0</v>
      </c>
      <c r="Z532" s="418"/>
    </row>
    <row r="533" spans="1:26">
      <c r="A533" s="421">
        <v>43343</v>
      </c>
      <c r="B533" s="417">
        <v>97.2</v>
      </c>
      <c r="C533" s="1221">
        <v>15</v>
      </c>
      <c r="D533" s="417">
        <v>43.879999999999974</v>
      </c>
      <c r="E533" s="417" t="e">
        <v>#N/A</v>
      </c>
      <c r="F533" s="417" t="e">
        <v>#N/A</v>
      </c>
      <c r="G533" s="417" t="e">
        <v>#N/A</v>
      </c>
      <c r="H533" s="417" t="e">
        <v>#N/A</v>
      </c>
      <c r="I533" s="417" t="e">
        <v>#N/A</v>
      </c>
      <c r="J533" s="417" t="e">
        <v>#N/A</v>
      </c>
      <c r="K533" s="417" t="e">
        <v>#N/A</v>
      </c>
      <c r="L533" s="422" t="e">
        <v>#N/A</v>
      </c>
      <c r="N533" s="123">
        <v>43.879999999999974</v>
      </c>
      <c r="O533" s="61" t="e">
        <v>#N/A</v>
      </c>
      <c r="P533" s="500" t="e">
        <v>#N/A</v>
      </c>
      <c r="Q533" s="107"/>
      <c r="S533" s="3">
        <v>97.2</v>
      </c>
      <c r="T533" s="107">
        <f t="shared" si="8"/>
        <v>0</v>
      </c>
      <c r="U533" s="107">
        <f>S533-'Wind PPAs by Plant_Real'!B533</f>
        <v>0</v>
      </c>
      <c r="Z533" s="418"/>
    </row>
    <row r="534" spans="1:26">
      <c r="A534" s="421">
        <v>42754</v>
      </c>
      <c r="B534" s="417">
        <v>100</v>
      </c>
      <c r="C534" s="1221">
        <v>30</v>
      </c>
      <c r="D534" s="417" t="e">
        <v>#N/A</v>
      </c>
      <c r="E534" s="417">
        <v>44.51760184099362</v>
      </c>
      <c r="F534" s="417" t="e">
        <v>#N/A</v>
      </c>
      <c r="G534" s="417" t="e">
        <v>#N/A</v>
      </c>
      <c r="H534" s="417" t="e">
        <v>#N/A</v>
      </c>
      <c r="I534" s="417" t="e">
        <v>#N/A</v>
      </c>
      <c r="J534" s="417" t="e">
        <v>#N/A</v>
      </c>
      <c r="K534" s="417" t="e">
        <v>#N/A</v>
      </c>
      <c r="L534" s="422" t="e">
        <v>#N/A</v>
      </c>
      <c r="N534" s="123">
        <v>44.51760184099362</v>
      </c>
      <c r="O534" s="61" t="e">
        <v>#N/A</v>
      </c>
      <c r="P534" s="500" t="e">
        <v>#N/A</v>
      </c>
      <c r="Q534" s="107"/>
      <c r="S534" s="3">
        <v>100</v>
      </c>
      <c r="T534" s="107">
        <f t="shared" si="8"/>
        <v>0</v>
      </c>
      <c r="U534" s="107">
        <f>S534-'Wind PPAs by Plant_Real'!B534</f>
        <v>0</v>
      </c>
      <c r="Z534" s="418"/>
    </row>
    <row r="535" spans="1:26">
      <c r="A535" s="421">
        <v>44218</v>
      </c>
      <c r="B535" s="417">
        <v>80</v>
      </c>
      <c r="C535" s="1221">
        <v>15</v>
      </c>
      <c r="D535" s="417" t="e">
        <v>#N/A</v>
      </c>
      <c r="E535" s="417" t="e">
        <v>#N/A</v>
      </c>
      <c r="F535" s="417">
        <v>24.879999999999995</v>
      </c>
      <c r="G535" s="417" t="e">
        <v>#N/A</v>
      </c>
      <c r="H535" s="417" t="e">
        <v>#N/A</v>
      </c>
      <c r="I535" s="417" t="e">
        <v>#N/A</v>
      </c>
      <c r="J535" s="417" t="e">
        <v>#N/A</v>
      </c>
      <c r="K535" s="417" t="e">
        <v>#N/A</v>
      </c>
      <c r="L535" s="422" t="e">
        <v>#N/A</v>
      </c>
      <c r="N535" s="123" t="e">
        <v>#N/A</v>
      </c>
      <c r="O535" s="61">
        <v>24.879999999999995</v>
      </c>
      <c r="P535" s="500" t="e">
        <v>#N/A</v>
      </c>
      <c r="Q535" s="107"/>
      <c r="S535" s="3">
        <v>80</v>
      </c>
      <c r="T535" s="107">
        <f t="shared" si="8"/>
        <v>0</v>
      </c>
      <c r="U535" s="107">
        <f>S535-'Wind PPAs by Plant_Real'!B535</f>
        <v>0</v>
      </c>
      <c r="Z535" s="418"/>
    </row>
    <row r="536" spans="1:26">
      <c r="A536" s="421">
        <v>43817</v>
      </c>
      <c r="B536" s="417">
        <v>200</v>
      </c>
      <c r="C536" s="1221">
        <v>20</v>
      </c>
      <c r="D536" s="417" t="e">
        <v>#N/A</v>
      </c>
      <c r="E536" s="417">
        <v>14.64999999999999</v>
      </c>
      <c r="F536" s="417" t="e">
        <v>#N/A</v>
      </c>
      <c r="G536" s="417" t="e">
        <v>#N/A</v>
      </c>
      <c r="H536" s="417" t="e">
        <v>#N/A</v>
      </c>
      <c r="I536" s="417" t="e">
        <v>#N/A</v>
      </c>
      <c r="J536" s="417" t="e">
        <v>#N/A</v>
      </c>
      <c r="K536" s="417" t="e">
        <v>#N/A</v>
      </c>
      <c r="L536" s="422" t="e">
        <v>#N/A</v>
      </c>
      <c r="N536" s="123">
        <v>14.64999999999999</v>
      </c>
      <c r="O536" s="61" t="e">
        <v>#N/A</v>
      </c>
      <c r="P536" s="500" t="e">
        <v>#N/A</v>
      </c>
      <c r="Q536" s="107"/>
      <c r="S536" s="3">
        <v>200</v>
      </c>
      <c r="T536" s="107">
        <f t="shared" si="8"/>
        <v>0</v>
      </c>
      <c r="U536" s="107">
        <f>S536-'Wind PPAs by Plant_Real'!B536</f>
        <v>0</v>
      </c>
      <c r="Z536" s="418"/>
    </row>
    <row r="537" spans="1:26">
      <c r="A537" s="421">
        <v>44050</v>
      </c>
      <c r="B537" s="417">
        <v>53.6</v>
      </c>
      <c r="C537" s="1221">
        <v>20</v>
      </c>
      <c r="D537" s="417" t="e">
        <v>#N/A</v>
      </c>
      <c r="E537" s="417" t="e">
        <v>#N/A</v>
      </c>
      <c r="F537" s="417">
        <v>22.999999999999993</v>
      </c>
      <c r="G537" s="417" t="e">
        <v>#N/A</v>
      </c>
      <c r="H537" s="417" t="e">
        <v>#N/A</v>
      </c>
      <c r="I537" s="417" t="e">
        <v>#N/A</v>
      </c>
      <c r="J537" s="417" t="e">
        <v>#N/A</v>
      </c>
      <c r="K537" s="417" t="e">
        <v>#N/A</v>
      </c>
      <c r="L537" s="422" t="e">
        <v>#N/A</v>
      </c>
      <c r="N537" s="123" t="e">
        <v>#N/A</v>
      </c>
      <c r="O537" s="61">
        <v>22.999999999999993</v>
      </c>
      <c r="P537" s="500" t="e">
        <v>#N/A</v>
      </c>
      <c r="Q537" s="107"/>
      <c r="S537" s="3">
        <v>53.6</v>
      </c>
      <c r="T537" s="107">
        <f t="shared" si="8"/>
        <v>0</v>
      </c>
      <c r="U537" s="107">
        <f>S537-'Wind PPAs by Plant_Real'!B537</f>
        <v>0</v>
      </c>
      <c r="Z537" s="418"/>
    </row>
    <row r="538" spans="1:26">
      <c r="A538" s="421">
        <v>44091</v>
      </c>
      <c r="B538" s="417">
        <v>250.7</v>
      </c>
      <c r="C538" s="1221">
        <v>15</v>
      </c>
      <c r="D538" s="417" t="e">
        <v>#N/A</v>
      </c>
      <c r="E538" s="417" t="e">
        <v>#N/A</v>
      </c>
      <c r="F538" s="417" t="e">
        <v>#N/A</v>
      </c>
      <c r="G538" s="417">
        <v>16.239999999999984</v>
      </c>
      <c r="H538" s="417" t="e">
        <v>#N/A</v>
      </c>
      <c r="I538" s="417" t="e">
        <v>#N/A</v>
      </c>
      <c r="J538" s="417" t="e">
        <v>#N/A</v>
      </c>
      <c r="K538" s="417" t="e">
        <v>#N/A</v>
      </c>
      <c r="L538" s="422" t="e">
        <v>#N/A</v>
      </c>
      <c r="N538" s="123" t="e">
        <v>#N/A</v>
      </c>
      <c r="O538" s="61">
        <v>16.239999999999984</v>
      </c>
      <c r="P538" s="500" t="e">
        <v>#N/A</v>
      </c>
      <c r="Q538" s="107"/>
      <c r="S538" s="3">
        <v>250.7</v>
      </c>
      <c r="T538" s="107">
        <f t="shared" ref="T538:T585" si="9">S538-B538</f>
        <v>0</v>
      </c>
      <c r="U538" s="107">
        <f>S538-'Wind PPAs by Plant_Real'!B538</f>
        <v>0</v>
      </c>
      <c r="Z538" s="418"/>
    </row>
    <row r="539" spans="1:26">
      <c r="A539" s="421">
        <v>44091</v>
      </c>
      <c r="B539" s="417">
        <v>300.60000000000002</v>
      </c>
      <c r="C539" s="1221">
        <v>15</v>
      </c>
      <c r="D539" s="417" t="e">
        <v>#N/A</v>
      </c>
      <c r="E539" s="417" t="e">
        <v>#N/A</v>
      </c>
      <c r="F539" s="417" t="e">
        <v>#N/A</v>
      </c>
      <c r="G539" s="417">
        <v>17.459999999999997</v>
      </c>
      <c r="H539" s="417" t="e">
        <v>#N/A</v>
      </c>
      <c r="I539" s="417" t="e">
        <v>#N/A</v>
      </c>
      <c r="J539" s="417" t="e">
        <v>#N/A</v>
      </c>
      <c r="K539" s="417" t="e">
        <v>#N/A</v>
      </c>
      <c r="L539" s="422" t="e">
        <v>#N/A</v>
      </c>
      <c r="N539" s="123" t="e">
        <v>#N/A</v>
      </c>
      <c r="O539" s="61">
        <v>17.459999999999997</v>
      </c>
      <c r="P539" s="500" t="e">
        <v>#N/A</v>
      </c>
      <c r="Q539" s="107"/>
      <c r="S539" s="3">
        <v>300.60000000000002</v>
      </c>
      <c r="T539" s="107">
        <f t="shared" si="9"/>
        <v>0</v>
      </c>
      <c r="U539" s="107">
        <f>S539-'Wind PPAs by Plant_Real'!B539</f>
        <v>0</v>
      </c>
      <c r="Z539" s="418"/>
    </row>
    <row r="540" spans="1:26">
      <c r="A540" s="421">
        <v>43466</v>
      </c>
      <c r="B540" s="417">
        <v>46.5</v>
      </c>
      <c r="C540" s="1221">
        <v>15</v>
      </c>
      <c r="D540" s="417">
        <v>36.500000000000007</v>
      </c>
      <c r="E540" s="417" t="e">
        <v>#N/A</v>
      </c>
      <c r="F540" s="417" t="e">
        <v>#N/A</v>
      </c>
      <c r="G540" s="417" t="e">
        <v>#N/A</v>
      </c>
      <c r="H540" s="417" t="e">
        <v>#N/A</v>
      </c>
      <c r="I540" s="417" t="e">
        <v>#N/A</v>
      </c>
      <c r="J540" s="417" t="e">
        <v>#N/A</v>
      </c>
      <c r="K540" s="417" t="e">
        <v>#N/A</v>
      </c>
      <c r="L540" s="422" t="e">
        <v>#N/A</v>
      </c>
      <c r="N540" s="123">
        <v>36.500000000000007</v>
      </c>
      <c r="O540" s="61" t="e">
        <v>#N/A</v>
      </c>
      <c r="P540" s="500" t="e">
        <v>#N/A</v>
      </c>
      <c r="Q540" s="107"/>
      <c r="S540" s="3">
        <v>46.5</v>
      </c>
      <c r="T540" s="107">
        <f t="shared" si="9"/>
        <v>0</v>
      </c>
      <c r="U540" s="107">
        <f>S540-'Wind PPAs by Plant_Real'!B540</f>
        <v>0</v>
      </c>
      <c r="Z540" s="418"/>
    </row>
    <row r="541" spans="1:26">
      <c r="A541" s="421">
        <v>44440</v>
      </c>
      <c r="B541" s="417">
        <v>197.4</v>
      </c>
      <c r="C541" s="1221">
        <v>10</v>
      </c>
      <c r="D541" s="417" t="e">
        <v>#N/A</v>
      </c>
      <c r="E541" s="417" t="e">
        <v>#N/A</v>
      </c>
      <c r="F541" s="417" t="e">
        <v>#N/A</v>
      </c>
      <c r="G541" s="417">
        <v>17.149999999999991</v>
      </c>
      <c r="H541" s="417" t="e">
        <v>#N/A</v>
      </c>
      <c r="I541" s="417" t="e">
        <v>#N/A</v>
      </c>
      <c r="J541" s="417" t="e">
        <v>#N/A</v>
      </c>
      <c r="K541" s="417" t="e">
        <v>#N/A</v>
      </c>
      <c r="L541" s="422" t="e">
        <v>#N/A</v>
      </c>
      <c r="N541" s="123" t="e">
        <v>#N/A</v>
      </c>
      <c r="O541" s="61">
        <v>17.149999999999991</v>
      </c>
      <c r="P541" s="500" t="e">
        <v>#N/A</v>
      </c>
      <c r="Q541" s="107"/>
      <c r="S541" s="3">
        <v>197.4</v>
      </c>
      <c r="T541" s="107">
        <f t="shared" si="9"/>
        <v>0</v>
      </c>
      <c r="U541" s="107">
        <f>S541-'Wind PPAs by Plant_Real'!B541</f>
        <v>0</v>
      </c>
      <c r="Z541" s="418"/>
    </row>
    <row r="542" spans="1:26">
      <c r="A542" s="421">
        <v>43402</v>
      </c>
      <c r="B542" s="417">
        <v>153.6</v>
      </c>
      <c r="C542" s="1221">
        <v>12</v>
      </c>
      <c r="D542" s="417" t="e">
        <v>#N/A</v>
      </c>
      <c r="E542" s="417" t="e">
        <v>#N/A</v>
      </c>
      <c r="F542" s="417" t="e">
        <v>#N/A</v>
      </c>
      <c r="G542" s="417">
        <v>15.629999999999999</v>
      </c>
      <c r="H542" s="417" t="e">
        <v>#N/A</v>
      </c>
      <c r="I542" s="417" t="e">
        <v>#N/A</v>
      </c>
      <c r="J542" s="417" t="e">
        <v>#N/A</v>
      </c>
      <c r="K542" s="417" t="e">
        <v>#N/A</v>
      </c>
      <c r="L542" s="422" t="e">
        <v>#N/A</v>
      </c>
      <c r="N542" s="123" t="e">
        <v>#N/A</v>
      </c>
      <c r="O542" s="61">
        <v>15.629999999999999</v>
      </c>
      <c r="P542" s="500" t="e">
        <v>#N/A</v>
      </c>
      <c r="Q542" s="107"/>
      <c r="S542" s="3">
        <v>153.6</v>
      </c>
      <c r="T542" s="107">
        <f t="shared" si="9"/>
        <v>0</v>
      </c>
      <c r="U542" s="107">
        <f>S542-'Wind PPAs by Plant_Real'!B542</f>
        <v>0</v>
      </c>
      <c r="Z542" s="418"/>
    </row>
    <row r="543" spans="1:26">
      <c r="A543" s="421">
        <v>43501</v>
      </c>
      <c r="B543" s="417">
        <v>104</v>
      </c>
      <c r="C543" s="1221">
        <v>20</v>
      </c>
      <c r="D543" s="417" t="e">
        <v>#N/A</v>
      </c>
      <c r="E543" s="417">
        <v>11.499999999999995</v>
      </c>
      <c r="F543" s="417" t="e">
        <v>#N/A</v>
      </c>
      <c r="G543" s="417" t="e">
        <v>#N/A</v>
      </c>
      <c r="H543" s="417" t="e">
        <v>#N/A</v>
      </c>
      <c r="I543" s="417" t="e">
        <v>#N/A</v>
      </c>
      <c r="J543" s="417" t="e">
        <v>#N/A</v>
      </c>
      <c r="K543" s="417" t="e">
        <v>#N/A</v>
      </c>
      <c r="L543" s="422" t="e">
        <v>#N/A</v>
      </c>
      <c r="N543" s="123">
        <v>11.499999999999995</v>
      </c>
      <c r="O543" s="61" t="e">
        <v>#N/A</v>
      </c>
      <c r="P543" s="500" t="e">
        <v>#N/A</v>
      </c>
      <c r="Q543" s="107"/>
      <c r="S543" s="3">
        <v>104</v>
      </c>
      <c r="T543" s="107">
        <f t="shared" si="9"/>
        <v>0</v>
      </c>
      <c r="U543" s="107">
        <f>S543-'Wind PPAs by Plant_Real'!B543</f>
        <v>0</v>
      </c>
      <c r="Z543" s="418"/>
    </row>
    <row r="544" spans="1:26">
      <c r="A544" s="421">
        <v>44090</v>
      </c>
      <c r="B544" s="417">
        <v>29.5</v>
      </c>
      <c r="C544" s="1221">
        <v>20</v>
      </c>
      <c r="D544" s="417">
        <v>37.999999999999979</v>
      </c>
      <c r="E544" s="417" t="e">
        <v>#N/A</v>
      </c>
      <c r="F544" s="417" t="e">
        <v>#N/A</v>
      </c>
      <c r="G544" s="417" t="e">
        <v>#N/A</v>
      </c>
      <c r="H544" s="417" t="e">
        <v>#N/A</v>
      </c>
      <c r="I544" s="417" t="e">
        <v>#N/A</v>
      </c>
      <c r="J544" s="417" t="e">
        <v>#N/A</v>
      </c>
      <c r="K544" s="417" t="e">
        <v>#N/A</v>
      </c>
      <c r="L544" s="422" t="e">
        <v>#N/A</v>
      </c>
      <c r="N544" s="123">
        <v>37.999999999999979</v>
      </c>
      <c r="O544" s="61" t="e">
        <v>#N/A</v>
      </c>
      <c r="P544" s="500" t="e">
        <v>#N/A</v>
      </c>
      <c r="Q544" s="107"/>
      <c r="S544" s="3">
        <v>29.5</v>
      </c>
      <c r="T544" s="107">
        <f t="shared" si="9"/>
        <v>0</v>
      </c>
      <c r="U544" s="107">
        <f>S544-'Wind PPAs by Plant_Real'!B544</f>
        <v>0</v>
      </c>
      <c r="Z544" s="418"/>
    </row>
    <row r="545" spans="1:26">
      <c r="A545" s="421">
        <v>44165</v>
      </c>
      <c r="B545" s="417">
        <v>33.799999999999997</v>
      </c>
      <c r="C545" s="1221">
        <v>20</v>
      </c>
      <c r="D545" s="417">
        <v>44.249999999999964</v>
      </c>
      <c r="E545" s="417" t="e">
        <v>#N/A</v>
      </c>
      <c r="F545" s="417" t="e">
        <v>#N/A</v>
      </c>
      <c r="G545" s="417" t="e">
        <v>#N/A</v>
      </c>
      <c r="H545" s="417" t="e">
        <v>#N/A</v>
      </c>
      <c r="I545" s="417" t="e">
        <v>#N/A</v>
      </c>
      <c r="J545" s="417" t="e">
        <v>#N/A</v>
      </c>
      <c r="K545" s="417" t="e">
        <v>#N/A</v>
      </c>
      <c r="L545" s="422" t="e">
        <v>#N/A</v>
      </c>
      <c r="N545" s="123">
        <v>44.249999999999964</v>
      </c>
      <c r="O545" s="61" t="e">
        <v>#N/A</v>
      </c>
      <c r="P545" s="500" t="e">
        <v>#N/A</v>
      </c>
      <c r="Q545" s="107"/>
      <c r="S545" s="3">
        <v>33.799999999999997</v>
      </c>
      <c r="T545" s="107">
        <f t="shared" si="9"/>
        <v>0</v>
      </c>
      <c r="U545" s="107">
        <f>S545-'Wind PPAs by Plant_Real'!B545</f>
        <v>0</v>
      </c>
      <c r="Z545" s="418"/>
    </row>
    <row r="546" spans="1:26">
      <c r="A546" s="421">
        <v>43740</v>
      </c>
      <c r="B546" s="417">
        <v>128</v>
      </c>
      <c r="C546" s="1221">
        <v>11</v>
      </c>
      <c r="D546" s="417" t="e">
        <v>#N/A</v>
      </c>
      <c r="E546" s="417" t="e">
        <v>#N/A</v>
      </c>
      <c r="F546" s="417" t="e">
        <v>#N/A</v>
      </c>
      <c r="G546" s="417">
        <v>14</v>
      </c>
      <c r="H546" s="417" t="e">
        <v>#N/A</v>
      </c>
      <c r="I546" s="417" t="e">
        <v>#N/A</v>
      </c>
      <c r="J546" s="417" t="e">
        <v>#N/A</v>
      </c>
      <c r="K546" s="417" t="e">
        <v>#N/A</v>
      </c>
      <c r="L546" s="422" t="e">
        <v>#N/A</v>
      </c>
      <c r="N546" s="123" t="e">
        <v>#N/A</v>
      </c>
      <c r="O546" s="61">
        <v>14</v>
      </c>
      <c r="P546" s="500" t="e">
        <v>#N/A</v>
      </c>
      <c r="Q546" s="107"/>
      <c r="S546" s="3">
        <v>128</v>
      </c>
      <c r="T546" s="107">
        <f t="shared" si="9"/>
        <v>0</v>
      </c>
      <c r="U546" s="107">
        <f>S546-'Wind PPAs by Plant_Real'!B546</f>
        <v>0</v>
      </c>
      <c r="Z546" s="418"/>
    </row>
    <row r="547" spans="1:26">
      <c r="A547" s="421">
        <v>43759</v>
      </c>
      <c r="B547" s="417">
        <v>302.39999999999998</v>
      </c>
      <c r="C547" s="1221">
        <v>20</v>
      </c>
      <c r="D547" s="417" t="e">
        <v>#N/A</v>
      </c>
      <c r="E547" s="417" t="e">
        <v>#N/A</v>
      </c>
      <c r="F547" s="417">
        <v>30.249999999999982</v>
      </c>
      <c r="G547" s="417" t="e">
        <v>#N/A</v>
      </c>
      <c r="H547" s="417" t="e">
        <v>#N/A</v>
      </c>
      <c r="I547" s="417" t="e">
        <v>#N/A</v>
      </c>
      <c r="J547" s="417" t="e">
        <v>#N/A</v>
      </c>
      <c r="K547" s="417" t="e">
        <v>#N/A</v>
      </c>
      <c r="L547" s="422" t="e">
        <v>#N/A</v>
      </c>
      <c r="N547" s="123" t="e">
        <v>#N/A</v>
      </c>
      <c r="O547" s="61">
        <v>30.249999999999982</v>
      </c>
      <c r="P547" s="500" t="e">
        <v>#N/A</v>
      </c>
      <c r="Q547" s="107"/>
      <c r="S547" s="3">
        <v>302.39999999999998</v>
      </c>
      <c r="T547" s="107">
        <f t="shared" si="9"/>
        <v>0</v>
      </c>
      <c r="U547" s="107">
        <f>S547-'Wind PPAs by Plant_Real'!B547</f>
        <v>0</v>
      </c>
      <c r="Z547" s="418"/>
    </row>
    <row r="548" spans="1:26">
      <c r="A548" s="421">
        <v>43812</v>
      </c>
      <c r="B548" s="417">
        <v>76.5</v>
      </c>
      <c r="C548" s="1221">
        <v>15</v>
      </c>
      <c r="D548" s="417" t="e">
        <v>#N/A</v>
      </c>
      <c r="E548" s="417" t="e">
        <v>#N/A</v>
      </c>
      <c r="F548" s="417" t="e">
        <v>#N/A</v>
      </c>
      <c r="G548" s="417" t="e">
        <v>#N/A</v>
      </c>
      <c r="H548" s="417" t="e">
        <v>#N/A</v>
      </c>
      <c r="I548" s="417">
        <v>32.749999999999993</v>
      </c>
      <c r="J548" s="417" t="e">
        <v>#N/A</v>
      </c>
      <c r="K548" s="417" t="e">
        <v>#N/A</v>
      </c>
      <c r="L548" s="422" t="e">
        <v>#N/A</v>
      </c>
      <c r="N548" s="123" t="e">
        <v>#N/A</v>
      </c>
      <c r="O548" s="61" t="e">
        <v>#N/A</v>
      </c>
      <c r="P548" s="500">
        <v>32.749999999999993</v>
      </c>
      <c r="Q548" s="107"/>
      <c r="S548" s="3">
        <v>76.5</v>
      </c>
      <c r="T548" s="107">
        <f t="shared" si="9"/>
        <v>0</v>
      </c>
      <c r="U548" s="107">
        <f>S548-'Wind PPAs by Plant_Real'!B548</f>
        <v>0</v>
      </c>
      <c r="Z548" s="418"/>
    </row>
    <row r="549" spans="1:26">
      <c r="A549" s="421">
        <v>44307</v>
      </c>
      <c r="B549" s="417">
        <v>29.9</v>
      </c>
      <c r="C549" s="1221">
        <v>15</v>
      </c>
      <c r="D549" s="417" t="e">
        <v>#N/A</v>
      </c>
      <c r="E549" s="417">
        <v>43.129999999999981</v>
      </c>
      <c r="F549" s="417" t="e">
        <v>#N/A</v>
      </c>
      <c r="G549" s="417" t="e">
        <v>#N/A</v>
      </c>
      <c r="H549" s="417" t="e">
        <v>#N/A</v>
      </c>
      <c r="I549" s="417" t="e">
        <v>#N/A</v>
      </c>
      <c r="J549" s="417" t="e">
        <v>#N/A</v>
      </c>
      <c r="K549" s="417" t="e">
        <v>#N/A</v>
      </c>
      <c r="L549" s="422" t="e">
        <v>#N/A</v>
      </c>
      <c r="N549" s="123">
        <v>43.129999999999981</v>
      </c>
      <c r="O549" s="61" t="e">
        <v>#N/A</v>
      </c>
      <c r="P549" s="500" t="e">
        <v>#N/A</v>
      </c>
      <c r="Q549" s="107"/>
      <c r="S549" s="3">
        <v>29.9</v>
      </c>
      <c r="T549" s="107">
        <f t="shared" si="9"/>
        <v>0</v>
      </c>
      <c r="U549" s="107">
        <f>S549-'Wind PPAs by Plant_Real'!B549</f>
        <v>0</v>
      </c>
      <c r="Z549" s="418"/>
    </row>
    <row r="550" spans="1:26">
      <c r="A550" s="421">
        <v>44307</v>
      </c>
      <c r="B550" s="417">
        <v>50</v>
      </c>
      <c r="C550" s="1221">
        <v>15</v>
      </c>
      <c r="D550" s="417" t="e">
        <v>#N/A</v>
      </c>
      <c r="E550" s="417">
        <v>46.369999999999969</v>
      </c>
      <c r="F550" s="417" t="e">
        <v>#N/A</v>
      </c>
      <c r="G550" s="417" t="e">
        <v>#N/A</v>
      </c>
      <c r="H550" s="417" t="e">
        <v>#N/A</v>
      </c>
      <c r="I550" s="417" t="e">
        <v>#N/A</v>
      </c>
      <c r="J550" s="417" t="e">
        <v>#N/A</v>
      </c>
      <c r="K550" s="417" t="e">
        <v>#N/A</v>
      </c>
      <c r="L550" s="422" t="e">
        <v>#N/A</v>
      </c>
      <c r="N550" s="123">
        <v>46.369999999999969</v>
      </c>
      <c r="O550" s="61" t="e">
        <v>#N/A</v>
      </c>
      <c r="P550" s="500" t="e">
        <v>#N/A</v>
      </c>
      <c r="Q550" s="107"/>
      <c r="S550" s="3">
        <v>50</v>
      </c>
      <c r="T550" s="107">
        <f t="shared" si="9"/>
        <v>0</v>
      </c>
      <c r="U550" s="107">
        <f>S550-'Wind PPAs by Plant_Real'!B550</f>
        <v>0</v>
      </c>
      <c r="Z550" s="418"/>
    </row>
    <row r="551" spans="1:26">
      <c r="A551" s="421">
        <v>44068</v>
      </c>
      <c r="B551" s="417">
        <v>100</v>
      </c>
      <c r="C551" s="1221">
        <v>10</v>
      </c>
      <c r="D551" s="417" t="e">
        <v>#N/A</v>
      </c>
      <c r="E551" s="417">
        <v>44.109999999999992</v>
      </c>
      <c r="F551" s="417" t="e">
        <v>#N/A</v>
      </c>
      <c r="G551" s="417" t="e">
        <v>#N/A</v>
      </c>
      <c r="H551" s="417" t="e">
        <v>#N/A</v>
      </c>
      <c r="I551" s="417" t="e">
        <v>#N/A</v>
      </c>
      <c r="J551" s="417" t="e">
        <v>#N/A</v>
      </c>
      <c r="K551" s="417" t="e">
        <v>#N/A</v>
      </c>
      <c r="L551" s="422" t="e">
        <v>#N/A</v>
      </c>
      <c r="N551" s="123">
        <v>44.109999999999992</v>
      </c>
      <c r="O551" s="61" t="e">
        <v>#N/A</v>
      </c>
      <c r="P551" s="500" t="e">
        <v>#N/A</v>
      </c>
      <c r="Q551" s="107"/>
      <c r="S551" s="3">
        <v>100</v>
      </c>
      <c r="T551" s="107">
        <f t="shared" si="9"/>
        <v>0</v>
      </c>
      <c r="U551" s="107">
        <f>S551-'Wind PPAs by Plant_Real'!B551</f>
        <v>0</v>
      </c>
    </row>
    <row r="552" spans="1:26">
      <c r="A552" s="421">
        <v>44074</v>
      </c>
      <c r="B552" s="417">
        <v>225</v>
      </c>
      <c r="C552" s="1221">
        <v>15</v>
      </c>
      <c r="D552" s="417" t="e">
        <v>#N/A</v>
      </c>
      <c r="E552" s="417">
        <v>39.999999999999986</v>
      </c>
      <c r="F552" s="417" t="e">
        <v>#N/A</v>
      </c>
      <c r="G552" s="417" t="e">
        <v>#N/A</v>
      </c>
      <c r="H552" s="417" t="e">
        <v>#N/A</v>
      </c>
      <c r="I552" s="417" t="e">
        <v>#N/A</v>
      </c>
      <c r="J552" s="417" t="e">
        <v>#N/A</v>
      </c>
      <c r="K552" s="417" t="e">
        <v>#N/A</v>
      </c>
      <c r="L552" s="422" t="e">
        <v>#N/A</v>
      </c>
      <c r="N552" s="123">
        <v>39.999999999999986</v>
      </c>
      <c r="O552" s="61" t="e">
        <v>#N/A</v>
      </c>
      <c r="P552" s="500" t="e">
        <v>#N/A</v>
      </c>
      <c r="Q552" s="107"/>
      <c r="S552" s="3">
        <v>225</v>
      </c>
      <c r="T552" s="107">
        <f t="shared" si="9"/>
        <v>0</v>
      </c>
      <c r="U552" s="107">
        <f>S552-'Wind PPAs by Plant_Real'!B552</f>
        <v>0</v>
      </c>
    </row>
    <row r="553" spans="1:26">
      <c r="A553" s="421">
        <v>44377</v>
      </c>
      <c r="B553" s="417">
        <v>180</v>
      </c>
      <c r="C553" s="1221">
        <v>15</v>
      </c>
      <c r="D553" s="417" t="e">
        <v>#N/A</v>
      </c>
      <c r="E553" s="417" t="e">
        <v>#N/A</v>
      </c>
      <c r="F553" s="417">
        <v>26.989999999999991</v>
      </c>
      <c r="G553" s="417" t="e">
        <v>#N/A</v>
      </c>
      <c r="H553" s="417" t="e">
        <v>#N/A</v>
      </c>
      <c r="I553" s="417" t="e">
        <v>#N/A</v>
      </c>
      <c r="J553" s="417" t="e">
        <v>#N/A</v>
      </c>
      <c r="K553" s="417" t="e">
        <v>#N/A</v>
      </c>
      <c r="L553" s="422" t="e">
        <v>#N/A</v>
      </c>
      <c r="N553" s="123" t="e">
        <v>#N/A</v>
      </c>
      <c r="O553" s="61">
        <v>26.989999999999991</v>
      </c>
      <c r="P553" s="500" t="e">
        <v>#N/A</v>
      </c>
      <c r="Q553" s="107"/>
      <c r="S553" s="3">
        <v>180</v>
      </c>
      <c r="T553" s="107">
        <f t="shared" si="9"/>
        <v>0</v>
      </c>
      <c r="U553" s="107">
        <f>S553-'Wind PPAs by Plant_Real'!B553</f>
        <v>0</v>
      </c>
    </row>
    <row r="554" spans="1:26">
      <c r="A554" s="421">
        <v>41247</v>
      </c>
      <c r="B554" s="417">
        <v>9.1</v>
      </c>
      <c r="C554" s="1221">
        <v>20</v>
      </c>
      <c r="D554" s="417" t="e">
        <v>#N/A</v>
      </c>
      <c r="E554" s="417" t="e">
        <v>#N/A</v>
      </c>
      <c r="F554" s="417" t="e">
        <v>#N/A</v>
      </c>
      <c r="G554" s="417" t="e">
        <v>#N/A</v>
      </c>
      <c r="H554" s="417" t="e">
        <v>#N/A</v>
      </c>
      <c r="I554" s="417" t="e">
        <v>#N/A</v>
      </c>
      <c r="J554" s="417" t="e">
        <v>#N/A</v>
      </c>
      <c r="K554" s="417">
        <v>92.999999999999957</v>
      </c>
      <c r="L554" s="422" t="e">
        <v>#N/A</v>
      </c>
      <c r="N554" s="123" t="e">
        <v>#N/A</v>
      </c>
      <c r="O554" s="61" t="e">
        <v>#N/A</v>
      </c>
      <c r="P554" s="500">
        <v>92.999999999999957</v>
      </c>
      <c r="Q554" s="107"/>
      <c r="S554" s="3">
        <v>9.1</v>
      </c>
      <c r="T554" s="107">
        <f t="shared" si="9"/>
        <v>0</v>
      </c>
      <c r="U554" s="107">
        <f>S554-'Wind PPAs by Plant_Real'!B554</f>
        <v>0</v>
      </c>
    </row>
    <row r="555" spans="1:26">
      <c r="A555" s="421">
        <v>44337</v>
      </c>
      <c r="B555" s="417">
        <v>145</v>
      </c>
      <c r="C555" s="1221">
        <v>20</v>
      </c>
      <c r="D555" s="417" t="e">
        <v>#N/A</v>
      </c>
      <c r="E555" s="417">
        <v>19.199999999999992</v>
      </c>
      <c r="F555" s="417" t="e">
        <v>#N/A</v>
      </c>
      <c r="G555" s="417" t="e">
        <v>#N/A</v>
      </c>
      <c r="H555" s="417" t="e">
        <v>#N/A</v>
      </c>
      <c r="I555" s="417" t="e">
        <v>#N/A</v>
      </c>
      <c r="J555" s="417" t="e">
        <v>#N/A</v>
      </c>
      <c r="K555" s="417" t="e">
        <v>#N/A</v>
      </c>
      <c r="L555" s="422" t="e">
        <v>#N/A</v>
      </c>
      <c r="N555" s="123">
        <v>19.199999999999992</v>
      </c>
      <c r="O555" s="61" t="e">
        <v>#N/A</v>
      </c>
      <c r="P555" s="500" t="e">
        <v>#N/A</v>
      </c>
      <c r="Q555" s="107"/>
      <c r="S555" s="3">
        <v>145</v>
      </c>
      <c r="T555" s="107">
        <f t="shared" si="9"/>
        <v>0</v>
      </c>
      <c r="U555" s="107">
        <f>S555-'Wind PPAs by Plant_Real'!B555</f>
        <v>0</v>
      </c>
    </row>
    <row r="556" spans="1:26">
      <c r="A556" s="421">
        <v>44230</v>
      </c>
      <c r="B556" s="417">
        <v>350</v>
      </c>
      <c r="C556" s="1221">
        <v>25</v>
      </c>
      <c r="D556" s="417" t="e">
        <v>#N/A</v>
      </c>
      <c r="E556" s="417">
        <v>25.249999999999986</v>
      </c>
      <c r="F556" s="417" t="e">
        <v>#N/A</v>
      </c>
      <c r="G556" s="417" t="e">
        <v>#N/A</v>
      </c>
      <c r="H556" s="417" t="e">
        <v>#N/A</v>
      </c>
      <c r="I556" s="417" t="e">
        <v>#N/A</v>
      </c>
      <c r="J556" s="417" t="e">
        <v>#N/A</v>
      </c>
      <c r="K556" s="417" t="e">
        <v>#N/A</v>
      </c>
      <c r="L556" s="422" t="e">
        <v>#N/A</v>
      </c>
      <c r="N556" s="123">
        <v>25.249999999999986</v>
      </c>
      <c r="O556" s="61" t="e">
        <v>#N/A</v>
      </c>
      <c r="P556" s="500" t="e">
        <v>#N/A</v>
      </c>
      <c r="Q556" s="107"/>
      <c r="S556" s="3">
        <v>350</v>
      </c>
      <c r="T556" s="107">
        <f t="shared" si="9"/>
        <v>0</v>
      </c>
      <c r="U556" s="107">
        <f>S556-'Wind PPAs by Plant_Real'!B556</f>
        <v>0</v>
      </c>
    </row>
    <row r="557" spans="1:26">
      <c r="A557" s="421">
        <v>44621</v>
      </c>
      <c r="B557" s="417">
        <v>70</v>
      </c>
      <c r="C557" s="1221">
        <v>15</v>
      </c>
      <c r="D557" s="417" t="e">
        <v>#N/A</v>
      </c>
      <c r="E557" s="417" t="e">
        <v>#N/A</v>
      </c>
      <c r="F557" s="417">
        <v>29.949999999999978</v>
      </c>
      <c r="G557" s="417" t="e">
        <v>#N/A</v>
      </c>
      <c r="H557" s="417" t="e">
        <v>#N/A</v>
      </c>
      <c r="I557" s="417" t="e">
        <v>#N/A</v>
      </c>
      <c r="J557" s="417" t="e">
        <v>#N/A</v>
      </c>
      <c r="K557" s="417" t="e">
        <v>#N/A</v>
      </c>
      <c r="L557" s="422" t="e">
        <v>#N/A</v>
      </c>
      <c r="N557" s="123" t="e">
        <v>#N/A</v>
      </c>
      <c r="O557" s="61">
        <v>29.949999999999978</v>
      </c>
      <c r="P557" s="500" t="e">
        <v>#N/A</v>
      </c>
      <c r="Q557" s="107"/>
      <c r="S557" s="3">
        <v>70</v>
      </c>
      <c r="T557" s="107">
        <f t="shared" si="9"/>
        <v>0</v>
      </c>
      <c r="U557" s="107">
        <f>S557-'Wind PPAs by Plant_Real'!B557</f>
        <v>0</v>
      </c>
    </row>
    <row r="558" spans="1:26">
      <c r="A558" s="421">
        <v>43726</v>
      </c>
      <c r="B558" s="417">
        <v>110</v>
      </c>
      <c r="C558" s="1221">
        <v>30</v>
      </c>
      <c r="D558" s="417" t="e">
        <v>#N/A</v>
      </c>
      <c r="E558" s="417" t="e">
        <v>#N/A</v>
      </c>
      <c r="F558" s="417">
        <v>25.489997991591348</v>
      </c>
      <c r="G558" s="417" t="e">
        <v>#N/A</v>
      </c>
      <c r="H558" s="417" t="e">
        <v>#N/A</v>
      </c>
      <c r="I558" s="417" t="e">
        <v>#N/A</v>
      </c>
      <c r="J558" s="417" t="e">
        <v>#N/A</v>
      </c>
      <c r="K558" s="417" t="e">
        <v>#N/A</v>
      </c>
      <c r="L558" s="422" t="e">
        <v>#N/A</v>
      </c>
      <c r="N558" s="123" t="e">
        <v>#N/A</v>
      </c>
      <c r="O558" s="61">
        <v>25.489997991591348</v>
      </c>
      <c r="P558" s="500" t="e">
        <v>#N/A</v>
      </c>
      <c r="Q558" s="107"/>
      <c r="S558" s="3">
        <v>110</v>
      </c>
      <c r="T558" s="107">
        <f t="shared" si="9"/>
        <v>0</v>
      </c>
      <c r="U558" s="107">
        <f>S558-'Wind PPAs by Plant_Real'!B558</f>
        <v>0</v>
      </c>
    </row>
    <row r="559" spans="1:26">
      <c r="A559" s="421">
        <v>43391</v>
      </c>
      <c r="B559" s="417">
        <v>106</v>
      </c>
      <c r="C559" s="1221">
        <v>25</v>
      </c>
      <c r="D559" s="417" t="e">
        <v>#N/A</v>
      </c>
      <c r="E559" s="417" t="e">
        <v>#N/A</v>
      </c>
      <c r="F559" s="417">
        <v>20.699999999999985</v>
      </c>
      <c r="G559" s="417" t="e">
        <v>#N/A</v>
      </c>
      <c r="H559" s="417" t="e">
        <v>#N/A</v>
      </c>
      <c r="I559" s="417" t="e">
        <v>#N/A</v>
      </c>
      <c r="J559" s="417" t="e">
        <v>#N/A</v>
      </c>
      <c r="K559" s="417" t="e">
        <v>#N/A</v>
      </c>
      <c r="L559" s="422" t="e">
        <v>#N/A</v>
      </c>
      <c r="N559" s="123" t="e">
        <v>#N/A</v>
      </c>
      <c r="O559" s="61">
        <v>20.699999999999985</v>
      </c>
      <c r="P559" s="500" t="e">
        <v>#N/A</v>
      </c>
      <c r="Q559" s="107"/>
      <c r="S559" s="3">
        <v>106</v>
      </c>
      <c r="T559" s="107">
        <f t="shared" si="9"/>
        <v>0</v>
      </c>
      <c r="U559" s="107">
        <f>S559-'Wind PPAs by Plant_Real'!B559</f>
        <v>0</v>
      </c>
    </row>
    <row r="560" spans="1:26">
      <c r="A560" s="421">
        <v>44033</v>
      </c>
      <c r="B560" s="417">
        <v>199.39999999999972</v>
      </c>
      <c r="C560" s="1221">
        <v>25</v>
      </c>
      <c r="D560" s="417" t="e">
        <v>#N/A</v>
      </c>
      <c r="E560" s="417" t="e">
        <v>#N/A</v>
      </c>
      <c r="F560" s="417">
        <v>24.258286316823966</v>
      </c>
      <c r="G560" s="417" t="e">
        <v>#N/A</v>
      </c>
      <c r="H560" s="417" t="e">
        <v>#N/A</v>
      </c>
      <c r="I560" s="417" t="e">
        <v>#N/A</v>
      </c>
      <c r="J560" s="417" t="e">
        <v>#N/A</v>
      </c>
      <c r="K560" s="417" t="e">
        <v>#N/A</v>
      </c>
      <c r="L560" s="422" t="e">
        <v>#N/A</v>
      </c>
      <c r="N560" s="123" t="e">
        <v>#N/A</v>
      </c>
      <c r="O560" s="61">
        <v>24.258286316823966</v>
      </c>
      <c r="P560" s="500" t="e">
        <v>#N/A</v>
      </c>
      <c r="Q560" s="107"/>
      <c r="S560" s="3">
        <v>199.39999999999972</v>
      </c>
      <c r="T560" s="107">
        <f t="shared" si="9"/>
        <v>0</v>
      </c>
      <c r="U560" s="107">
        <f>S560-'Wind PPAs by Plant_Real'!B560</f>
        <v>0</v>
      </c>
    </row>
    <row r="561" spans="1:21">
      <c r="A561" s="421">
        <v>43979</v>
      </c>
      <c r="B561" s="417">
        <v>201.3</v>
      </c>
      <c r="C561" s="1221">
        <v>20</v>
      </c>
      <c r="D561" s="417" t="e">
        <v>#N/A</v>
      </c>
      <c r="E561" s="417">
        <v>48.857849978864024</v>
      </c>
      <c r="F561" s="417" t="e">
        <v>#N/A</v>
      </c>
      <c r="G561" s="417" t="e">
        <v>#N/A</v>
      </c>
      <c r="H561" s="417" t="e">
        <v>#N/A</v>
      </c>
      <c r="I561" s="417" t="e">
        <v>#N/A</v>
      </c>
      <c r="J561" s="417" t="e">
        <v>#N/A</v>
      </c>
      <c r="K561" s="417" t="e">
        <v>#N/A</v>
      </c>
      <c r="L561" s="422" t="e">
        <v>#N/A</v>
      </c>
      <c r="N561" s="123">
        <v>48.857849978864024</v>
      </c>
      <c r="O561" s="61" t="e">
        <v>#N/A</v>
      </c>
      <c r="P561" s="500" t="e">
        <v>#N/A</v>
      </c>
      <c r="Q561" s="107"/>
      <c r="S561" s="3">
        <v>201.3</v>
      </c>
      <c r="T561" s="107">
        <f t="shared" si="9"/>
        <v>0</v>
      </c>
      <c r="U561" s="107">
        <f>S561-'Wind PPAs by Plant_Real'!B561</f>
        <v>0</v>
      </c>
    </row>
    <row r="562" spans="1:21">
      <c r="A562" s="421">
        <v>42979</v>
      </c>
      <c r="B562" s="417">
        <v>100</v>
      </c>
      <c r="C562" s="1221">
        <v>20</v>
      </c>
      <c r="D562" s="417" t="e">
        <v>#N/A</v>
      </c>
      <c r="E562" s="417" t="e">
        <v>#N/A</v>
      </c>
      <c r="F562" s="417" t="e">
        <v>#N/A</v>
      </c>
      <c r="G562" s="417" t="e">
        <v>#N/A</v>
      </c>
      <c r="H562" s="417" t="e">
        <v>#N/A</v>
      </c>
      <c r="I562" s="417" t="e">
        <v>#N/A</v>
      </c>
      <c r="J562" s="417">
        <v>69.549999999999955</v>
      </c>
      <c r="K562" s="417" t="e">
        <v>#N/A</v>
      </c>
      <c r="L562" s="422" t="e">
        <v>#N/A</v>
      </c>
      <c r="N562" s="123" t="e">
        <v>#N/A</v>
      </c>
      <c r="O562" s="61" t="e">
        <v>#N/A</v>
      </c>
      <c r="P562" s="500">
        <v>69.549999999999955</v>
      </c>
      <c r="Q562" s="107"/>
      <c r="S562" s="3">
        <v>100</v>
      </c>
      <c r="T562" s="107">
        <f t="shared" si="9"/>
        <v>0</v>
      </c>
      <c r="U562" s="107">
        <f>S562-'Wind PPAs by Plant_Real'!B562</f>
        <v>0</v>
      </c>
    </row>
    <row r="563" spans="1:21">
      <c r="A563" s="421">
        <v>43344</v>
      </c>
      <c r="B563" s="417">
        <v>101.2</v>
      </c>
      <c r="C563" s="1221">
        <v>20</v>
      </c>
      <c r="D563" s="417" t="e">
        <v>#N/A</v>
      </c>
      <c r="E563" s="417" t="e">
        <v>#N/A</v>
      </c>
      <c r="F563" s="417" t="e">
        <v>#N/A</v>
      </c>
      <c r="G563" s="417" t="e">
        <v>#N/A</v>
      </c>
      <c r="H563" s="417" t="e">
        <v>#N/A</v>
      </c>
      <c r="I563" s="417" t="e">
        <v>#N/A</v>
      </c>
      <c r="J563" s="417">
        <v>70.799999999999969</v>
      </c>
      <c r="K563" s="417" t="e">
        <v>#N/A</v>
      </c>
      <c r="L563" s="422" t="e">
        <v>#N/A</v>
      </c>
      <c r="N563" s="123" t="e">
        <v>#N/A</v>
      </c>
      <c r="O563" s="61" t="e">
        <v>#N/A</v>
      </c>
      <c r="P563" s="500">
        <v>70.799999999999969</v>
      </c>
      <c r="Q563" s="107"/>
      <c r="S563" s="3">
        <v>101.2</v>
      </c>
      <c r="T563" s="107">
        <f t="shared" si="9"/>
        <v>0</v>
      </c>
      <c r="U563" s="107">
        <f>S563-'Wind PPAs by Plant_Real'!B563</f>
        <v>0</v>
      </c>
    </row>
    <row r="564" spans="1:21">
      <c r="A564" s="421">
        <v>43392</v>
      </c>
      <c r="B564" s="417">
        <v>105.8</v>
      </c>
      <c r="C564" s="1221">
        <v>20</v>
      </c>
      <c r="D564" s="417" t="e">
        <v>#N/A</v>
      </c>
      <c r="E564" s="417" t="e">
        <v>#N/A</v>
      </c>
      <c r="F564" s="417" t="e">
        <v>#N/A</v>
      </c>
      <c r="G564" s="417" t="e">
        <v>#N/A</v>
      </c>
      <c r="H564" s="417" t="e">
        <v>#N/A</v>
      </c>
      <c r="I564" s="417" t="e">
        <v>#N/A</v>
      </c>
      <c r="J564" s="417">
        <v>74.959999999999923</v>
      </c>
      <c r="K564" s="417" t="e">
        <v>#N/A</v>
      </c>
      <c r="L564" s="422" t="e">
        <v>#N/A</v>
      </c>
      <c r="N564" s="123" t="e">
        <v>#N/A</v>
      </c>
      <c r="O564" s="61" t="e">
        <v>#N/A</v>
      </c>
      <c r="P564" s="500">
        <v>74.959999999999923</v>
      </c>
      <c r="Q564" s="107"/>
      <c r="S564" s="3">
        <v>105.8</v>
      </c>
      <c r="T564" s="107">
        <f t="shared" si="9"/>
        <v>0</v>
      </c>
      <c r="U564" s="107">
        <f>S564-'Wind PPAs by Plant_Real'!B564</f>
        <v>0</v>
      </c>
    </row>
    <row r="565" spans="1:21">
      <c r="A565" s="421">
        <v>43678</v>
      </c>
      <c r="B565" s="417">
        <v>121.8</v>
      </c>
      <c r="C565" s="1221">
        <v>20</v>
      </c>
      <c r="D565" s="417" t="e">
        <v>#N/A</v>
      </c>
      <c r="E565" s="417" t="e">
        <v>#N/A</v>
      </c>
      <c r="F565" s="417" t="e">
        <v>#N/A</v>
      </c>
      <c r="G565" s="417" t="e">
        <v>#N/A</v>
      </c>
      <c r="H565" s="417" t="e">
        <v>#N/A</v>
      </c>
      <c r="I565" s="417" t="e">
        <v>#N/A</v>
      </c>
      <c r="J565" s="417">
        <v>69.619999999999962</v>
      </c>
      <c r="K565" s="417" t="e">
        <v>#N/A</v>
      </c>
      <c r="L565" s="422" t="e">
        <v>#N/A</v>
      </c>
      <c r="N565" s="123" t="e">
        <v>#N/A</v>
      </c>
      <c r="O565" s="61" t="e">
        <v>#N/A</v>
      </c>
      <c r="P565" s="500">
        <v>69.619999999999962</v>
      </c>
      <c r="Q565" s="107"/>
      <c r="S565" s="3">
        <v>121.8</v>
      </c>
      <c r="T565" s="107">
        <f t="shared" si="9"/>
        <v>0</v>
      </c>
      <c r="U565" s="107">
        <f>S565-'Wind PPAs by Plant_Real'!B565</f>
        <v>0</v>
      </c>
    </row>
    <row r="566" spans="1:21">
      <c r="A566" s="421">
        <v>43709</v>
      </c>
      <c r="B566" s="417">
        <v>121.8</v>
      </c>
      <c r="C566" s="1221">
        <v>20</v>
      </c>
      <c r="D566" s="417" t="e">
        <v>#N/A</v>
      </c>
      <c r="E566" s="417" t="e">
        <v>#N/A</v>
      </c>
      <c r="F566" s="417" t="e">
        <v>#N/A</v>
      </c>
      <c r="G566" s="417" t="e">
        <v>#N/A</v>
      </c>
      <c r="H566" s="417" t="e">
        <v>#N/A</v>
      </c>
      <c r="I566" s="417" t="e">
        <v>#N/A</v>
      </c>
      <c r="J566" s="417">
        <v>67.719999999999942</v>
      </c>
      <c r="K566" s="417" t="e">
        <v>#N/A</v>
      </c>
      <c r="L566" s="422" t="e">
        <v>#N/A</v>
      </c>
      <c r="N566" s="123" t="e">
        <v>#N/A</v>
      </c>
      <c r="O566" s="61" t="e">
        <v>#N/A</v>
      </c>
      <c r="P566" s="500">
        <v>67.719999999999942</v>
      </c>
      <c r="Q566" s="107"/>
      <c r="S566" s="3">
        <v>121.8</v>
      </c>
      <c r="T566" s="107">
        <f t="shared" si="9"/>
        <v>0</v>
      </c>
      <c r="U566" s="107">
        <f>S566-'Wind PPAs by Plant_Real'!B566</f>
        <v>0</v>
      </c>
    </row>
    <row r="567" spans="1:21">
      <c r="A567" s="421">
        <v>43739</v>
      </c>
      <c r="B567" s="417">
        <v>339.78</v>
      </c>
      <c r="C567" s="1221">
        <v>20</v>
      </c>
      <c r="D567" s="417" t="e">
        <v>#N/A</v>
      </c>
      <c r="E567" s="417" t="e">
        <v>#N/A</v>
      </c>
      <c r="F567" s="417" t="e">
        <v>#N/A</v>
      </c>
      <c r="G567" s="417" t="e">
        <v>#N/A</v>
      </c>
      <c r="H567" s="417" t="e">
        <v>#N/A</v>
      </c>
      <c r="I567" s="417" t="e">
        <v>#N/A</v>
      </c>
      <c r="J567" s="417">
        <v>65.61999999999999</v>
      </c>
      <c r="K567" s="417" t="e">
        <v>#N/A</v>
      </c>
      <c r="L567" s="422" t="e">
        <v>#N/A</v>
      </c>
      <c r="N567" s="123" t="e">
        <v>#N/A</v>
      </c>
      <c r="O567" s="61" t="e">
        <v>#N/A</v>
      </c>
      <c r="P567" s="500">
        <v>65.61999999999999</v>
      </c>
      <c r="Q567" s="107"/>
      <c r="S567" s="3">
        <v>339.78</v>
      </c>
      <c r="T567" s="107">
        <f t="shared" si="9"/>
        <v>0</v>
      </c>
      <c r="U567" s="107">
        <f>S567-'Wind PPAs by Plant_Real'!B567</f>
        <v>0</v>
      </c>
    </row>
    <row r="568" spans="1:21">
      <c r="A568" s="421">
        <v>43770</v>
      </c>
      <c r="B568" s="417">
        <v>112.5</v>
      </c>
      <c r="C568" s="1221">
        <v>20</v>
      </c>
      <c r="D568" s="417" t="e">
        <v>#N/A</v>
      </c>
      <c r="E568" s="417" t="e">
        <v>#N/A</v>
      </c>
      <c r="F568" s="417" t="e">
        <v>#N/A</v>
      </c>
      <c r="G568" s="417" t="e">
        <v>#N/A</v>
      </c>
      <c r="H568" s="417" t="e">
        <v>#N/A</v>
      </c>
      <c r="I568" s="417" t="e">
        <v>#N/A</v>
      </c>
      <c r="J568" s="417">
        <v>69.619999999999948</v>
      </c>
      <c r="K568" s="417" t="e">
        <v>#N/A</v>
      </c>
      <c r="L568" s="422" t="e">
        <v>#N/A</v>
      </c>
      <c r="N568" s="123" t="e">
        <v>#N/A</v>
      </c>
      <c r="O568" s="61" t="e">
        <v>#N/A</v>
      </c>
      <c r="P568" s="500">
        <v>69.619999999999948</v>
      </c>
      <c r="Q568" s="107"/>
      <c r="S568" s="3">
        <v>112.5</v>
      </c>
      <c r="T568" s="107">
        <f t="shared" si="9"/>
        <v>0</v>
      </c>
      <c r="U568" s="107">
        <f>S568-'Wind PPAs by Plant_Real'!B568</f>
        <v>0</v>
      </c>
    </row>
    <row r="569" spans="1:21">
      <c r="A569" s="421">
        <v>44044</v>
      </c>
      <c r="B569" s="417">
        <v>77.7</v>
      </c>
      <c r="C569" s="1221">
        <v>20</v>
      </c>
      <c r="D569" s="417" t="e">
        <v>#N/A</v>
      </c>
      <c r="E569" s="417" t="e">
        <v>#N/A</v>
      </c>
      <c r="F569" s="417" t="e">
        <v>#N/A</v>
      </c>
      <c r="G569" s="417" t="e">
        <v>#N/A</v>
      </c>
      <c r="H569" s="417" t="e">
        <v>#N/A</v>
      </c>
      <c r="I569" s="417" t="e">
        <v>#N/A</v>
      </c>
      <c r="J569" s="417">
        <v>66.37</v>
      </c>
      <c r="K569" s="417" t="e">
        <v>#N/A</v>
      </c>
      <c r="L569" s="422" t="e">
        <v>#N/A</v>
      </c>
      <c r="N569" s="123" t="e">
        <v>#N/A</v>
      </c>
      <c r="O569" s="61" t="e">
        <v>#N/A</v>
      </c>
      <c r="P569" s="500">
        <v>66.37</v>
      </c>
      <c r="Q569" s="107"/>
      <c r="S569" s="3">
        <v>77.7</v>
      </c>
      <c r="T569" s="107">
        <f t="shared" si="9"/>
        <v>0</v>
      </c>
      <c r="U569" s="107">
        <f>S569-'Wind PPAs by Plant_Real'!B569</f>
        <v>0</v>
      </c>
    </row>
    <row r="570" spans="1:21">
      <c r="A570" s="421">
        <v>44075</v>
      </c>
      <c r="B570" s="417">
        <v>147</v>
      </c>
      <c r="C570" s="1221">
        <v>20</v>
      </c>
      <c r="D570" s="417" t="e">
        <v>#N/A</v>
      </c>
      <c r="E570" s="417" t="e">
        <v>#N/A</v>
      </c>
      <c r="F570" s="417" t="e">
        <v>#N/A</v>
      </c>
      <c r="G570" s="417" t="e">
        <v>#N/A</v>
      </c>
      <c r="H570" s="417" t="e">
        <v>#N/A</v>
      </c>
      <c r="I570" s="417" t="e">
        <v>#N/A</v>
      </c>
      <c r="J570" s="417">
        <v>67.009999999999948</v>
      </c>
      <c r="K570" s="417" t="e">
        <v>#N/A</v>
      </c>
      <c r="L570" s="422" t="e">
        <v>#N/A</v>
      </c>
      <c r="N570" s="123" t="e">
        <v>#N/A</v>
      </c>
      <c r="O570" s="61" t="e">
        <v>#N/A</v>
      </c>
      <c r="P570" s="500">
        <v>67.009999999999948</v>
      </c>
      <c r="Q570" s="107"/>
      <c r="S570" s="3">
        <v>147</v>
      </c>
      <c r="T570" s="107">
        <f t="shared" si="9"/>
        <v>0</v>
      </c>
      <c r="U570" s="107">
        <f>S570-'Wind PPAs by Plant_Real'!B570</f>
        <v>0</v>
      </c>
    </row>
    <row r="571" spans="1:21">
      <c r="A571" s="421">
        <v>44105</v>
      </c>
      <c r="B571" s="417">
        <v>99</v>
      </c>
      <c r="C571" s="1221">
        <v>20</v>
      </c>
      <c r="D571" s="417" t="e">
        <v>#N/A</v>
      </c>
      <c r="E571" s="417" t="e">
        <v>#N/A</v>
      </c>
      <c r="F571" s="417" t="e">
        <v>#N/A</v>
      </c>
      <c r="G571" s="417" t="e">
        <v>#N/A</v>
      </c>
      <c r="H571" s="417" t="e">
        <v>#N/A</v>
      </c>
      <c r="I571" s="417" t="e">
        <v>#N/A</v>
      </c>
      <c r="J571" s="417">
        <v>67.269999999999982</v>
      </c>
      <c r="K571" s="417" t="e">
        <v>#N/A</v>
      </c>
      <c r="L571" s="422" t="e">
        <v>#N/A</v>
      </c>
      <c r="N571" s="123" t="e">
        <v>#N/A</v>
      </c>
      <c r="O571" s="61" t="e">
        <v>#N/A</v>
      </c>
      <c r="P571" s="500">
        <v>67.269999999999982</v>
      </c>
      <c r="Q571" s="107"/>
      <c r="S571" s="3">
        <v>99</v>
      </c>
      <c r="T571" s="107">
        <f t="shared" si="9"/>
        <v>0</v>
      </c>
      <c r="U571" s="107">
        <f>S571-'Wind PPAs by Plant_Real'!B571</f>
        <v>0</v>
      </c>
    </row>
    <row r="572" spans="1:21">
      <c r="A572" s="421">
        <v>44440</v>
      </c>
      <c r="B572" s="417">
        <v>145</v>
      </c>
      <c r="C572" s="1221">
        <v>20</v>
      </c>
      <c r="D572" s="417" t="e">
        <v>#N/A</v>
      </c>
      <c r="E572" s="417" t="e">
        <v>#N/A</v>
      </c>
      <c r="F572" s="417" t="e">
        <v>#N/A</v>
      </c>
      <c r="G572" s="417" t="e">
        <v>#N/A</v>
      </c>
      <c r="H572" s="417" t="e">
        <v>#N/A</v>
      </c>
      <c r="I572" s="417" t="e">
        <v>#N/A</v>
      </c>
      <c r="J572" s="417">
        <v>71.590000000000018</v>
      </c>
      <c r="K572" s="417" t="e">
        <v>#N/A</v>
      </c>
      <c r="L572" s="422" t="e">
        <v>#N/A</v>
      </c>
      <c r="N572" s="123" t="e">
        <v>#N/A</v>
      </c>
      <c r="O572" s="61" t="e">
        <v>#N/A</v>
      </c>
      <c r="P572" s="500">
        <v>71.590000000000018</v>
      </c>
      <c r="Q572" s="107"/>
      <c r="S572" s="3">
        <v>145</v>
      </c>
      <c r="T572" s="107">
        <f t="shared" si="9"/>
        <v>0</v>
      </c>
      <c r="U572" s="107">
        <f>S572-'Wind PPAs by Plant_Real'!B572</f>
        <v>0</v>
      </c>
    </row>
    <row r="573" spans="1:21">
      <c r="A573" s="421">
        <v>42327</v>
      </c>
      <c r="B573" s="417">
        <v>131.1</v>
      </c>
      <c r="C573" s="1221">
        <v>15</v>
      </c>
      <c r="D573" s="417">
        <v>50.826912476566989</v>
      </c>
      <c r="E573" s="417" t="e">
        <v>#N/A</v>
      </c>
      <c r="F573" s="417" t="e">
        <v>#N/A</v>
      </c>
      <c r="G573" s="417" t="e">
        <v>#N/A</v>
      </c>
      <c r="H573" s="417" t="e">
        <v>#N/A</v>
      </c>
      <c r="I573" s="417" t="e">
        <v>#N/A</v>
      </c>
      <c r="J573" s="417" t="e">
        <v>#N/A</v>
      </c>
      <c r="K573" s="417" t="e">
        <v>#N/A</v>
      </c>
      <c r="L573" s="422" t="e">
        <v>#N/A</v>
      </c>
      <c r="N573" s="123">
        <v>50.826912476566989</v>
      </c>
      <c r="O573" s="61" t="e">
        <v>#N/A</v>
      </c>
      <c r="P573" s="500" t="e">
        <v>#N/A</v>
      </c>
      <c r="Q573" s="107"/>
      <c r="S573" s="3">
        <v>131.1</v>
      </c>
      <c r="T573" s="107">
        <f t="shared" si="9"/>
        <v>0</v>
      </c>
      <c r="U573" s="107">
        <f>S573-'Wind PPAs by Plant_Real'!B573</f>
        <v>0</v>
      </c>
    </row>
    <row r="574" spans="1:21">
      <c r="A574" s="421">
        <v>42153</v>
      </c>
      <c r="B574" s="417">
        <v>50.4</v>
      </c>
      <c r="C574" s="1221">
        <v>20</v>
      </c>
      <c r="D574" s="417" t="e">
        <v>#N/A</v>
      </c>
      <c r="E574" s="417" t="e">
        <v>#N/A</v>
      </c>
      <c r="F574" s="417" t="e">
        <v>#N/A</v>
      </c>
      <c r="G574" s="417" t="e">
        <v>#N/A</v>
      </c>
      <c r="H574" s="417" t="e">
        <v>#N/A</v>
      </c>
      <c r="I574" s="417">
        <v>56.670988540415891</v>
      </c>
      <c r="J574" s="417" t="e">
        <v>#N/A</v>
      </c>
      <c r="K574" s="417" t="e">
        <v>#N/A</v>
      </c>
      <c r="L574" s="422" t="e">
        <v>#N/A</v>
      </c>
      <c r="N574" s="123" t="e">
        <v>#N/A</v>
      </c>
      <c r="O574" s="61" t="e">
        <v>#N/A</v>
      </c>
      <c r="P574" s="500">
        <v>56.670988540415891</v>
      </c>
      <c r="S574" s="3">
        <v>50.4</v>
      </c>
      <c r="T574" s="107">
        <f t="shared" si="9"/>
        <v>0</v>
      </c>
      <c r="U574" s="107">
        <f>S574-'Wind PPAs by Plant_Real'!B574</f>
        <v>0</v>
      </c>
    </row>
    <row r="575" spans="1:21">
      <c r="A575" s="421">
        <v>44546</v>
      </c>
      <c r="B575" s="417">
        <v>102.2</v>
      </c>
      <c r="C575" s="1221">
        <v>20</v>
      </c>
      <c r="D575" s="417" t="e">
        <v>#N/A</v>
      </c>
      <c r="E575" s="417">
        <v>31.579999999999973</v>
      </c>
      <c r="F575" s="417" t="e">
        <v>#N/A</v>
      </c>
      <c r="G575" s="417" t="e">
        <v>#N/A</v>
      </c>
      <c r="H575" s="417" t="e">
        <v>#N/A</v>
      </c>
      <c r="I575" s="417" t="e">
        <v>#N/A</v>
      </c>
      <c r="J575" s="417" t="e">
        <v>#N/A</v>
      </c>
      <c r="K575" s="417" t="e">
        <v>#N/A</v>
      </c>
      <c r="L575" s="422" t="e">
        <v>#N/A</v>
      </c>
      <c r="N575" s="123">
        <v>31.579999999999973</v>
      </c>
      <c r="O575" s="61" t="e">
        <v>#N/A</v>
      </c>
      <c r="P575" s="500" t="e">
        <v>#N/A</v>
      </c>
      <c r="S575" s="3">
        <v>102.2</v>
      </c>
      <c r="T575" s="107">
        <f t="shared" si="9"/>
        <v>0</v>
      </c>
      <c r="U575" s="107">
        <f>S575-'Wind PPAs by Plant_Real'!B575</f>
        <v>0</v>
      </c>
    </row>
    <row r="576" spans="1:21">
      <c r="A576" s="421">
        <v>44270</v>
      </c>
      <c r="B576" s="417">
        <v>75</v>
      </c>
      <c r="C576" s="1221">
        <v>15</v>
      </c>
      <c r="D576" s="417" t="e">
        <v>#N/A</v>
      </c>
      <c r="E576" s="417" t="e">
        <v>#N/A</v>
      </c>
      <c r="F576" s="417" t="e">
        <v>#N/A</v>
      </c>
      <c r="G576" s="417" t="e">
        <v>#N/A</v>
      </c>
      <c r="H576" s="417" t="e">
        <v>#N/A</v>
      </c>
      <c r="I576" s="417">
        <v>20.049999999999997</v>
      </c>
      <c r="J576" s="417" t="e">
        <v>#N/A</v>
      </c>
      <c r="K576" s="417" t="e">
        <v>#N/A</v>
      </c>
      <c r="L576" s="422" t="e">
        <v>#N/A</v>
      </c>
      <c r="N576" s="123" t="e">
        <v>#N/A</v>
      </c>
      <c r="O576" s="61" t="e">
        <v>#N/A</v>
      </c>
      <c r="P576" s="500">
        <v>20.049999999999997</v>
      </c>
      <c r="S576" s="3">
        <v>75</v>
      </c>
      <c r="T576" s="107">
        <f t="shared" si="9"/>
        <v>0</v>
      </c>
      <c r="U576" s="107">
        <f>S576-'Wind PPAs by Plant_Real'!B576</f>
        <v>0</v>
      </c>
    </row>
    <row r="577" spans="1:21">
      <c r="A577" s="421">
        <v>44740</v>
      </c>
      <c r="B577" s="417">
        <v>200</v>
      </c>
      <c r="C577" s="1221">
        <v>15</v>
      </c>
      <c r="D577" s="417" t="e">
        <v>#N/A</v>
      </c>
      <c r="E577" s="417" t="e">
        <v>#N/A</v>
      </c>
      <c r="F577" s="417" t="e">
        <v>#N/A</v>
      </c>
      <c r="G577" s="417">
        <v>27.719952473192649</v>
      </c>
      <c r="H577" s="417" t="e">
        <v>#N/A</v>
      </c>
      <c r="I577" s="417" t="e">
        <v>#N/A</v>
      </c>
      <c r="J577" s="417" t="e">
        <v>#N/A</v>
      </c>
      <c r="K577" s="417" t="e">
        <v>#N/A</v>
      </c>
      <c r="L577" s="422" t="e">
        <v>#N/A</v>
      </c>
      <c r="N577" s="123" t="e">
        <v>#N/A</v>
      </c>
      <c r="O577" s="61">
        <v>27.719952473192649</v>
      </c>
      <c r="P577" s="500" t="e">
        <v>#N/A</v>
      </c>
      <c r="S577" s="3">
        <v>200</v>
      </c>
      <c r="T577" s="107">
        <f t="shared" si="9"/>
        <v>0</v>
      </c>
      <c r="U577" s="107">
        <f>S577-'Wind PPAs by Plant_Real'!B577</f>
        <v>0</v>
      </c>
    </row>
    <row r="578" spans="1:21">
      <c r="A578" s="421">
        <v>44733</v>
      </c>
      <c r="B578" s="417">
        <v>200</v>
      </c>
      <c r="C578" s="1221">
        <v>20</v>
      </c>
      <c r="D578" s="417" t="e">
        <v>#N/A</v>
      </c>
      <c r="E578" s="417">
        <v>21.159999999999989</v>
      </c>
      <c r="F578" s="417" t="e">
        <v>#N/A</v>
      </c>
      <c r="G578" s="417" t="e">
        <v>#N/A</v>
      </c>
      <c r="H578" s="417" t="e">
        <v>#N/A</v>
      </c>
      <c r="I578" s="417" t="e">
        <v>#N/A</v>
      </c>
      <c r="J578" s="417" t="e">
        <v>#N/A</v>
      </c>
      <c r="K578" s="417" t="e">
        <v>#N/A</v>
      </c>
      <c r="L578" s="422" t="e">
        <v>#N/A</v>
      </c>
      <c r="N578" s="123">
        <v>21.159999999999989</v>
      </c>
      <c r="O578" s="61" t="e">
        <v>#N/A</v>
      </c>
      <c r="P578" s="500" t="e">
        <v>#N/A</v>
      </c>
      <c r="S578" s="3">
        <v>200</v>
      </c>
      <c r="T578" s="107">
        <f t="shared" si="9"/>
        <v>0</v>
      </c>
      <c r="U578" s="107">
        <f>S578-'Wind PPAs by Plant_Real'!B578</f>
        <v>0</v>
      </c>
    </row>
    <row r="579" spans="1:21">
      <c r="A579" s="421">
        <v>44735</v>
      </c>
      <c r="B579" s="417">
        <v>105.66</v>
      </c>
      <c r="C579" s="1221">
        <v>20</v>
      </c>
      <c r="D579" s="417" t="e">
        <v>#N/A</v>
      </c>
      <c r="E579" s="417">
        <v>42.319999999999979</v>
      </c>
      <c r="F579" s="417" t="e">
        <v>#N/A</v>
      </c>
      <c r="G579" s="417" t="e">
        <v>#N/A</v>
      </c>
      <c r="H579" s="417" t="e">
        <v>#N/A</v>
      </c>
      <c r="I579" s="417" t="e">
        <v>#N/A</v>
      </c>
      <c r="J579" s="417" t="e">
        <v>#N/A</v>
      </c>
      <c r="K579" s="417" t="e">
        <v>#N/A</v>
      </c>
      <c r="L579" s="422" t="e">
        <v>#N/A</v>
      </c>
      <c r="N579" s="123">
        <v>42.319999999999979</v>
      </c>
      <c r="O579" s="61" t="e">
        <v>#N/A</v>
      </c>
      <c r="P579" s="500" t="e">
        <v>#N/A</v>
      </c>
      <c r="S579" s="3">
        <v>105.66</v>
      </c>
      <c r="T579" s="107">
        <f t="shared" si="9"/>
        <v>0</v>
      </c>
      <c r="U579" s="107">
        <f>S579-'Wind PPAs by Plant_Real'!B579</f>
        <v>0</v>
      </c>
    </row>
    <row r="580" spans="1:21">
      <c r="A580" s="421">
        <v>44246</v>
      </c>
      <c r="B580" s="417">
        <v>201.6</v>
      </c>
      <c r="C580" s="1221">
        <v>15</v>
      </c>
      <c r="D580" s="417" t="e">
        <v>#N/A</v>
      </c>
      <c r="E580" s="417" t="e">
        <v>#N/A</v>
      </c>
      <c r="F580" s="417">
        <v>38.499999999999979</v>
      </c>
      <c r="G580" s="417" t="e">
        <v>#N/A</v>
      </c>
      <c r="H580" s="417" t="e">
        <v>#N/A</v>
      </c>
      <c r="I580" s="417" t="e">
        <v>#N/A</v>
      </c>
      <c r="J580" s="417" t="e">
        <v>#N/A</v>
      </c>
      <c r="K580" s="417" t="e">
        <v>#N/A</v>
      </c>
      <c r="L580" s="422" t="e">
        <v>#N/A</v>
      </c>
      <c r="N580" s="123" t="e">
        <v>#N/A</v>
      </c>
      <c r="O580" s="61">
        <v>38.499999999999979</v>
      </c>
      <c r="P580" s="500" t="e">
        <v>#N/A</v>
      </c>
      <c r="S580" s="3">
        <v>201.6</v>
      </c>
      <c r="T580" s="107">
        <f t="shared" si="9"/>
        <v>0</v>
      </c>
      <c r="U580" s="107">
        <f>S580-'Wind PPAs by Plant_Real'!B580</f>
        <v>0</v>
      </c>
    </row>
    <row r="581" spans="1:21">
      <c r="A581" s="421">
        <v>44845</v>
      </c>
      <c r="B581" s="417">
        <v>643.44000000000005</v>
      </c>
      <c r="C581" s="1221">
        <v>15</v>
      </c>
      <c r="D581" s="417" t="e">
        <v>#N/A</v>
      </c>
      <c r="E581" s="417" t="e">
        <v>#N/A</v>
      </c>
      <c r="F581" s="417" t="e">
        <v>#N/A</v>
      </c>
      <c r="G581" s="417">
        <v>41.000000000000014</v>
      </c>
      <c r="H581" s="417" t="e">
        <v>#N/A</v>
      </c>
      <c r="I581" s="417" t="e">
        <v>#N/A</v>
      </c>
      <c r="J581" s="417" t="e">
        <v>#N/A</v>
      </c>
      <c r="K581" s="417" t="e">
        <v>#N/A</v>
      </c>
      <c r="L581" s="422" t="e">
        <v>#N/A</v>
      </c>
      <c r="N581" s="123" t="e">
        <v>#N/A</v>
      </c>
      <c r="O581" s="61">
        <v>41.000000000000014</v>
      </c>
      <c r="P581" s="500" t="e">
        <v>#N/A</v>
      </c>
      <c r="S581" s="3">
        <v>643.44000000000005</v>
      </c>
      <c r="T581" s="107">
        <f t="shared" si="9"/>
        <v>0</v>
      </c>
      <c r="U581" s="107">
        <f>S581-'Wind PPAs by Plant_Real'!B581</f>
        <v>0</v>
      </c>
    </row>
    <row r="582" spans="1:21">
      <c r="A582" s="421">
        <v>44857</v>
      </c>
      <c r="B582" s="417">
        <v>102.84</v>
      </c>
      <c r="C582" s="1221">
        <v>30</v>
      </c>
      <c r="D582" s="417" t="e">
        <v>#N/A</v>
      </c>
      <c r="E582" s="417">
        <v>37.709999999999951</v>
      </c>
      <c r="F582" s="417" t="e">
        <v>#N/A</v>
      </c>
      <c r="G582" s="417" t="e">
        <v>#N/A</v>
      </c>
      <c r="H582" s="417" t="e">
        <v>#N/A</v>
      </c>
      <c r="I582" s="417" t="e">
        <v>#N/A</v>
      </c>
      <c r="J582" s="417" t="e">
        <v>#N/A</v>
      </c>
      <c r="K582" s="417" t="e">
        <v>#N/A</v>
      </c>
      <c r="L582" s="422" t="e">
        <v>#N/A</v>
      </c>
      <c r="N582" s="123">
        <v>37.709999999999951</v>
      </c>
      <c r="O582" s="61" t="e">
        <v>#N/A</v>
      </c>
      <c r="P582" s="500" t="e">
        <v>#N/A</v>
      </c>
      <c r="S582" s="3">
        <v>102.84</v>
      </c>
      <c r="T582" s="107">
        <f t="shared" si="9"/>
        <v>0</v>
      </c>
      <c r="U582" s="107">
        <f>S582-'Wind PPAs by Plant_Real'!B582</f>
        <v>0</v>
      </c>
    </row>
    <row r="583" spans="1:21">
      <c r="A583" s="421">
        <v>44855</v>
      </c>
      <c r="B583" s="417">
        <v>200.22</v>
      </c>
      <c r="C583" s="1221">
        <v>26</v>
      </c>
      <c r="D583" s="417" t="e">
        <v>#N/A</v>
      </c>
      <c r="E583" s="417" t="e">
        <v>#N/A</v>
      </c>
      <c r="F583" s="417" t="e">
        <v>#N/A</v>
      </c>
      <c r="G583" s="417">
        <v>24.849999999999987</v>
      </c>
      <c r="H583" s="417" t="e">
        <v>#N/A</v>
      </c>
      <c r="I583" s="417" t="e">
        <v>#N/A</v>
      </c>
      <c r="J583" s="417" t="e">
        <v>#N/A</v>
      </c>
      <c r="K583" s="417" t="e">
        <v>#N/A</v>
      </c>
      <c r="L583" s="422" t="e">
        <v>#N/A</v>
      </c>
      <c r="N583" s="123" t="e">
        <v>#N/A</v>
      </c>
      <c r="O583" s="61">
        <v>24.849999999999987</v>
      </c>
      <c r="P583" s="500" t="e">
        <v>#N/A</v>
      </c>
      <c r="S583" s="3">
        <v>200.22</v>
      </c>
      <c r="T583" s="107">
        <f t="shared" si="9"/>
        <v>0</v>
      </c>
      <c r="U583" s="107">
        <f>S583-'Wind PPAs by Plant_Real'!B583</f>
        <v>0</v>
      </c>
    </row>
    <row r="584" spans="1:21">
      <c r="A584" s="421">
        <v>43392</v>
      </c>
      <c r="B584" s="417">
        <v>95.25</v>
      </c>
      <c r="C584" s="1221">
        <v>15</v>
      </c>
      <c r="D584" s="417">
        <v>43.5</v>
      </c>
      <c r="E584" s="417" t="e">
        <v>#N/A</v>
      </c>
      <c r="F584" s="417" t="e">
        <v>#N/A</v>
      </c>
      <c r="G584" s="417" t="e">
        <v>#N/A</v>
      </c>
      <c r="H584" s="417" t="e">
        <v>#N/A</v>
      </c>
      <c r="I584" s="417" t="e">
        <v>#N/A</v>
      </c>
      <c r="J584" s="417" t="e">
        <v>#N/A</v>
      </c>
      <c r="K584" s="417" t="e">
        <v>#N/A</v>
      </c>
      <c r="L584" s="422" t="e">
        <v>#N/A</v>
      </c>
      <c r="N584" s="123">
        <v>43.5</v>
      </c>
      <c r="O584" s="61" t="e">
        <v>#N/A</v>
      </c>
      <c r="P584" s="500" t="e">
        <v>#N/A</v>
      </c>
      <c r="S584" s="3">
        <v>95.25</v>
      </c>
      <c r="T584" s="107">
        <f t="shared" si="9"/>
        <v>0</v>
      </c>
      <c r="U584" s="107">
        <f>S584-'Wind PPAs by Plant_Real'!B584</f>
        <v>0</v>
      </c>
    </row>
    <row r="585" spans="1:21">
      <c r="A585" s="423">
        <v>44119</v>
      </c>
      <c r="B585" s="424">
        <v>105.5</v>
      </c>
      <c r="C585" s="1222">
        <v>15</v>
      </c>
      <c r="D585" s="424" t="e">
        <v>#N/A</v>
      </c>
      <c r="E585" s="424" t="e">
        <v>#N/A</v>
      </c>
      <c r="F585" s="424" t="e">
        <v>#N/A</v>
      </c>
      <c r="G585" s="424" t="e">
        <v>#N/A</v>
      </c>
      <c r="H585" s="424" t="e">
        <v>#N/A</v>
      </c>
      <c r="I585" s="424">
        <v>32.059999999999988</v>
      </c>
      <c r="J585" s="424" t="e">
        <v>#N/A</v>
      </c>
      <c r="K585" s="424" t="e">
        <v>#N/A</v>
      </c>
      <c r="L585" s="425" t="e">
        <v>#N/A</v>
      </c>
      <c r="N585" s="282" t="e">
        <v>#N/A</v>
      </c>
      <c r="O585" s="283" t="e">
        <v>#N/A</v>
      </c>
      <c r="P585" s="501">
        <v>32.059999999999988</v>
      </c>
      <c r="S585" s="3">
        <v>105.5</v>
      </c>
      <c r="T585" s="107">
        <f t="shared" si="9"/>
        <v>0</v>
      </c>
      <c r="U585" s="107">
        <f>S585-'Wind PPAs by Plant_Real'!B585</f>
        <v>0</v>
      </c>
    </row>
    <row r="587" spans="1:21">
      <c r="C587" s="1221"/>
    </row>
    <row r="588" spans="1:21">
      <c r="C588" s="1221"/>
    </row>
  </sheetData>
  <pageMargins left="0.75" right="0.75" top="1" bottom="1" header="0.5" footer="0.5"/>
  <pageSetup orientation="portrait" horizontalDpi="1200" verticalDpi="1200" r:id="rId1"/>
  <headerFooter alignWithMargins="0"/>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6BF827-4AD6-4720-9C58-B21DCADC69ED}">
  <sheetPr>
    <tabColor theme="5" tint="0.39997558519241921"/>
  </sheetPr>
  <dimension ref="A1:S50"/>
  <sheetViews>
    <sheetView zoomScale="75" zoomScaleNormal="75" workbookViewId="0"/>
  </sheetViews>
  <sheetFormatPr defaultColWidth="8.453125" defaultRowHeight="12.5"/>
  <cols>
    <col min="1" max="1" width="10.453125" style="3" customWidth="1"/>
    <col min="2" max="3" width="14.26953125" style="5" customWidth="1"/>
    <col min="4" max="4" width="15.453125" style="5" bestFit="1" customWidth="1"/>
    <col min="5" max="5" width="14.7265625" style="5" customWidth="1"/>
    <col min="6" max="6" width="10" style="5" bestFit="1" customWidth="1"/>
    <col min="7" max="7" width="6.7265625" style="3" bestFit="1" customWidth="1"/>
    <col min="8" max="8" width="7.453125" style="3" bestFit="1" customWidth="1"/>
    <col min="9" max="9" width="6" style="3" customWidth="1"/>
    <col min="10" max="10" width="7.453125" style="3" bestFit="1" customWidth="1"/>
    <col min="11" max="11" width="6" style="3" customWidth="1"/>
    <col min="12" max="12" width="7.453125" style="3" bestFit="1" customWidth="1"/>
    <col min="13" max="13" width="6.453125" style="3" customWidth="1"/>
    <col min="14" max="14" width="7.453125" style="3" bestFit="1" customWidth="1"/>
    <col min="15" max="16384" width="8.453125" style="3"/>
  </cols>
  <sheetData>
    <row r="1" spans="1:1" ht="14.5">
      <c r="A1" s="94" t="s">
        <v>455</v>
      </c>
    </row>
    <row r="2" spans="1:1" ht="13">
      <c r="A2" s="76"/>
    </row>
    <row r="3" spans="1:1" ht="13">
      <c r="A3" s="76"/>
    </row>
    <row r="4" spans="1:1" ht="13">
      <c r="A4" s="76"/>
    </row>
    <row r="5" spans="1:1" ht="13">
      <c r="A5" s="76"/>
    </row>
    <row r="6" spans="1:1" ht="13">
      <c r="A6" s="76"/>
    </row>
    <row r="7" spans="1:1" ht="13">
      <c r="A7" s="76"/>
    </row>
    <row r="8" spans="1:1" ht="13">
      <c r="A8" s="76"/>
    </row>
    <row r="9" spans="1:1" ht="13">
      <c r="A9" s="76"/>
    </row>
    <row r="10" spans="1:1" ht="13">
      <c r="A10" s="76"/>
    </row>
    <row r="11" spans="1:1" ht="13">
      <c r="A11" s="76"/>
    </row>
    <row r="12" spans="1:1" ht="13">
      <c r="A12" s="76"/>
    </row>
    <row r="13" spans="1:1" ht="13">
      <c r="A13" s="76"/>
    </row>
    <row r="14" spans="1:1" ht="13">
      <c r="A14" s="76"/>
    </row>
    <row r="15" spans="1:1" ht="13">
      <c r="A15" s="76"/>
    </row>
    <row r="16" spans="1:1" ht="13">
      <c r="A16" s="76"/>
    </row>
    <row r="17" spans="1:19" ht="13">
      <c r="A17" s="76"/>
    </row>
    <row r="18" spans="1:19" ht="13">
      <c r="A18" s="76"/>
    </row>
    <row r="19" spans="1:19" ht="13">
      <c r="A19" s="76"/>
    </row>
    <row r="20" spans="1:19" ht="13">
      <c r="A20" s="76"/>
    </row>
    <row r="21" spans="1:19" ht="13">
      <c r="A21" s="76"/>
    </row>
    <row r="22" spans="1:19" ht="13">
      <c r="A22" s="157" t="s">
        <v>529</v>
      </c>
    </row>
    <row r="23" spans="1:19" ht="13">
      <c r="A23" s="157" t="s">
        <v>530</v>
      </c>
    </row>
    <row r="25" spans="1:19">
      <c r="A25" s="118" t="s">
        <v>456</v>
      </c>
      <c r="B25" s="738" t="s">
        <v>457</v>
      </c>
      <c r="C25" s="118" t="s">
        <v>96</v>
      </c>
      <c r="D25" s="118" t="s">
        <v>527</v>
      </c>
      <c r="E25" s="118" t="s">
        <v>528</v>
      </c>
      <c r="G25" s="1293" t="s">
        <v>457</v>
      </c>
      <c r="H25" s="1256"/>
      <c r="I25" s="1293" t="s">
        <v>96</v>
      </c>
      <c r="J25" s="1256"/>
      <c r="K25" s="1294" t="s">
        <v>527</v>
      </c>
      <c r="L25" s="1256"/>
      <c r="M25" s="1294" t="s">
        <v>528</v>
      </c>
      <c r="N25" s="1256"/>
    </row>
    <row r="26" spans="1:19">
      <c r="A26" s="119" t="s">
        <v>458</v>
      </c>
      <c r="B26" s="5" t="s">
        <v>459</v>
      </c>
      <c r="C26" s="119" t="s">
        <v>459</v>
      </c>
      <c r="D26" s="119" t="s">
        <v>459</v>
      </c>
      <c r="E26" s="119" t="s">
        <v>459</v>
      </c>
      <c r="G26" s="1295" t="s">
        <v>311</v>
      </c>
      <c r="H26" s="1296"/>
      <c r="I26" s="1295" t="s">
        <v>311</v>
      </c>
      <c r="J26" s="1296"/>
      <c r="K26" s="1297" t="s">
        <v>311</v>
      </c>
      <c r="L26" s="1296"/>
      <c r="M26" s="1297" t="s">
        <v>311</v>
      </c>
      <c r="N26" s="1296"/>
    </row>
    <row r="27" spans="1:19">
      <c r="A27" s="120" t="s">
        <v>353</v>
      </c>
      <c r="B27" s="31" t="s">
        <v>872</v>
      </c>
      <c r="C27" s="120" t="s">
        <v>872</v>
      </c>
      <c r="D27" s="120" t="s">
        <v>872</v>
      </c>
      <c r="E27" s="120" t="s">
        <v>872</v>
      </c>
      <c r="G27" s="413" t="s">
        <v>440</v>
      </c>
      <c r="H27" s="39" t="s">
        <v>314</v>
      </c>
      <c r="I27" s="413" t="s">
        <v>440</v>
      </c>
      <c r="J27" s="39" t="s">
        <v>314</v>
      </c>
      <c r="K27" s="100" t="s">
        <v>440</v>
      </c>
      <c r="L27" s="39" t="s">
        <v>314</v>
      </c>
      <c r="M27" s="100" t="s">
        <v>440</v>
      </c>
      <c r="N27" s="39" t="s">
        <v>314</v>
      </c>
    </row>
    <row r="28" spans="1:19">
      <c r="A28" s="119" t="s">
        <v>460</v>
      </c>
      <c r="B28" s="447">
        <v>50.011900113679147</v>
      </c>
      <c r="C28" s="446">
        <v>77.751259926170846</v>
      </c>
      <c r="D28" s="446">
        <v>47.258877053689602</v>
      </c>
      <c r="E28" s="446">
        <v>223.89151722671889</v>
      </c>
      <c r="G28" s="40">
        <v>553</v>
      </c>
      <c r="H28" s="36">
        <v>10</v>
      </c>
      <c r="I28" s="40">
        <v>25.08</v>
      </c>
      <c r="J28" s="36">
        <v>1</v>
      </c>
      <c r="K28" s="32">
        <v>517.13</v>
      </c>
      <c r="L28" s="36">
        <v>8</v>
      </c>
      <c r="M28" s="32">
        <v>10.4</v>
      </c>
      <c r="N28" s="36">
        <v>1</v>
      </c>
      <c r="P28" s="315"/>
      <c r="Q28" s="315"/>
      <c r="R28" s="315"/>
      <c r="S28" s="315"/>
    </row>
    <row r="29" spans="1:19">
      <c r="A29" s="119" t="s">
        <v>330</v>
      </c>
      <c r="B29" s="447">
        <v>45.441528279641346</v>
      </c>
      <c r="C29" s="446">
        <v>45.758138102807322</v>
      </c>
      <c r="D29" s="446">
        <v>45.9393317798339</v>
      </c>
      <c r="E29" s="446">
        <v>60.048526109232512</v>
      </c>
      <c r="G29" s="40">
        <v>1249</v>
      </c>
      <c r="H29" s="36">
        <v>17</v>
      </c>
      <c r="I29" s="40">
        <v>445.94</v>
      </c>
      <c r="J29" s="36">
        <v>5</v>
      </c>
      <c r="K29" s="32">
        <v>663.8</v>
      </c>
      <c r="L29" s="36">
        <v>9</v>
      </c>
      <c r="M29" s="32">
        <v>139.5</v>
      </c>
      <c r="N29" s="36">
        <v>3</v>
      </c>
      <c r="P29" s="315"/>
      <c r="Q29" s="315"/>
      <c r="R29" s="315"/>
      <c r="S29" s="315"/>
    </row>
    <row r="30" spans="1:19">
      <c r="A30" s="119" t="s">
        <v>331</v>
      </c>
      <c r="B30" s="447">
        <v>42.20115492422309</v>
      </c>
      <c r="C30" s="446">
        <v>45.775175104952368</v>
      </c>
      <c r="D30" s="446">
        <v>31.374146078600344</v>
      </c>
      <c r="E30" s="446">
        <v>64.8460827141826</v>
      </c>
      <c r="G30" s="40">
        <v>1382</v>
      </c>
      <c r="H30" s="36">
        <v>24</v>
      </c>
      <c r="I30" s="40">
        <v>835.44</v>
      </c>
      <c r="J30" s="36">
        <v>9</v>
      </c>
      <c r="K30" s="32">
        <v>450.67</v>
      </c>
      <c r="L30" s="36">
        <v>11</v>
      </c>
      <c r="M30" s="32">
        <v>96</v>
      </c>
      <c r="N30" s="36">
        <v>4</v>
      </c>
      <c r="P30" s="315"/>
      <c r="Q30" s="315"/>
      <c r="R30" s="315"/>
      <c r="S30" s="315"/>
    </row>
    <row r="31" spans="1:19">
      <c r="A31" s="119" t="s">
        <v>332</v>
      </c>
      <c r="B31" s="447">
        <v>47.729621897878189</v>
      </c>
      <c r="C31" s="446">
        <v>62.683391125798806</v>
      </c>
      <c r="D31" s="446">
        <v>43.450755791155679</v>
      </c>
      <c r="E31" s="446">
        <v>52.246325515637103</v>
      </c>
      <c r="G31" s="40">
        <v>2190</v>
      </c>
      <c r="H31" s="36">
        <v>30</v>
      </c>
      <c r="I31" s="40">
        <v>517.46</v>
      </c>
      <c r="J31" s="36">
        <v>11</v>
      </c>
      <c r="K31" s="32">
        <v>1615.5</v>
      </c>
      <c r="L31" s="36">
        <v>18</v>
      </c>
      <c r="M31" s="32">
        <v>56.7</v>
      </c>
      <c r="N31" s="36">
        <v>1</v>
      </c>
      <c r="P31" s="315"/>
      <c r="Q31" s="315"/>
      <c r="R31" s="315"/>
      <c r="S31" s="315"/>
    </row>
    <row r="32" spans="1:19">
      <c r="A32" s="119">
        <v>2006</v>
      </c>
      <c r="B32" s="447">
        <v>61.354337998092134</v>
      </c>
      <c r="C32" s="446">
        <v>65.965219786200876</v>
      </c>
      <c r="D32" s="446">
        <v>50.800218575233686</v>
      </c>
      <c r="E32" s="446">
        <v>68.878093370532923</v>
      </c>
      <c r="G32" s="40">
        <v>2436</v>
      </c>
      <c r="H32" s="36">
        <v>31</v>
      </c>
      <c r="I32" s="40">
        <v>1324.7500000000002</v>
      </c>
      <c r="J32" s="36">
        <v>14</v>
      </c>
      <c r="K32" s="32">
        <v>869.55000000000007</v>
      </c>
      <c r="L32" s="36">
        <v>11</v>
      </c>
      <c r="M32" s="32">
        <v>241.20000000000002</v>
      </c>
      <c r="N32" s="36">
        <v>6</v>
      </c>
      <c r="P32" s="315"/>
      <c r="Q32" s="315"/>
      <c r="R32" s="315"/>
      <c r="S32" s="315"/>
    </row>
    <row r="33" spans="1:19">
      <c r="A33" s="119">
        <v>2007</v>
      </c>
      <c r="B33" s="447">
        <v>63.431096133359262</v>
      </c>
      <c r="C33" s="446">
        <v>87.895249931820587</v>
      </c>
      <c r="D33" s="446">
        <v>55.716425921594073</v>
      </c>
      <c r="E33" s="446">
        <v>76.038823333340446</v>
      </c>
      <c r="G33" s="40">
        <v>1781</v>
      </c>
      <c r="H33" s="36">
        <v>26</v>
      </c>
      <c r="I33" s="40">
        <v>397.7</v>
      </c>
      <c r="J33" s="36">
        <v>4</v>
      </c>
      <c r="K33" s="32">
        <v>1109.2599999999998</v>
      </c>
      <c r="L33" s="36">
        <v>19</v>
      </c>
      <c r="M33" s="32">
        <v>274.43333333333334</v>
      </c>
      <c r="N33" s="36">
        <v>3</v>
      </c>
      <c r="P33" s="315"/>
      <c r="Q33" s="315"/>
      <c r="R33" s="315"/>
      <c r="S33" s="315"/>
    </row>
    <row r="34" spans="1:19">
      <c r="A34" s="119">
        <v>2008</v>
      </c>
      <c r="B34" s="447">
        <v>78.153442969227953</v>
      </c>
      <c r="C34" s="446">
        <v>90.373232463078168</v>
      </c>
      <c r="D34" s="446">
        <v>63.988329069224747</v>
      </c>
      <c r="E34" s="446">
        <v>93.860654920161537</v>
      </c>
      <c r="G34" s="40">
        <v>3489</v>
      </c>
      <c r="H34" s="36">
        <v>40</v>
      </c>
      <c r="I34" s="40">
        <v>1611.4</v>
      </c>
      <c r="J34" s="36">
        <v>11</v>
      </c>
      <c r="K34" s="32">
        <v>1148.4000000000001</v>
      </c>
      <c r="L34" s="36">
        <v>18</v>
      </c>
      <c r="M34" s="32">
        <v>729.4666666666667</v>
      </c>
      <c r="N34" s="36">
        <v>11</v>
      </c>
      <c r="P34" s="315"/>
      <c r="Q34" s="315"/>
      <c r="R34" s="315"/>
      <c r="S34" s="315"/>
    </row>
    <row r="35" spans="1:19">
      <c r="A35" s="119">
        <v>2009</v>
      </c>
      <c r="B35" s="447">
        <v>82.469851235686164</v>
      </c>
      <c r="C35" s="446">
        <v>106.36377048431828</v>
      </c>
      <c r="D35" s="446">
        <v>66.630423760548183</v>
      </c>
      <c r="E35" s="446">
        <v>93.331398045445368</v>
      </c>
      <c r="G35" s="40">
        <v>4048</v>
      </c>
      <c r="H35" s="36">
        <v>49</v>
      </c>
      <c r="I35" s="40">
        <v>1680</v>
      </c>
      <c r="J35" s="36">
        <v>21</v>
      </c>
      <c r="K35" s="32">
        <v>1858.4000000000003</v>
      </c>
      <c r="L35" s="36">
        <v>21</v>
      </c>
      <c r="M35" s="32">
        <v>510</v>
      </c>
      <c r="N35" s="36">
        <v>7</v>
      </c>
      <c r="P35" s="315"/>
      <c r="Q35" s="315"/>
      <c r="R35" s="315"/>
      <c r="S35" s="315"/>
    </row>
    <row r="36" spans="1:19">
      <c r="A36" s="119">
        <v>2010</v>
      </c>
      <c r="B36" s="447">
        <v>72.067237387481086</v>
      </c>
      <c r="C36" s="446">
        <v>98.499922554510832</v>
      </c>
      <c r="D36" s="446">
        <v>56.508656823821042</v>
      </c>
      <c r="E36" s="446">
        <v>86.87479379665703</v>
      </c>
      <c r="G36" s="40">
        <v>4865</v>
      </c>
      <c r="H36" s="36">
        <v>51</v>
      </c>
      <c r="I36" s="40">
        <v>2136.9</v>
      </c>
      <c r="J36" s="36">
        <v>18</v>
      </c>
      <c r="K36" s="32">
        <v>2290.6000000000004</v>
      </c>
      <c r="L36" s="36">
        <v>23</v>
      </c>
      <c r="M36" s="32">
        <v>437.34</v>
      </c>
      <c r="N36" s="36">
        <v>10</v>
      </c>
      <c r="P36" s="315"/>
      <c r="Q36" s="315"/>
      <c r="R36" s="315"/>
      <c r="S36" s="315"/>
    </row>
    <row r="37" spans="1:19">
      <c r="A37" s="119">
        <v>2011</v>
      </c>
      <c r="B37" s="447">
        <v>52.424436462829561</v>
      </c>
      <c r="C37" s="446">
        <v>70.484621038519649</v>
      </c>
      <c r="D37" s="446">
        <v>45.872186397169905</v>
      </c>
      <c r="E37" s="446">
        <v>56.667855535581879</v>
      </c>
      <c r="G37" s="40">
        <v>4634</v>
      </c>
      <c r="H37" s="36">
        <v>43</v>
      </c>
      <c r="I37" s="40">
        <v>1285.3999999999999</v>
      </c>
      <c r="J37" s="36">
        <v>10</v>
      </c>
      <c r="K37" s="32">
        <v>2842.31</v>
      </c>
      <c r="L37" s="36">
        <v>28</v>
      </c>
      <c r="M37" s="32">
        <v>506.15999999999997</v>
      </c>
      <c r="N37" s="36">
        <v>5</v>
      </c>
      <c r="P37" s="315"/>
      <c r="Q37" s="315"/>
      <c r="R37" s="315"/>
      <c r="S37" s="315"/>
    </row>
    <row r="38" spans="1:19">
      <c r="A38" s="119">
        <v>2012</v>
      </c>
      <c r="B38" s="447">
        <v>44.624157613774933</v>
      </c>
      <c r="C38" s="446">
        <v>54.646886250451907</v>
      </c>
      <c r="D38" s="446">
        <v>39.645411650416158</v>
      </c>
      <c r="E38" s="446">
        <v>60.176069901989116</v>
      </c>
      <c r="G38" s="40">
        <v>1101</v>
      </c>
      <c r="H38" s="36">
        <v>14</v>
      </c>
      <c r="I38" s="40">
        <v>141</v>
      </c>
      <c r="J38" s="36">
        <v>2</v>
      </c>
      <c r="K38" s="32">
        <v>763.3</v>
      </c>
      <c r="L38" s="36">
        <v>7</v>
      </c>
      <c r="M38" s="32">
        <v>197.1</v>
      </c>
      <c r="N38" s="36">
        <v>5</v>
      </c>
      <c r="P38" s="315"/>
      <c r="Q38" s="315"/>
      <c r="R38" s="315"/>
      <c r="S38" s="315"/>
    </row>
    <row r="39" spans="1:19">
      <c r="A39" s="119">
        <v>2013</v>
      </c>
      <c r="B39" s="447">
        <v>31.521799026415696</v>
      </c>
      <c r="C39" s="446">
        <v>41.303038626615681</v>
      </c>
      <c r="D39" s="446">
        <v>26.321204119907684</v>
      </c>
      <c r="E39" s="446">
        <v>56.501795879063685</v>
      </c>
      <c r="G39" s="40">
        <v>5306</v>
      </c>
      <c r="H39" s="36">
        <v>36</v>
      </c>
      <c r="I39" s="40">
        <v>985.69999999999993</v>
      </c>
      <c r="J39" s="36">
        <v>9</v>
      </c>
      <c r="K39" s="32">
        <v>3702.2</v>
      </c>
      <c r="L39" s="36">
        <v>22</v>
      </c>
      <c r="M39" s="32">
        <v>617.59999999999991</v>
      </c>
      <c r="N39" s="36">
        <v>5</v>
      </c>
      <c r="P39" s="315"/>
      <c r="Q39" s="315"/>
      <c r="R39" s="315"/>
      <c r="S39" s="315"/>
    </row>
    <row r="40" spans="1:19">
      <c r="A40" s="119">
        <v>2014</v>
      </c>
      <c r="B40" s="447">
        <v>28.982600375050467</v>
      </c>
      <c r="C40" s="446">
        <v>72.290747329923946</v>
      </c>
      <c r="D40" s="446">
        <v>26.009625991664311</v>
      </c>
      <c r="E40" s="446">
        <v>41.937736146656071</v>
      </c>
      <c r="G40" s="40">
        <v>2155</v>
      </c>
      <c r="H40" s="36">
        <v>18</v>
      </c>
      <c r="I40" s="40">
        <v>72.95</v>
      </c>
      <c r="J40" s="36">
        <v>2</v>
      </c>
      <c r="K40" s="32">
        <v>1766.7</v>
      </c>
      <c r="L40" s="36">
        <v>14</v>
      </c>
      <c r="M40" s="32">
        <v>315</v>
      </c>
      <c r="N40" s="36">
        <v>2</v>
      </c>
      <c r="P40" s="315"/>
      <c r="Q40" s="315"/>
      <c r="R40" s="315"/>
      <c r="S40" s="315"/>
    </row>
    <row r="41" spans="1:19">
      <c r="A41" s="119">
        <v>2015</v>
      </c>
      <c r="B41" s="447">
        <v>33.574549169982987</v>
      </c>
      <c r="C41" s="446">
        <v>45.47857050657386</v>
      </c>
      <c r="D41" s="446">
        <v>26.90232357602185</v>
      </c>
      <c r="E41" s="446">
        <v>50.186286944861905</v>
      </c>
      <c r="G41" s="40">
        <v>3562</v>
      </c>
      <c r="H41" s="36">
        <v>28</v>
      </c>
      <c r="I41" s="40">
        <v>761.1</v>
      </c>
      <c r="J41" s="36">
        <v>4</v>
      </c>
      <c r="K41" s="32">
        <v>2182.41</v>
      </c>
      <c r="L41" s="36">
        <v>18</v>
      </c>
      <c r="M41" s="32">
        <v>618.69999999999993</v>
      </c>
      <c r="N41" s="36">
        <v>6</v>
      </c>
      <c r="P41" s="315"/>
      <c r="Q41" s="315"/>
      <c r="R41" s="315"/>
      <c r="S41" s="315"/>
    </row>
    <row r="42" spans="1:19">
      <c r="A42" s="119">
        <v>2016</v>
      </c>
      <c r="B42" s="447">
        <v>27.601354817669147</v>
      </c>
      <c r="C42" s="446">
        <v>43.941803982645204</v>
      </c>
      <c r="D42" s="446">
        <v>22.84388462336879</v>
      </c>
      <c r="E42" s="446">
        <v>38.726209334118906</v>
      </c>
      <c r="G42" s="40">
        <v>2498</v>
      </c>
      <c r="H42" s="36">
        <v>22</v>
      </c>
      <c r="I42" s="40">
        <v>516.65</v>
      </c>
      <c r="J42" s="36">
        <v>5</v>
      </c>
      <c r="K42" s="32">
        <v>1754.13</v>
      </c>
      <c r="L42" s="36">
        <v>13</v>
      </c>
      <c r="M42" s="32">
        <v>226.89999999999998</v>
      </c>
      <c r="N42" s="36">
        <v>4</v>
      </c>
      <c r="P42" s="315"/>
      <c r="Q42" s="315"/>
      <c r="R42" s="315"/>
      <c r="S42" s="315"/>
    </row>
    <row r="43" spans="1:19">
      <c r="A43" s="119">
        <v>2017</v>
      </c>
      <c r="B43" s="447">
        <v>21.25673724078592</v>
      </c>
      <c r="C43" s="446">
        <v>32.155054836104881</v>
      </c>
      <c r="D43" s="446">
        <v>17.393558444390937</v>
      </c>
      <c r="E43" s="446">
        <v>31.572904574359949</v>
      </c>
      <c r="G43" s="40">
        <v>3774</v>
      </c>
      <c r="H43" s="36">
        <v>33</v>
      </c>
      <c r="I43" s="40">
        <v>749.5</v>
      </c>
      <c r="J43" s="36">
        <v>7</v>
      </c>
      <c r="K43" s="32">
        <v>2616.2049999999999</v>
      </c>
      <c r="L43" s="36">
        <v>23</v>
      </c>
      <c r="M43" s="32">
        <v>408</v>
      </c>
      <c r="N43" s="36">
        <v>3</v>
      </c>
      <c r="P43" s="315"/>
      <c r="Q43" s="315"/>
      <c r="R43" s="315"/>
      <c r="S43" s="315"/>
    </row>
    <row r="44" spans="1:19">
      <c r="A44" s="119">
        <v>2018</v>
      </c>
      <c r="B44" s="447">
        <v>19.537006761765703</v>
      </c>
      <c r="C44" s="446">
        <v>18.161037793785713</v>
      </c>
      <c r="D44" s="446">
        <v>16.903180849754374</v>
      </c>
      <c r="E44" s="446">
        <v>46.810344926159367</v>
      </c>
      <c r="G44" s="40">
        <v>3080</v>
      </c>
      <c r="H44" s="36">
        <v>21</v>
      </c>
      <c r="I44" s="40">
        <v>1190.27</v>
      </c>
      <c r="J44" s="36">
        <v>8</v>
      </c>
      <c r="K44" s="32">
        <v>1535.62</v>
      </c>
      <c r="L44" s="36">
        <v>8</v>
      </c>
      <c r="M44" s="32">
        <v>354.6</v>
      </c>
      <c r="N44" s="36">
        <v>5</v>
      </c>
      <c r="P44" s="315"/>
      <c r="Q44" s="315"/>
      <c r="R44" s="315"/>
      <c r="S44" s="315"/>
    </row>
    <row r="45" spans="1:19">
      <c r="A45" s="119">
        <v>2019</v>
      </c>
      <c r="B45" s="447">
        <v>26.865161117327713</v>
      </c>
      <c r="C45" s="446">
        <v>25.821432548672288</v>
      </c>
      <c r="D45" s="446">
        <v>19.597104855828508</v>
      </c>
      <c r="E45" s="446">
        <v>40.436838536796955</v>
      </c>
      <c r="G45" s="40">
        <v>4481</v>
      </c>
      <c r="H45" s="36">
        <v>30</v>
      </c>
      <c r="I45" s="40">
        <v>1517.22</v>
      </c>
      <c r="J45" s="36">
        <v>11</v>
      </c>
      <c r="K45" s="32">
        <v>1701</v>
      </c>
      <c r="L45" s="36">
        <v>10</v>
      </c>
      <c r="M45" s="32">
        <v>1262.2799999999997</v>
      </c>
      <c r="N45" s="36">
        <v>9</v>
      </c>
      <c r="P45" s="315"/>
      <c r="Q45" s="315"/>
      <c r="R45" s="315"/>
      <c r="S45" s="315"/>
    </row>
    <row r="46" spans="1:19">
      <c r="A46" s="119">
        <v>2020</v>
      </c>
      <c r="B46" s="447">
        <v>29.539132743758071</v>
      </c>
      <c r="C46" s="446">
        <v>35.948941399992258</v>
      </c>
      <c r="D46" s="446">
        <v>17.308648223452423</v>
      </c>
      <c r="E46" s="446">
        <v>46.445620076947897</v>
      </c>
      <c r="G46" s="40">
        <v>2694</v>
      </c>
      <c r="H46" s="36">
        <v>19</v>
      </c>
      <c r="I46" s="40">
        <v>1205.26</v>
      </c>
      <c r="J46" s="36">
        <v>8</v>
      </c>
      <c r="K46" s="32">
        <v>1003.1699999999997</v>
      </c>
      <c r="L46" s="36">
        <v>6</v>
      </c>
      <c r="M46" s="32">
        <v>485.4</v>
      </c>
      <c r="N46" s="36">
        <v>5</v>
      </c>
      <c r="P46" s="315"/>
      <c r="Q46" s="315"/>
      <c r="R46" s="315"/>
      <c r="S46" s="315"/>
    </row>
    <row r="47" spans="1:19">
      <c r="A47" s="119">
        <v>2021</v>
      </c>
      <c r="B47" s="447">
        <v>24.974631047916791</v>
      </c>
      <c r="C47" s="446">
        <v>23.059348198062523</v>
      </c>
      <c r="D47" s="446">
        <v>24.307076286999063</v>
      </c>
      <c r="E47" s="446">
        <v>45.86176792535236</v>
      </c>
      <c r="G47" s="40">
        <v>1556</v>
      </c>
      <c r="H47" s="36">
        <v>11</v>
      </c>
      <c r="I47" s="40">
        <v>677.1</v>
      </c>
      <c r="J47" s="36">
        <v>5</v>
      </c>
      <c r="K47" s="32">
        <v>659</v>
      </c>
      <c r="L47" s="36">
        <v>4</v>
      </c>
      <c r="M47" s="32">
        <v>220</v>
      </c>
      <c r="N47" s="36">
        <v>2</v>
      </c>
      <c r="P47" s="315"/>
      <c r="Q47" s="315"/>
      <c r="R47" s="315"/>
      <c r="S47" s="315"/>
    </row>
    <row r="48" spans="1:19">
      <c r="A48" s="120">
        <v>2022</v>
      </c>
      <c r="B48" s="448">
        <v>25.520878540897769</v>
      </c>
      <c r="C48" s="448">
        <v>24.461967214049359</v>
      </c>
      <c r="D48" s="448">
        <v>25.833054223099737</v>
      </c>
      <c r="E48" s="448" t="e">
        <f>NA()</f>
        <v>#N/A</v>
      </c>
      <c r="G48" s="439">
        <v>1522</v>
      </c>
      <c r="H48" s="38">
        <v>7</v>
      </c>
      <c r="I48" s="439">
        <v>408.5</v>
      </c>
      <c r="J48" s="38">
        <v>3</v>
      </c>
      <c r="K48" s="214">
        <v>1113.6600000000001</v>
      </c>
      <c r="L48" s="38">
        <v>4</v>
      </c>
      <c r="M48" s="214">
        <v>0</v>
      </c>
      <c r="N48" s="38">
        <v>0</v>
      </c>
      <c r="P48" s="315"/>
      <c r="Q48" s="315"/>
      <c r="R48" s="315"/>
      <c r="S48" s="315"/>
    </row>
    <row r="49" spans="2:19">
      <c r="R49" s="315"/>
      <c r="S49" s="315"/>
    </row>
    <row r="50" spans="2:19">
      <c r="B50" s="61"/>
      <c r="C50" s="61"/>
      <c r="D50" s="61"/>
      <c r="E50" s="61"/>
    </row>
  </sheetData>
  <mergeCells count="8">
    <mergeCell ref="G25:H25"/>
    <mergeCell ref="I25:J25"/>
    <mergeCell ref="K25:L25"/>
    <mergeCell ref="M25:N25"/>
    <mergeCell ref="G26:H26"/>
    <mergeCell ref="I26:J26"/>
    <mergeCell ref="K26:L26"/>
    <mergeCell ref="M26:N26"/>
  </mergeCells>
  <pageMargins left="0.75" right="0.75" top="1" bottom="1" header="0.5" footer="0.5"/>
  <pageSetup orientation="portrait" horizontalDpi="1200" verticalDpi="1200" r:id="rId1"/>
  <headerFooter alignWithMargins="0"/>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885186-559F-497F-A5FA-520D363CBD43}">
  <sheetPr>
    <tabColor theme="5" tint="0.39997558519241921"/>
  </sheetPr>
  <dimension ref="A1:X54"/>
  <sheetViews>
    <sheetView zoomScale="75" zoomScaleNormal="75" zoomScalePageLayoutView="75" workbookViewId="0"/>
  </sheetViews>
  <sheetFormatPr defaultColWidth="8.453125" defaultRowHeight="12.5"/>
  <cols>
    <col min="1" max="1" width="25.453125" style="148" customWidth="1"/>
    <col min="2" max="3" width="11.453125" style="148" customWidth="1"/>
    <col min="4" max="4" width="11.453125" style="154" customWidth="1"/>
    <col min="5" max="6" width="8.453125" style="154"/>
    <col min="7" max="7" width="10.26953125" style="154" customWidth="1"/>
    <col min="8" max="8" width="9.453125" style="154" customWidth="1"/>
    <col min="9" max="9" width="9.26953125" style="154" customWidth="1"/>
    <col min="10" max="12" width="9.453125" style="154" customWidth="1"/>
    <col min="13" max="17" width="9.453125" style="148" customWidth="1"/>
    <col min="18" max="18" width="13.453125" style="148" customWidth="1"/>
    <col min="19" max="19" width="11.453125" style="148" customWidth="1"/>
    <col min="20" max="23" width="11.81640625" style="148" customWidth="1"/>
    <col min="24" max="24" width="14.26953125" style="148" customWidth="1"/>
    <col min="25" max="16384" width="8.453125" style="148"/>
  </cols>
  <sheetData>
    <row r="1" spans="1:10" ht="14.5">
      <c r="A1" s="4" t="s">
        <v>762</v>
      </c>
      <c r="B1" s="4"/>
      <c r="C1" s="4"/>
      <c r="J1" s="832"/>
    </row>
    <row r="2" spans="1:10" ht="14.5">
      <c r="A2" s="4"/>
      <c r="B2" s="4"/>
      <c r="C2" s="4"/>
    </row>
    <row r="3" spans="1:10" ht="14.5">
      <c r="A3" s="4"/>
      <c r="B3" s="4"/>
      <c r="C3" s="4"/>
    </row>
    <row r="4" spans="1:10" ht="14.5">
      <c r="A4" s="4"/>
      <c r="B4" s="4"/>
      <c r="C4" s="4"/>
    </row>
    <row r="5" spans="1:10" ht="14.5">
      <c r="A5" s="4"/>
      <c r="B5" s="4"/>
      <c r="C5" s="4"/>
    </row>
    <row r="6" spans="1:10" ht="14.5">
      <c r="A6" s="4"/>
      <c r="B6" s="4"/>
      <c r="C6" s="4"/>
    </row>
    <row r="7" spans="1:10" ht="14.5">
      <c r="A7" s="4"/>
      <c r="B7" s="4"/>
      <c r="C7" s="4"/>
    </row>
    <row r="8" spans="1:10" ht="14.5">
      <c r="A8" s="4"/>
      <c r="B8" s="4"/>
      <c r="C8" s="4"/>
    </row>
    <row r="9" spans="1:10" ht="14.5">
      <c r="A9" s="4"/>
      <c r="B9" s="4"/>
      <c r="C9" s="4"/>
    </row>
    <row r="10" spans="1:10" ht="14.5">
      <c r="A10" s="4"/>
      <c r="B10" s="4"/>
      <c r="C10" s="4"/>
    </row>
    <row r="11" spans="1:10" ht="14.5">
      <c r="A11" s="4"/>
      <c r="B11" s="4"/>
      <c r="C11" s="4"/>
    </row>
    <row r="12" spans="1:10" ht="14.5">
      <c r="A12" s="4"/>
      <c r="B12" s="4"/>
      <c r="C12" s="4"/>
    </row>
    <row r="13" spans="1:10" ht="14.5">
      <c r="A13" s="4"/>
      <c r="B13" s="4"/>
      <c r="C13" s="4"/>
    </row>
    <row r="14" spans="1:10" ht="14.5">
      <c r="A14" s="4"/>
      <c r="B14" s="4"/>
      <c r="C14" s="4"/>
    </row>
    <row r="15" spans="1:10" ht="14.5">
      <c r="A15" s="4"/>
      <c r="B15" s="4"/>
      <c r="C15" s="4"/>
    </row>
    <row r="16" spans="1:10" ht="14.5">
      <c r="A16" s="4"/>
      <c r="B16" s="4"/>
      <c r="C16" s="4"/>
    </row>
    <row r="17" spans="1:24" ht="14.5">
      <c r="A17" s="4"/>
      <c r="B17" s="4"/>
      <c r="C17" s="4"/>
    </row>
    <row r="18" spans="1:24" ht="14.5">
      <c r="A18" s="4"/>
      <c r="B18" s="4"/>
      <c r="C18" s="4"/>
    </row>
    <row r="19" spans="1:24" ht="14.5">
      <c r="A19" s="4"/>
      <c r="B19" s="4"/>
      <c r="C19" s="4"/>
    </row>
    <row r="20" spans="1:24" ht="14.5">
      <c r="A20" s="4"/>
      <c r="B20" s="4"/>
      <c r="C20" s="4"/>
    </row>
    <row r="21" spans="1:24" ht="14.5">
      <c r="A21" s="833" t="s">
        <v>763</v>
      </c>
      <c r="B21" s="4"/>
      <c r="C21" s="4"/>
      <c r="J21" s="833" t="s">
        <v>764</v>
      </c>
    </row>
    <row r="22" spans="1:24" ht="14.5">
      <c r="A22" s="833" t="s">
        <v>765</v>
      </c>
      <c r="B22" s="4"/>
      <c r="C22" s="4"/>
      <c r="J22" s="833"/>
    </row>
    <row r="23" spans="1:24" ht="13">
      <c r="A23" s="834" t="s">
        <v>766</v>
      </c>
      <c r="B23" s="151"/>
      <c r="C23" s="151"/>
    </row>
    <row r="25" spans="1:24">
      <c r="A25" s="378"/>
      <c r="B25" s="1279" t="s">
        <v>188</v>
      </c>
      <c r="C25" s="1298"/>
      <c r="D25" s="1298"/>
      <c r="E25" s="1298"/>
      <c r="F25" s="1298"/>
      <c r="G25" s="1298"/>
      <c r="H25" s="1298"/>
      <c r="I25" s="1298"/>
      <c r="J25" s="1298"/>
      <c r="K25" s="1298"/>
      <c r="L25" s="1298"/>
      <c r="M25" s="1298"/>
      <c r="N25" s="1298"/>
      <c r="O25" s="1298"/>
      <c r="P25" s="1298"/>
      <c r="Q25" s="1298"/>
      <c r="R25" s="1298"/>
      <c r="S25" s="1298"/>
      <c r="T25" s="1298"/>
      <c r="U25" s="1298"/>
      <c r="V25" s="1298"/>
      <c r="W25" s="1299"/>
      <c r="X25" s="537"/>
    </row>
    <row r="26" spans="1:24">
      <c r="A26" s="192"/>
      <c r="B26" s="1280" t="s">
        <v>542</v>
      </c>
      <c r="C26" s="1300"/>
      <c r="D26" s="1300"/>
      <c r="E26" s="1300"/>
      <c r="F26" s="1300"/>
      <c r="G26" s="1300"/>
      <c r="H26" s="1300"/>
      <c r="I26" s="1300"/>
      <c r="J26" s="1300"/>
      <c r="K26" s="1300"/>
      <c r="L26" s="1300"/>
      <c r="M26" s="1300"/>
      <c r="N26" s="1300"/>
      <c r="O26" s="1300"/>
      <c r="P26" s="1300"/>
      <c r="Q26" s="1300"/>
      <c r="R26" s="1300"/>
      <c r="S26" s="1300"/>
      <c r="T26" s="1300"/>
      <c r="U26" s="1300"/>
      <c r="V26" s="1300"/>
      <c r="W26" s="1301"/>
      <c r="X26" s="533"/>
    </row>
    <row r="27" spans="1:24">
      <c r="A27" s="192"/>
      <c r="B27" s="1281" t="s">
        <v>693</v>
      </c>
      <c r="C27" s="1302"/>
      <c r="D27" s="1302"/>
      <c r="E27" s="1302"/>
      <c r="F27" s="1302"/>
      <c r="G27" s="1302"/>
      <c r="H27" s="1302"/>
      <c r="I27" s="1302"/>
      <c r="J27" s="1302"/>
      <c r="K27" s="1302"/>
      <c r="L27" s="1302"/>
      <c r="M27" s="1302"/>
      <c r="N27" s="1302"/>
      <c r="O27" s="1302"/>
      <c r="P27" s="1302"/>
      <c r="Q27" s="1302"/>
      <c r="R27" s="1302"/>
      <c r="S27" s="1302"/>
      <c r="T27" s="1302"/>
      <c r="U27" s="1302"/>
      <c r="V27" s="1302"/>
      <c r="W27" s="1303"/>
      <c r="X27" s="273" t="s">
        <v>0</v>
      </c>
    </row>
    <row r="28" spans="1:24">
      <c r="A28" s="192"/>
      <c r="B28" s="1304">
        <v>2018</v>
      </c>
      <c r="C28" s="1305"/>
      <c r="D28" s="1304">
        <v>2019</v>
      </c>
      <c r="E28" s="1305"/>
      <c r="F28" s="1305"/>
      <c r="G28" s="1306"/>
      <c r="H28" s="1305">
        <v>2020</v>
      </c>
      <c r="I28" s="1305"/>
      <c r="J28" s="1305"/>
      <c r="K28" s="1305"/>
      <c r="L28" s="1304">
        <v>2021</v>
      </c>
      <c r="M28" s="1305"/>
      <c r="N28" s="1305"/>
      <c r="O28" s="1306"/>
      <c r="P28" s="1304">
        <v>2022</v>
      </c>
      <c r="Q28" s="1305"/>
      <c r="R28" s="1305"/>
      <c r="S28" s="1306"/>
      <c r="T28" s="1267">
        <v>2023</v>
      </c>
      <c r="U28" s="1268"/>
      <c r="V28" s="1268"/>
      <c r="W28" s="1307"/>
      <c r="X28" s="273" t="s">
        <v>487</v>
      </c>
    </row>
    <row r="29" spans="1:24">
      <c r="A29" s="377" t="s">
        <v>48</v>
      </c>
      <c r="B29" s="205" t="s">
        <v>615</v>
      </c>
      <c r="C29" s="369" t="s">
        <v>616</v>
      </c>
      <c r="D29" s="775" t="s">
        <v>617</v>
      </c>
      <c r="E29" s="943" t="s">
        <v>618</v>
      </c>
      <c r="F29" s="943" t="s">
        <v>615</v>
      </c>
      <c r="G29" s="944" t="s">
        <v>616</v>
      </c>
      <c r="H29" s="945" t="s">
        <v>617</v>
      </c>
      <c r="I29" s="946" t="s">
        <v>618</v>
      </c>
      <c r="J29" s="946" t="s">
        <v>615</v>
      </c>
      <c r="K29" s="947" t="s">
        <v>616</v>
      </c>
      <c r="L29" s="797" t="s">
        <v>617</v>
      </c>
      <c r="M29" s="649" t="s">
        <v>618</v>
      </c>
      <c r="N29" s="369" t="s">
        <v>615</v>
      </c>
      <c r="O29" s="482" t="s">
        <v>616</v>
      </c>
      <c r="P29" s="205" t="s">
        <v>617</v>
      </c>
      <c r="Q29" s="369" t="s">
        <v>618</v>
      </c>
      <c r="R29" s="369" t="s">
        <v>615</v>
      </c>
      <c r="S29" s="482" t="s">
        <v>616</v>
      </c>
      <c r="T29" s="797" t="s">
        <v>617</v>
      </c>
      <c r="U29" s="369" t="s">
        <v>618</v>
      </c>
      <c r="V29" s="649" t="s">
        <v>615</v>
      </c>
      <c r="W29" s="650" t="s">
        <v>616</v>
      </c>
      <c r="X29" s="547" t="s">
        <v>767</v>
      </c>
    </row>
    <row r="30" spans="1:24">
      <c r="A30" s="192" t="s">
        <v>7</v>
      </c>
      <c r="B30" s="835" t="e">
        <v>#N/A</v>
      </c>
      <c r="C30" s="836" t="e">
        <v>#N/A</v>
      </c>
      <c r="D30" s="837" t="e">
        <v>#N/A</v>
      </c>
      <c r="E30" s="838" t="e">
        <v>#N/A</v>
      </c>
      <c r="F30" s="838" t="e">
        <v>#N/A</v>
      </c>
      <c r="G30" s="839" t="e">
        <v>#N/A</v>
      </c>
      <c r="H30" s="837" t="e">
        <v>#N/A</v>
      </c>
      <c r="I30" s="545" t="e">
        <v>#N/A</v>
      </c>
      <c r="J30" s="545" t="e">
        <v>#N/A</v>
      </c>
      <c r="K30" s="942" t="e">
        <v>#N/A</v>
      </c>
      <c r="L30" s="948" t="e">
        <v>#N/A</v>
      </c>
      <c r="M30" s="638" t="e">
        <v>#N/A</v>
      </c>
      <c r="N30" s="638" t="e">
        <v>#N/A</v>
      </c>
      <c r="O30" s="546" t="e">
        <v>#N/A</v>
      </c>
      <c r="P30" s="203" t="e">
        <v>#N/A</v>
      </c>
      <c r="Q30" s="155" t="e">
        <v>#N/A</v>
      </c>
      <c r="R30" s="155" t="e">
        <f>NA()</f>
        <v>#N/A</v>
      </c>
      <c r="S30" s="663" t="e">
        <f>NA()</f>
        <v>#N/A</v>
      </c>
      <c r="T30" s="203" t="e">
        <f>NA()</f>
        <v>#N/A</v>
      </c>
      <c r="U30" s="155" t="e">
        <f>NA()</f>
        <v>#N/A</v>
      </c>
      <c r="V30" s="155" t="e">
        <f>NA()</f>
        <v>#N/A</v>
      </c>
      <c r="W30" s="155" t="e">
        <f>NA()</f>
        <v>#N/A</v>
      </c>
      <c r="X30" s="840" t="e">
        <f>AVERAGE(T30:W30)</f>
        <v>#N/A</v>
      </c>
    </row>
    <row r="31" spans="1:24">
      <c r="A31" s="192" t="s">
        <v>11</v>
      </c>
      <c r="B31" s="841">
        <v>38</v>
      </c>
      <c r="C31" s="842">
        <v>38</v>
      </c>
      <c r="D31" s="843">
        <v>39.700000000000003</v>
      </c>
      <c r="E31" s="844">
        <v>40</v>
      </c>
      <c r="F31" s="844">
        <v>40</v>
      </c>
      <c r="G31" s="845">
        <v>40</v>
      </c>
      <c r="H31" s="843">
        <v>48.3</v>
      </c>
      <c r="I31" s="844">
        <v>48</v>
      </c>
      <c r="J31" s="844">
        <v>49.7</v>
      </c>
      <c r="K31" s="845">
        <v>49</v>
      </c>
      <c r="L31" s="841">
        <v>50.3</v>
      </c>
      <c r="M31" s="842">
        <v>51.6</v>
      </c>
      <c r="N31" s="842" t="e">
        <v>#N/A</v>
      </c>
      <c r="O31" s="846" t="e">
        <v>#N/A</v>
      </c>
      <c r="P31" s="841">
        <v>61</v>
      </c>
      <c r="Q31" s="842">
        <v>61</v>
      </c>
      <c r="R31" s="842">
        <v>69.113</v>
      </c>
      <c r="S31" s="663" t="e">
        <v>#N/A</v>
      </c>
      <c r="T31" s="203" t="e">
        <v>#N/A</v>
      </c>
      <c r="U31" s="842" t="e">
        <v>#N/A</v>
      </c>
      <c r="V31" s="842">
        <v>80.5</v>
      </c>
      <c r="W31" s="846">
        <v>75</v>
      </c>
      <c r="X31" s="847">
        <f>AVERAGE(V31:W31)</f>
        <v>77.75</v>
      </c>
    </row>
    <row r="32" spans="1:24">
      <c r="A32" s="192" t="s">
        <v>1</v>
      </c>
      <c r="B32" s="841">
        <v>30</v>
      </c>
      <c r="C32" s="842">
        <v>31.5</v>
      </c>
      <c r="D32" s="843">
        <v>32</v>
      </c>
      <c r="E32" s="844">
        <v>31</v>
      </c>
      <c r="F32" s="844">
        <v>28</v>
      </c>
      <c r="G32" s="845">
        <v>28</v>
      </c>
      <c r="H32" s="843">
        <v>29.1</v>
      </c>
      <c r="I32" s="844">
        <v>35.299999999999997</v>
      </c>
      <c r="J32" s="844">
        <v>35.6</v>
      </c>
      <c r="K32" s="845">
        <v>35.5</v>
      </c>
      <c r="L32" s="841">
        <v>35.5</v>
      </c>
      <c r="M32" s="842">
        <v>34</v>
      </c>
      <c r="N32" s="842">
        <v>43</v>
      </c>
      <c r="O32" s="846">
        <v>47.7</v>
      </c>
      <c r="P32" s="841">
        <v>55.1</v>
      </c>
      <c r="Q32" s="842">
        <v>47</v>
      </c>
      <c r="R32" s="842">
        <v>47.5</v>
      </c>
      <c r="S32" s="846">
        <v>50</v>
      </c>
      <c r="T32" s="841">
        <v>50</v>
      </c>
      <c r="U32" s="842" t="e">
        <v>#N/A</v>
      </c>
      <c r="V32" s="842" t="e">
        <v>#N/A</v>
      </c>
      <c r="W32" s="846">
        <v>65</v>
      </c>
      <c r="X32" s="847">
        <f>AVERAGE(T32,W32)</f>
        <v>57.5</v>
      </c>
    </row>
    <row r="33" spans="1:24">
      <c r="A33" s="192" t="s">
        <v>6</v>
      </c>
      <c r="B33" s="848" t="e">
        <v>#N/A</v>
      </c>
      <c r="C33" s="849" t="e">
        <v>#N/A</v>
      </c>
      <c r="D33" s="850" t="e">
        <v>#N/A</v>
      </c>
      <c r="E33" s="851" t="e">
        <v>#N/A</v>
      </c>
      <c r="F33" s="851" t="e">
        <v>#N/A</v>
      </c>
      <c r="G33" s="852" t="e">
        <v>#N/A</v>
      </c>
      <c r="H33" s="850" t="e">
        <v>#N/A</v>
      </c>
      <c r="I33" s="851" t="e">
        <v>#N/A</v>
      </c>
      <c r="J33" s="851" t="e">
        <v>#N/A</v>
      </c>
      <c r="K33" s="852" t="e">
        <v>#N/A</v>
      </c>
      <c r="L33" s="203" t="e">
        <v>#N/A</v>
      </c>
      <c r="M33" s="155" t="e">
        <v>#N/A</v>
      </c>
      <c r="N33" s="155" t="e">
        <v>#N/A</v>
      </c>
      <c r="O33" s="663" t="e">
        <v>#N/A</v>
      </c>
      <c r="P33" s="203" t="e">
        <v>#N/A</v>
      </c>
      <c r="Q33" s="155" t="e">
        <v>#N/A</v>
      </c>
      <c r="R33" s="842" t="e">
        <f>NA()</f>
        <v>#N/A</v>
      </c>
      <c r="S33" s="846" t="e">
        <f>NA()</f>
        <v>#N/A</v>
      </c>
      <c r="T33" s="841" t="e">
        <f>NA()</f>
        <v>#N/A</v>
      </c>
      <c r="U33" s="155" t="e">
        <f>NA()</f>
        <v>#N/A</v>
      </c>
      <c r="V33" s="155" t="e">
        <f>NA()</f>
        <v>#N/A</v>
      </c>
      <c r="W33" s="846" t="e">
        <f>NA()</f>
        <v>#N/A</v>
      </c>
      <c r="X33" s="840" t="e">
        <f t="shared" ref="X33:X37" si="0">AVERAGE(T33:W33)</f>
        <v>#N/A</v>
      </c>
    </row>
    <row r="34" spans="1:24">
      <c r="A34" s="192" t="s">
        <v>5</v>
      </c>
      <c r="B34" s="841">
        <v>17.8</v>
      </c>
      <c r="C34" s="842">
        <v>21.6</v>
      </c>
      <c r="D34" s="843">
        <v>22.2</v>
      </c>
      <c r="E34" s="844">
        <v>22.5</v>
      </c>
      <c r="F34" s="844">
        <v>27</v>
      </c>
      <c r="G34" s="845">
        <v>27</v>
      </c>
      <c r="H34" s="843">
        <v>27.4</v>
      </c>
      <c r="I34" s="844">
        <v>25.2</v>
      </c>
      <c r="J34" s="844">
        <v>30</v>
      </c>
      <c r="K34" s="845">
        <v>33</v>
      </c>
      <c r="L34" s="841">
        <v>28.4</v>
      </c>
      <c r="M34" s="842">
        <v>33.9</v>
      </c>
      <c r="N34" s="842">
        <v>35.9</v>
      </c>
      <c r="O34" s="846">
        <v>35.9</v>
      </c>
      <c r="P34" s="841">
        <v>38.799999999999997</v>
      </c>
      <c r="Q34" s="842">
        <v>39.299999999999997</v>
      </c>
      <c r="R34" s="842">
        <v>47</v>
      </c>
      <c r="S34" s="846">
        <v>42.3</v>
      </c>
      <c r="T34" s="841">
        <v>46</v>
      </c>
      <c r="U34" s="842">
        <v>57</v>
      </c>
      <c r="V34" s="842">
        <v>59</v>
      </c>
      <c r="W34" s="846">
        <v>58</v>
      </c>
      <c r="X34" s="847">
        <f t="shared" si="0"/>
        <v>55</v>
      </c>
    </row>
    <row r="35" spans="1:24">
      <c r="A35" s="192" t="s">
        <v>2</v>
      </c>
      <c r="B35" s="841">
        <v>15.5</v>
      </c>
      <c r="C35" s="842">
        <v>15.8</v>
      </c>
      <c r="D35" s="843">
        <v>14.8</v>
      </c>
      <c r="E35" s="844">
        <v>16</v>
      </c>
      <c r="F35" s="844">
        <v>15.5</v>
      </c>
      <c r="G35" s="845">
        <v>16</v>
      </c>
      <c r="H35" s="843">
        <v>16</v>
      </c>
      <c r="I35" s="844">
        <v>17</v>
      </c>
      <c r="J35" s="844">
        <v>17</v>
      </c>
      <c r="K35" s="845">
        <v>20.9</v>
      </c>
      <c r="L35" s="841">
        <v>20</v>
      </c>
      <c r="M35" s="842">
        <v>20.9</v>
      </c>
      <c r="N35" s="842">
        <v>23</v>
      </c>
      <c r="O35" s="846">
        <v>26.3</v>
      </c>
      <c r="P35" s="841">
        <v>26.7</v>
      </c>
      <c r="Q35" s="842">
        <v>29.1</v>
      </c>
      <c r="R35" s="842">
        <v>35</v>
      </c>
      <c r="S35" s="846">
        <v>40</v>
      </c>
      <c r="T35" s="841">
        <v>35.880000000000003</v>
      </c>
      <c r="U35" s="842">
        <v>37.700000000000003</v>
      </c>
      <c r="V35" s="842">
        <v>39</v>
      </c>
      <c r="W35" s="846">
        <v>42</v>
      </c>
      <c r="X35" s="847">
        <f t="shared" si="0"/>
        <v>38.645000000000003</v>
      </c>
    </row>
    <row r="36" spans="1:24">
      <c r="A36" s="192" t="s">
        <v>3</v>
      </c>
      <c r="B36" s="841">
        <v>14.5</v>
      </c>
      <c r="C36" s="842">
        <v>14.2</v>
      </c>
      <c r="D36" s="843">
        <v>14</v>
      </c>
      <c r="E36" s="844">
        <v>14</v>
      </c>
      <c r="F36" s="844">
        <v>16.8</v>
      </c>
      <c r="G36" s="845">
        <v>16.899999999999999</v>
      </c>
      <c r="H36" s="843">
        <v>19</v>
      </c>
      <c r="I36" s="844">
        <v>16.5</v>
      </c>
      <c r="J36" s="844">
        <v>20.399999999999999</v>
      </c>
      <c r="K36" s="845">
        <v>19.7</v>
      </c>
      <c r="L36" s="841">
        <v>18.600000000000001</v>
      </c>
      <c r="M36" s="842">
        <v>22.8</v>
      </c>
      <c r="N36" s="842">
        <v>21.3</v>
      </c>
      <c r="O36" s="846">
        <v>21.3</v>
      </c>
      <c r="P36" s="841">
        <v>27.9</v>
      </c>
      <c r="Q36" s="842">
        <v>32.200000000000003</v>
      </c>
      <c r="R36" s="842">
        <v>33</v>
      </c>
      <c r="S36" s="846">
        <v>29</v>
      </c>
      <c r="T36" s="841">
        <v>35</v>
      </c>
      <c r="U36" s="842">
        <v>39</v>
      </c>
      <c r="V36" s="842">
        <v>34.5</v>
      </c>
      <c r="W36" s="846">
        <v>40</v>
      </c>
      <c r="X36" s="847">
        <f t="shared" si="0"/>
        <v>37.125</v>
      </c>
    </row>
    <row r="37" spans="1:24">
      <c r="A37" s="377" t="s">
        <v>768</v>
      </c>
      <c r="B37" s="860">
        <v>23.2</v>
      </c>
      <c r="C37" s="865">
        <v>24.2</v>
      </c>
      <c r="D37" s="859">
        <v>24.2</v>
      </c>
      <c r="E37" s="858">
        <v>24.6</v>
      </c>
      <c r="F37" s="858">
        <v>25.8</v>
      </c>
      <c r="G37" s="858">
        <v>25.9</v>
      </c>
      <c r="H37" s="949">
        <v>28.1</v>
      </c>
      <c r="I37" s="858">
        <v>28</v>
      </c>
      <c r="J37" s="858">
        <v>30.7</v>
      </c>
      <c r="K37" s="858">
        <v>32.1</v>
      </c>
      <c r="L37" s="860">
        <v>30.8</v>
      </c>
      <c r="M37" s="859">
        <v>33.200000000000003</v>
      </c>
      <c r="N37" s="859">
        <v>36</v>
      </c>
      <c r="O37" s="859">
        <v>38.299999999999997</v>
      </c>
      <c r="P37" s="860">
        <v>43.519999999999996</v>
      </c>
      <c r="Q37" s="859">
        <v>44.589999999999996</v>
      </c>
      <c r="R37" s="859">
        <v>49.66</v>
      </c>
      <c r="S37" s="865">
        <v>48.71</v>
      </c>
      <c r="T37" s="860">
        <v>51.12</v>
      </c>
      <c r="U37" s="859">
        <v>58</v>
      </c>
      <c r="V37" s="859">
        <v>57.51</v>
      </c>
      <c r="W37" s="865">
        <v>60.11</v>
      </c>
      <c r="X37" s="862">
        <f t="shared" si="0"/>
        <v>56.685000000000002</v>
      </c>
    </row>
    <row r="38" spans="1:24">
      <c r="A38" s="377" t="s">
        <v>769</v>
      </c>
      <c r="B38" s="797" t="s">
        <v>69</v>
      </c>
      <c r="C38" s="650" t="s">
        <v>69</v>
      </c>
      <c r="D38" s="649" t="s">
        <v>69</v>
      </c>
      <c r="E38" s="649" t="s">
        <v>69</v>
      </c>
      <c r="F38" s="649" t="s">
        <v>69</v>
      </c>
      <c r="G38" s="649" t="s">
        <v>69</v>
      </c>
      <c r="H38" s="797" t="s">
        <v>69</v>
      </c>
      <c r="I38" s="649" t="s">
        <v>69</v>
      </c>
      <c r="J38" s="858">
        <v>22.2</v>
      </c>
      <c r="K38" s="859">
        <v>21.7</v>
      </c>
      <c r="L38" s="860">
        <v>24.2</v>
      </c>
      <c r="M38" s="859">
        <v>25</v>
      </c>
      <c r="N38" s="859">
        <v>26.5</v>
      </c>
      <c r="O38" s="859">
        <v>27.4</v>
      </c>
      <c r="P38" s="860">
        <v>29</v>
      </c>
      <c r="Q38" s="859">
        <v>33.909999999999997</v>
      </c>
      <c r="R38" s="859">
        <v>38.6</v>
      </c>
      <c r="S38" s="865">
        <v>40</v>
      </c>
      <c r="T38" s="860">
        <v>39.25</v>
      </c>
      <c r="U38" s="859">
        <v>39</v>
      </c>
      <c r="V38" s="859">
        <v>40.15</v>
      </c>
      <c r="W38" s="865">
        <v>46.97</v>
      </c>
      <c r="X38" s="862">
        <f>AVERAGE(T38:W38)</f>
        <v>41.342500000000001</v>
      </c>
    </row>
    <row r="41" spans="1:24">
      <c r="A41" s="378"/>
      <c r="B41" s="1279" t="s">
        <v>188</v>
      </c>
      <c r="C41" s="1298"/>
      <c r="D41" s="1298"/>
      <c r="E41" s="1298"/>
      <c r="F41" s="1298"/>
      <c r="G41" s="1298"/>
      <c r="H41" s="1298"/>
      <c r="I41" s="1298"/>
      <c r="J41" s="1298"/>
      <c r="K41" s="1298"/>
      <c r="L41" s="1298"/>
      <c r="M41" s="1298"/>
      <c r="N41" s="1298"/>
      <c r="O41" s="1298"/>
      <c r="P41" s="1298"/>
      <c r="Q41" s="1298"/>
      <c r="R41" s="1298"/>
      <c r="S41" s="1298"/>
      <c r="T41" s="1298"/>
      <c r="U41" s="1298"/>
      <c r="V41" s="1298"/>
      <c r="W41" s="1299"/>
      <c r="X41" s="537"/>
    </row>
    <row r="42" spans="1:24">
      <c r="A42" s="192"/>
      <c r="B42" s="1280" t="s">
        <v>542</v>
      </c>
      <c r="C42" s="1300"/>
      <c r="D42" s="1300"/>
      <c r="E42" s="1300"/>
      <c r="F42" s="1300"/>
      <c r="G42" s="1300"/>
      <c r="H42" s="1300"/>
      <c r="I42" s="1300"/>
      <c r="J42" s="1300"/>
      <c r="K42" s="1300"/>
      <c r="L42" s="1300"/>
      <c r="M42" s="1300"/>
      <c r="N42" s="1300"/>
      <c r="O42" s="1300"/>
      <c r="P42" s="1300"/>
      <c r="Q42" s="1300"/>
      <c r="R42" s="1300"/>
      <c r="S42" s="1300"/>
      <c r="T42" s="1300"/>
      <c r="U42" s="1300"/>
      <c r="V42" s="1300"/>
      <c r="W42" s="1301"/>
      <c r="X42" s="533"/>
    </row>
    <row r="43" spans="1:24">
      <c r="A43" s="192"/>
      <c r="B43" s="1281" t="s">
        <v>770</v>
      </c>
      <c r="C43" s="1302"/>
      <c r="D43" s="1302"/>
      <c r="E43" s="1302"/>
      <c r="F43" s="1302"/>
      <c r="G43" s="1302"/>
      <c r="H43" s="1302"/>
      <c r="I43" s="1302"/>
      <c r="J43" s="1302"/>
      <c r="K43" s="1302"/>
      <c r="L43" s="1302"/>
      <c r="M43" s="1302"/>
      <c r="N43" s="1302"/>
      <c r="O43" s="1302"/>
      <c r="P43" s="1302"/>
      <c r="Q43" s="1302"/>
      <c r="R43" s="1302"/>
      <c r="S43" s="1302"/>
      <c r="T43" s="1302"/>
      <c r="U43" s="1302"/>
      <c r="V43" s="1302"/>
      <c r="W43" s="1303"/>
      <c r="X43" s="273" t="s">
        <v>0</v>
      </c>
    </row>
    <row r="44" spans="1:24">
      <c r="A44" s="192"/>
      <c r="B44" s="1304">
        <v>2018</v>
      </c>
      <c r="C44" s="1305"/>
      <c r="D44" s="1304">
        <v>2019</v>
      </c>
      <c r="E44" s="1305"/>
      <c r="F44" s="1305"/>
      <c r="G44" s="1306"/>
      <c r="H44" s="1305">
        <v>2020</v>
      </c>
      <c r="I44" s="1305"/>
      <c r="J44" s="1305"/>
      <c r="K44" s="1305"/>
      <c r="L44" s="1304">
        <v>2021</v>
      </c>
      <c r="M44" s="1305"/>
      <c r="N44" s="1305"/>
      <c r="O44" s="1306"/>
      <c r="P44" s="1304">
        <v>2022</v>
      </c>
      <c r="Q44" s="1305"/>
      <c r="R44" s="1305"/>
      <c r="S44" s="1306"/>
      <c r="T44" s="1267">
        <v>2023</v>
      </c>
      <c r="U44" s="1268"/>
      <c r="V44" s="1268"/>
      <c r="W44" s="1307"/>
      <c r="X44" s="273" t="s">
        <v>487</v>
      </c>
    </row>
    <row r="45" spans="1:24">
      <c r="A45" s="377" t="s">
        <v>48</v>
      </c>
      <c r="B45" s="205" t="s">
        <v>615</v>
      </c>
      <c r="C45" s="369" t="s">
        <v>616</v>
      </c>
      <c r="D45" s="775" t="s">
        <v>617</v>
      </c>
      <c r="E45" s="943" t="s">
        <v>618</v>
      </c>
      <c r="F45" s="943" t="s">
        <v>615</v>
      </c>
      <c r="G45" s="944" t="s">
        <v>616</v>
      </c>
      <c r="H45" s="945" t="s">
        <v>617</v>
      </c>
      <c r="I45" s="946" t="s">
        <v>618</v>
      </c>
      <c r="J45" s="946" t="s">
        <v>615</v>
      </c>
      <c r="K45" s="947" t="s">
        <v>616</v>
      </c>
      <c r="L45" s="797" t="s">
        <v>617</v>
      </c>
      <c r="M45" s="649" t="s">
        <v>618</v>
      </c>
      <c r="N45" s="369" t="s">
        <v>615</v>
      </c>
      <c r="O45" s="482" t="s">
        <v>616</v>
      </c>
      <c r="P45" s="797" t="s">
        <v>617</v>
      </c>
      <c r="Q45" s="649" t="s">
        <v>618</v>
      </c>
      <c r="R45" s="649" t="s">
        <v>615</v>
      </c>
      <c r="S45" s="650" t="s">
        <v>616</v>
      </c>
      <c r="T45" s="797" t="s">
        <v>617</v>
      </c>
      <c r="U45" s="649" t="s">
        <v>618</v>
      </c>
      <c r="V45" s="649" t="s">
        <v>615</v>
      </c>
      <c r="W45" s="650" t="s">
        <v>616</v>
      </c>
      <c r="X45" s="547" t="s">
        <v>767</v>
      </c>
    </row>
    <row r="46" spans="1:24">
      <c r="A46" s="192" t="s">
        <v>7</v>
      </c>
      <c r="B46" s="835" t="e">
        <v>#N/A</v>
      </c>
      <c r="C46" s="836" t="e">
        <v>#N/A</v>
      </c>
      <c r="D46" s="837" t="e">
        <v>#N/A</v>
      </c>
      <c r="E46" s="838" t="e">
        <v>#N/A</v>
      </c>
      <c r="F46" s="838" t="e">
        <v>#N/A</v>
      </c>
      <c r="G46" s="839" t="e">
        <v>#N/A</v>
      </c>
      <c r="H46" s="837" t="e">
        <v>#N/A</v>
      </c>
      <c r="I46" s="545" t="e">
        <v>#N/A</v>
      </c>
      <c r="J46" s="545" t="e">
        <v>#N/A</v>
      </c>
      <c r="K46" s="942" t="e">
        <v>#N/A</v>
      </c>
      <c r="L46" s="948" t="e">
        <v>#N/A</v>
      </c>
      <c r="M46" s="638" t="e">
        <v>#N/A</v>
      </c>
      <c r="N46" s="638" t="e">
        <v>#N/A</v>
      </c>
      <c r="O46" s="546" t="e">
        <v>#N/A</v>
      </c>
      <c r="P46" s="203" t="e">
        <v>#N/A</v>
      </c>
      <c r="Q46" s="155" t="e">
        <v>#N/A</v>
      </c>
      <c r="R46" s="148" t="e">
        <f>NA()</f>
        <v>#N/A</v>
      </c>
      <c r="S46" s="538" t="e">
        <f>NA()</f>
        <v>#N/A</v>
      </c>
      <c r="T46" s="378" t="e">
        <f>NA()</f>
        <v>#N/A</v>
      </c>
      <c r="U46" s="155" t="e">
        <f>NA()</f>
        <v>#N/A</v>
      </c>
      <c r="V46" s="155" t="e">
        <f>NA()</f>
        <v>#N/A</v>
      </c>
      <c r="W46" s="538" t="e">
        <f>NA()</f>
        <v>#N/A</v>
      </c>
      <c r="X46" s="840" t="e">
        <f>AVERAGE(T46:W46)</f>
        <v>#N/A</v>
      </c>
    </row>
    <row r="47" spans="1:24">
      <c r="A47" s="192" t="s">
        <v>11</v>
      </c>
      <c r="B47" s="841">
        <v>38.193182190526933</v>
      </c>
      <c r="C47" s="842">
        <v>38.193182190526933</v>
      </c>
      <c r="D47" s="843">
        <v>38.740948049126722</v>
      </c>
      <c r="E47" s="844">
        <v>39.033700805165466</v>
      </c>
      <c r="F47" s="844">
        <v>39.033700805165466</v>
      </c>
      <c r="G47" s="845">
        <v>39.033700805165466</v>
      </c>
      <c r="H47" s="843">
        <v>45.682764343366074</v>
      </c>
      <c r="I47" s="844">
        <v>45.399020465456964</v>
      </c>
      <c r="J47" s="844">
        <v>47.006902440275233</v>
      </c>
      <c r="K47" s="845">
        <v>46.344833391820643</v>
      </c>
      <c r="L47" s="841">
        <v>46.21262586077124</v>
      </c>
      <c r="M47" s="842">
        <v>47.406987960552605</v>
      </c>
      <c r="N47" s="842" t="e">
        <v>#N/A</v>
      </c>
      <c r="O47" s="846" t="e">
        <v>#N/A</v>
      </c>
      <c r="P47" s="841">
        <v>54.723882654609341</v>
      </c>
      <c r="Q47" s="842">
        <v>54.723882654609341</v>
      </c>
      <c r="R47" s="842">
        <v>62.002159047672407</v>
      </c>
      <c r="S47" s="538" t="e">
        <v>#N/A</v>
      </c>
      <c r="T47" s="192" t="e">
        <v>#N/A</v>
      </c>
      <c r="U47" s="842" t="e">
        <v>#N/A</v>
      </c>
      <c r="V47" s="842">
        <v>70.623704044891753</v>
      </c>
      <c r="W47" s="846">
        <v>65.798482029402265</v>
      </c>
      <c r="X47" s="847">
        <f>AVERAGE(V47:W47)</f>
        <v>68.211093037147009</v>
      </c>
    </row>
    <row r="48" spans="1:24">
      <c r="A48" s="192" t="s">
        <v>1</v>
      </c>
      <c r="B48" s="841">
        <v>30.152512255679152</v>
      </c>
      <c r="C48" s="842">
        <v>31.660137868463114</v>
      </c>
      <c r="D48" s="843">
        <v>31.226960644132365</v>
      </c>
      <c r="E48" s="844">
        <v>30.251118124003238</v>
      </c>
      <c r="F48" s="844">
        <v>27.323590563615824</v>
      </c>
      <c r="G48" s="845">
        <v>27.323590563615824</v>
      </c>
      <c r="H48" s="843">
        <v>27.523156157183283</v>
      </c>
      <c r="I48" s="844">
        <v>33.387196300638138</v>
      </c>
      <c r="J48" s="844">
        <v>33.670940178547241</v>
      </c>
      <c r="K48" s="845">
        <v>33.576358885910871</v>
      </c>
      <c r="L48" s="841">
        <v>32.6152727247988</v>
      </c>
      <c r="M48" s="842">
        <v>31.237162609666445</v>
      </c>
      <c r="N48" s="842">
        <v>39.505823300460513</v>
      </c>
      <c r="O48" s="846">
        <v>43.823901661208531</v>
      </c>
      <c r="P48" s="841">
        <v>49.430916955229108</v>
      </c>
      <c r="Q48" s="842">
        <v>42.164303028961307</v>
      </c>
      <c r="R48" s="842">
        <v>42.612859444163021</v>
      </c>
      <c r="S48" s="846">
        <v>44.855641520171602</v>
      </c>
      <c r="T48" s="841">
        <v>43.865654686268179</v>
      </c>
      <c r="U48" s="842" t="e">
        <v>#N/A</v>
      </c>
      <c r="V48" s="842" t="e">
        <v>#N/A</v>
      </c>
      <c r="W48" s="846">
        <v>57.025351092148632</v>
      </c>
      <c r="X48" s="847">
        <f>AVERAGE(T48,W48)</f>
        <v>50.445502889208406</v>
      </c>
    </row>
    <row r="49" spans="1:24">
      <c r="A49" s="192" t="s">
        <v>6</v>
      </c>
      <c r="B49" s="848" t="e">
        <v>#N/A</v>
      </c>
      <c r="C49" s="849" t="e">
        <v>#N/A</v>
      </c>
      <c r="D49" s="850" t="e">
        <v>#N/A</v>
      </c>
      <c r="E49" s="851" t="e">
        <v>#N/A</v>
      </c>
      <c r="F49" s="851" t="e">
        <v>#N/A</v>
      </c>
      <c r="G49" s="852" t="e">
        <v>#N/A</v>
      </c>
      <c r="H49" s="850" t="e">
        <v>#N/A</v>
      </c>
      <c r="I49" s="851" t="e">
        <v>#N/A</v>
      </c>
      <c r="J49" s="851" t="e">
        <v>#N/A</v>
      </c>
      <c r="K49" s="852" t="e">
        <v>#N/A</v>
      </c>
      <c r="L49" s="203" t="e">
        <v>#N/A</v>
      </c>
      <c r="M49" s="155" t="e">
        <v>#N/A</v>
      </c>
      <c r="N49" s="155" t="e">
        <v>#N/A</v>
      </c>
      <c r="O49" s="663" t="e">
        <v>#N/A</v>
      </c>
      <c r="P49" s="203" t="e">
        <v>#N/A</v>
      </c>
      <c r="Q49" s="155" t="e">
        <v>#N/A</v>
      </c>
      <c r="R49" s="842" t="e">
        <f>NA()</f>
        <v>#N/A</v>
      </c>
      <c r="S49" s="846" t="e">
        <f>NA()</f>
        <v>#N/A</v>
      </c>
      <c r="T49" s="841" t="e">
        <f>NA()</f>
        <v>#N/A</v>
      </c>
      <c r="U49" s="155" t="e">
        <f>NA()</f>
        <v>#N/A</v>
      </c>
      <c r="V49" s="155" t="e">
        <f>NA()</f>
        <v>#N/A</v>
      </c>
      <c r="W49" s="846" t="e">
        <f>NA()</f>
        <v>#N/A</v>
      </c>
      <c r="X49" s="840" t="e">
        <f t="shared" ref="X49:X54" si="1">AVERAGE(T49:W49)</f>
        <v>#N/A</v>
      </c>
    </row>
    <row r="50" spans="1:24">
      <c r="A50" s="192" t="s">
        <v>5</v>
      </c>
      <c r="B50" s="841">
        <v>17.890490605036302</v>
      </c>
      <c r="C50" s="842">
        <v>21.709808824088991</v>
      </c>
      <c r="D50" s="843">
        <v>21.663703946866832</v>
      </c>
      <c r="E50" s="844">
        <v>21.956456702905577</v>
      </c>
      <c r="F50" s="844">
        <v>26.347748043486689</v>
      </c>
      <c r="G50" s="845">
        <v>26.347748043486689</v>
      </c>
      <c r="H50" s="843">
        <v>25.915274182365007</v>
      </c>
      <c r="I50" s="844">
        <v>23.834485744364908</v>
      </c>
      <c r="J50" s="844">
        <v>28.3743877909106</v>
      </c>
      <c r="K50" s="845">
        <v>31.211826570001659</v>
      </c>
      <c r="L50" s="841">
        <v>26.092218179839033</v>
      </c>
      <c r="M50" s="842">
        <v>31.145288601990956</v>
      </c>
      <c r="N50" s="842">
        <v>32.98276875550075</v>
      </c>
      <c r="O50" s="846">
        <v>32.98276875550075</v>
      </c>
      <c r="P50" s="841">
        <v>34.807977819653161</v>
      </c>
      <c r="Q50" s="842">
        <v>35.256534234854875</v>
      </c>
      <c r="R50" s="842">
        <v>42.164303028961307</v>
      </c>
      <c r="S50" s="846">
        <v>37.947872726065178</v>
      </c>
      <c r="T50" s="841">
        <v>40.356402311366722</v>
      </c>
      <c r="U50" s="842">
        <v>50.006846342345717</v>
      </c>
      <c r="V50" s="842">
        <v>51.76147252979645</v>
      </c>
      <c r="W50" s="846">
        <v>50.88415943607108</v>
      </c>
      <c r="X50" s="847">
        <f t="shared" si="1"/>
        <v>48.252220154894992</v>
      </c>
    </row>
    <row r="51" spans="1:24">
      <c r="A51" s="192" t="s">
        <v>2</v>
      </c>
      <c r="B51" s="841">
        <v>15.578797998767568</v>
      </c>
      <c r="C51" s="842">
        <v>15.880323121324357</v>
      </c>
      <c r="D51" s="843">
        <v>14.442469297911224</v>
      </c>
      <c r="E51" s="844">
        <v>15.613480322066183</v>
      </c>
      <c r="F51" s="844">
        <v>15.125559062001619</v>
      </c>
      <c r="G51" s="845">
        <v>15.613480322066183</v>
      </c>
      <c r="H51" s="843">
        <v>15.133006821818988</v>
      </c>
      <c r="I51" s="844">
        <v>16.078819748182674</v>
      </c>
      <c r="J51" s="844">
        <v>16.078819748182674</v>
      </c>
      <c r="K51" s="845">
        <v>19.767490161001049</v>
      </c>
      <c r="L51" s="841">
        <v>18.374801535097909</v>
      </c>
      <c r="M51" s="842">
        <v>19.201667604177317</v>
      </c>
      <c r="N51" s="842">
        <v>21.131021765362604</v>
      </c>
      <c r="O51" s="846">
        <v>24.16286401865376</v>
      </c>
      <c r="P51" s="841">
        <v>23.952912571771634</v>
      </c>
      <c r="Q51" s="842">
        <v>26.105983364739874</v>
      </c>
      <c r="R51" s="842">
        <v>31.398949064120121</v>
      </c>
      <c r="S51" s="846">
        <v>35.884513216137279</v>
      </c>
      <c r="T51" s="841">
        <v>31.477993802866049</v>
      </c>
      <c r="U51" s="842">
        <v>33.074703633446212</v>
      </c>
      <c r="V51" s="842">
        <v>34.215210655289177</v>
      </c>
      <c r="W51" s="846">
        <v>36.84714993646525</v>
      </c>
      <c r="X51" s="847">
        <f t="shared" si="1"/>
        <v>33.903764507016675</v>
      </c>
    </row>
    <row r="52" spans="1:24">
      <c r="A52" s="193" t="s">
        <v>3</v>
      </c>
      <c r="B52" s="853">
        <v>14.573714256911598</v>
      </c>
      <c r="C52" s="854">
        <v>14.272189134354798</v>
      </c>
      <c r="D52" s="855">
        <v>13.661795281807912</v>
      </c>
      <c r="E52" s="856">
        <v>13.661795281807912</v>
      </c>
      <c r="F52" s="856">
        <v>16.394154338169496</v>
      </c>
      <c r="G52" s="857">
        <v>16.491738590182404</v>
      </c>
      <c r="H52" s="855">
        <v>17.970445600910043</v>
      </c>
      <c r="I52" s="856">
        <v>15.605913285000829</v>
      </c>
      <c r="J52" s="856">
        <v>19.294583697819206</v>
      </c>
      <c r="K52" s="857">
        <v>18.632514649364627</v>
      </c>
      <c r="L52" s="853">
        <v>17.088565427641058</v>
      </c>
      <c r="M52" s="854">
        <v>20.947273750011618</v>
      </c>
      <c r="N52" s="854">
        <v>19.569163634879278</v>
      </c>
      <c r="O52" s="866">
        <v>19.569163634879278</v>
      </c>
      <c r="P52" s="841">
        <v>25.029447968255749</v>
      </c>
      <c r="Q52" s="842">
        <v>28.887033138990514</v>
      </c>
      <c r="R52" s="842">
        <v>29.604723403313255</v>
      </c>
      <c r="S52" s="846">
        <v>26.01627208169953</v>
      </c>
      <c r="T52" s="841">
        <v>30.705958280387723</v>
      </c>
      <c r="U52" s="842">
        <v>34.215210655289177</v>
      </c>
      <c r="V52" s="842">
        <v>30.267301733525041</v>
      </c>
      <c r="W52" s="846">
        <v>35.092523749014539</v>
      </c>
      <c r="X52" s="867">
        <f t="shared" si="1"/>
        <v>32.570248604554124</v>
      </c>
    </row>
    <row r="53" spans="1:24">
      <c r="A53" s="377" t="s">
        <v>768</v>
      </c>
      <c r="B53" s="860">
        <v>23.31794281105855</v>
      </c>
      <c r="C53" s="865">
        <v>24.32302655291452</v>
      </c>
      <c r="D53" s="859">
        <v>23.615388987125101</v>
      </c>
      <c r="E53" s="858">
        <v>24.005725995176764</v>
      </c>
      <c r="F53" s="858">
        <v>25.176737019331732</v>
      </c>
      <c r="G53" s="858">
        <v>25.274321271344633</v>
      </c>
      <c r="H53" s="949">
        <v>26.57734323081959</v>
      </c>
      <c r="I53" s="858">
        <v>26.48276193818322</v>
      </c>
      <c r="J53" s="858">
        <v>29.036456839365179</v>
      </c>
      <c r="K53" s="858">
        <v>30.360594936274342</v>
      </c>
      <c r="L53" s="860">
        <v>28.297194364050789</v>
      </c>
      <c r="M53" s="859">
        <v>30.502170548262541</v>
      </c>
      <c r="N53" s="859">
        <v>33.074642763176243</v>
      </c>
      <c r="O53" s="859">
        <v>35.187744939712495</v>
      </c>
      <c r="P53" s="860">
        <v>39.042350379157355</v>
      </c>
      <c r="Q53" s="859">
        <v>40.002261107689037</v>
      </c>
      <c r="R53" s="859">
        <v>44.550623157834437</v>
      </c>
      <c r="S53" s="865">
        <v>43.698365968951173</v>
      </c>
      <c r="T53" s="860">
        <v>44.848245351240585</v>
      </c>
      <c r="U53" s="859">
        <v>50.88415943607108</v>
      </c>
      <c r="V53" s="859">
        <v>50.454276020145656</v>
      </c>
      <c r="W53" s="865">
        <v>52.735290063831606</v>
      </c>
      <c r="X53" s="862">
        <f t="shared" si="1"/>
        <v>49.73049271782223</v>
      </c>
    </row>
    <row r="54" spans="1:24">
      <c r="A54" s="377" t="s">
        <v>769</v>
      </c>
      <c r="B54" s="797" t="s">
        <v>69</v>
      </c>
      <c r="C54" s="650" t="s">
        <v>69</v>
      </c>
      <c r="D54" s="649" t="s">
        <v>69</v>
      </c>
      <c r="E54" s="649" t="s">
        <v>69</v>
      </c>
      <c r="F54" s="649" t="s">
        <v>69</v>
      </c>
      <c r="G54" s="649" t="s">
        <v>69</v>
      </c>
      <c r="H54" s="797" t="s">
        <v>69</v>
      </c>
      <c r="I54" s="649" t="s">
        <v>69</v>
      </c>
      <c r="J54" s="858">
        <v>20.997046965273839</v>
      </c>
      <c r="K54" s="859">
        <v>20.524140502091996</v>
      </c>
      <c r="L54" s="860">
        <v>22.233509857468473</v>
      </c>
      <c r="M54" s="859">
        <v>22.968501918872388</v>
      </c>
      <c r="N54" s="859">
        <v>24.346612034004735</v>
      </c>
      <c r="O54" s="859">
        <v>25.17347810308414</v>
      </c>
      <c r="P54" s="860">
        <v>26.01627208169953</v>
      </c>
      <c r="Q54" s="859">
        <v>30.421096078980373</v>
      </c>
      <c r="R54" s="859">
        <v>34.628555253572472</v>
      </c>
      <c r="S54" s="865">
        <v>35.884513216137279</v>
      </c>
      <c r="T54" s="860">
        <v>34.434538928720521</v>
      </c>
      <c r="U54" s="859">
        <v>34.215210655289177</v>
      </c>
      <c r="V54" s="859">
        <v>35.224120713073347</v>
      </c>
      <c r="W54" s="865">
        <v>41.207396012280327</v>
      </c>
      <c r="X54" s="862">
        <f t="shared" si="1"/>
        <v>36.270316577340843</v>
      </c>
    </row>
  </sheetData>
  <mergeCells count="18">
    <mergeCell ref="B25:W25"/>
    <mergeCell ref="B26:W26"/>
    <mergeCell ref="B27:W27"/>
    <mergeCell ref="B28:C28"/>
    <mergeCell ref="D28:G28"/>
    <mergeCell ref="H28:K28"/>
    <mergeCell ref="L28:O28"/>
    <mergeCell ref="P28:S28"/>
    <mergeCell ref="T28:W28"/>
    <mergeCell ref="B41:W41"/>
    <mergeCell ref="B42:W42"/>
    <mergeCell ref="B43:W43"/>
    <mergeCell ref="B44:C44"/>
    <mergeCell ref="D44:G44"/>
    <mergeCell ref="H44:K44"/>
    <mergeCell ref="L44:O44"/>
    <mergeCell ref="P44:S44"/>
    <mergeCell ref="T44:W44"/>
  </mergeCells>
  <pageMargins left="0.7" right="0.7" top="0.75" bottom="0.75" header="0.3" footer="0.3"/>
  <pageSetup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D4BB54-2879-4658-887D-71255E9DE8D1}">
  <sheetPr>
    <tabColor theme="5" tint="0.39997558519241921"/>
  </sheetPr>
  <dimension ref="A1:D67"/>
  <sheetViews>
    <sheetView zoomScale="75" zoomScaleNormal="75" workbookViewId="0">
      <selection activeCell="H12" sqref="H12"/>
    </sheetView>
  </sheetViews>
  <sheetFormatPr defaultColWidth="9.1796875" defaultRowHeight="14.5"/>
  <cols>
    <col min="1" max="1" width="12.26953125" style="1136" customWidth="1"/>
    <col min="2" max="2" width="21.453125" style="1136" customWidth="1"/>
    <col min="3" max="3" width="13.1796875" style="1136" customWidth="1"/>
    <col min="4" max="4" width="15.7265625" style="1136" customWidth="1"/>
    <col min="5" max="16384" width="9.1796875" style="1136"/>
  </cols>
  <sheetData>
    <row r="1" spans="1:1">
      <c r="A1" s="94" t="s">
        <v>472</v>
      </c>
    </row>
    <row r="20" spans="1:4">
      <c r="A20" s="53" t="s">
        <v>1013</v>
      </c>
    </row>
    <row r="21" spans="1:4">
      <c r="A21" s="157" t="s">
        <v>120</v>
      </c>
    </row>
    <row r="25" spans="1:4" s="1140" customFormat="1" ht="43.5">
      <c r="A25" s="1137" t="s">
        <v>309</v>
      </c>
      <c r="B25" s="1138" t="s">
        <v>917</v>
      </c>
      <c r="C25" s="1138" t="s">
        <v>918</v>
      </c>
      <c r="D25" s="1139" t="s">
        <v>919</v>
      </c>
    </row>
    <row r="26" spans="1:4">
      <c r="A26" s="1141">
        <v>1998</v>
      </c>
      <c r="B26" s="1142">
        <v>100.77565744238601</v>
      </c>
      <c r="C26" s="1143">
        <v>7</v>
      </c>
      <c r="D26" s="1144">
        <v>138.44</v>
      </c>
    </row>
    <row r="27" spans="1:4">
      <c r="A27" s="1141">
        <v>1999</v>
      </c>
      <c r="B27" s="1142">
        <v>108.51248850384825</v>
      </c>
      <c r="C27" s="1143">
        <v>29</v>
      </c>
      <c r="D27" s="1144">
        <v>789.76</v>
      </c>
    </row>
    <row r="28" spans="1:4">
      <c r="A28" s="1141">
        <v>2000</v>
      </c>
      <c r="B28" s="1142">
        <v>126.49393542786191</v>
      </c>
      <c r="C28" s="1143">
        <v>5</v>
      </c>
      <c r="D28" s="1144">
        <v>46.67</v>
      </c>
    </row>
    <row r="29" spans="1:4">
      <c r="A29" s="1141">
        <v>2001</v>
      </c>
      <c r="B29" s="1142">
        <v>90.66046660431995</v>
      </c>
      <c r="C29" s="1143">
        <v>27</v>
      </c>
      <c r="D29" s="1144">
        <v>1653.49</v>
      </c>
    </row>
    <row r="30" spans="1:4">
      <c r="A30" s="1141">
        <v>2002</v>
      </c>
      <c r="B30" s="1142">
        <v>96.942661750197161</v>
      </c>
      <c r="C30" s="1143">
        <v>13</v>
      </c>
      <c r="D30" s="1144">
        <v>401.15</v>
      </c>
    </row>
    <row r="31" spans="1:4">
      <c r="A31" s="1141">
        <v>2003</v>
      </c>
      <c r="B31" s="1142">
        <v>82.247788422079068</v>
      </c>
      <c r="C31" s="1143">
        <v>26</v>
      </c>
      <c r="D31" s="1144">
        <v>1533.16</v>
      </c>
    </row>
    <row r="32" spans="1:4">
      <c r="A32" s="1141">
        <v>2004</v>
      </c>
      <c r="B32" s="1142">
        <v>78.799292558447263</v>
      </c>
      <c r="C32" s="1143">
        <v>11</v>
      </c>
      <c r="D32" s="1144">
        <v>227.12</v>
      </c>
    </row>
    <row r="33" spans="1:4">
      <c r="A33" s="1141">
        <v>2005</v>
      </c>
      <c r="B33" s="1142">
        <v>72.503475572681765</v>
      </c>
      <c r="C33" s="1143">
        <v>28</v>
      </c>
      <c r="D33" s="1144">
        <v>1795.24</v>
      </c>
    </row>
    <row r="34" spans="1:4">
      <c r="A34" s="1141">
        <v>2006</v>
      </c>
      <c r="B34" s="1142">
        <v>84.992705343935938</v>
      </c>
      <c r="C34" s="1143">
        <v>21</v>
      </c>
      <c r="D34" s="1144">
        <v>1327.26</v>
      </c>
    </row>
    <row r="35" spans="1:4">
      <c r="A35" s="1141">
        <v>2007</v>
      </c>
      <c r="B35" s="1142">
        <v>87.05818937811614</v>
      </c>
      <c r="C35" s="1143">
        <v>28</v>
      </c>
      <c r="D35" s="1144">
        <v>3213.2</v>
      </c>
    </row>
    <row r="36" spans="1:4">
      <c r="A36" s="1141">
        <v>2008</v>
      </c>
      <c r="B36" s="1142">
        <v>100.43596234771664</v>
      </c>
      <c r="C36" s="1143">
        <v>61</v>
      </c>
      <c r="D36" s="1144">
        <v>5510.75</v>
      </c>
    </row>
    <row r="37" spans="1:4">
      <c r="A37" s="1141">
        <v>2009</v>
      </c>
      <c r="B37" s="1142">
        <v>104.73562226752983</v>
      </c>
      <c r="C37" s="1143">
        <v>115</v>
      </c>
      <c r="D37" s="1144">
        <v>9559.31</v>
      </c>
    </row>
    <row r="38" spans="1:4">
      <c r="A38" s="1141">
        <v>2010</v>
      </c>
      <c r="B38" s="1142">
        <v>100.6027809376947</v>
      </c>
      <c r="C38" s="1143">
        <v>73</v>
      </c>
      <c r="D38" s="1144">
        <v>5141.67</v>
      </c>
    </row>
    <row r="39" spans="1:4">
      <c r="A39" s="1141">
        <v>2011</v>
      </c>
      <c r="B39" s="1142">
        <v>103.09274184885348</v>
      </c>
      <c r="C39" s="1143">
        <v>99</v>
      </c>
      <c r="D39" s="1144">
        <v>6410.35</v>
      </c>
    </row>
    <row r="40" spans="1:4">
      <c r="A40" s="1141">
        <v>2012</v>
      </c>
      <c r="B40" s="1142">
        <v>86.965227399589992</v>
      </c>
      <c r="C40" s="1143">
        <v>129</v>
      </c>
      <c r="D40" s="1144">
        <v>9299.49</v>
      </c>
    </row>
    <row r="41" spans="1:4">
      <c r="A41" s="1141">
        <v>2013</v>
      </c>
      <c r="B41" s="1142">
        <v>71.536436667398135</v>
      </c>
      <c r="C41" s="1143">
        <v>19</v>
      </c>
      <c r="D41" s="1144">
        <v>1086.51</v>
      </c>
    </row>
    <row r="42" spans="1:4">
      <c r="A42" s="1141">
        <v>2014</v>
      </c>
      <c r="B42" s="1142">
        <v>57.039960561439095</v>
      </c>
      <c r="C42" s="1143">
        <v>47</v>
      </c>
      <c r="D42" s="1144">
        <v>4841.8900000000003</v>
      </c>
    </row>
    <row r="43" spans="1:4">
      <c r="A43" s="1141">
        <v>2015</v>
      </c>
      <c r="B43" s="1142">
        <v>54.103903658311609</v>
      </c>
      <c r="C43" s="1143">
        <v>62</v>
      </c>
      <c r="D43" s="1144">
        <v>8426.89</v>
      </c>
    </row>
    <row r="44" spans="1:4">
      <c r="A44" s="1141">
        <v>2016</v>
      </c>
      <c r="B44" s="1142">
        <v>48.118971781546314</v>
      </c>
      <c r="C44" s="1143">
        <v>67</v>
      </c>
      <c r="D44" s="1144">
        <v>8143.22</v>
      </c>
    </row>
    <row r="45" spans="1:4">
      <c r="A45" s="1141">
        <v>2017</v>
      </c>
      <c r="B45" s="1142">
        <v>46.363620534827078</v>
      </c>
      <c r="C45" s="1143">
        <v>58</v>
      </c>
      <c r="D45" s="1144">
        <v>6808.4</v>
      </c>
    </row>
    <row r="46" spans="1:4">
      <c r="A46" s="1141">
        <v>2018</v>
      </c>
      <c r="B46" s="1142">
        <v>40.754088316401436</v>
      </c>
      <c r="C46" s="1143">
        <v>65</v>
      </c>
      <c r="D46" s="1144">
        <v>7509.7</v>
      </c>
    </row>
    <row r="47" spans="1:4">
      <c r="A47" s="1141">
        <v>2019</v>
      </c>
      <c r="B47" s="1142">
        <v>42.683376258043872</v>
      </c>
      <c r="C47" s="1143">
        <v>50</v>
      </c>
      <c r="D47" s="1144">
        <v>8587.14</v>
      </c>
    </row>
    <row r="48" spans="1:4">
      <c r="A48" s="1141">
        <v>2020</v>
      </c>
      <c r="B48" s="1142">
        <v>42.075744864578105</v>
      </c>
      <c r="C48" s="1143">
        <v>96</v>
      </c>
      <c r="D48" s="1144">
        <v>17184.099999999999</v>
      </c>
    </row>
    <row r="49" spans="1:4">
      <c r="A49" s="1141">
        <v>2021</v>
      </c>
      <c r="B49" s="1142">
        <v>43.223538681664394</v>
      </c>
      <c r="C49" s="1143">
        <v>63</v>
      </c>
      <c r="D49" s="1144">
        <v>12496.17</v>
      </c>
    </row>
    <row r="50" spans="1:4">
      <c r="A50" s="1141">
        <v>2022</v>
      </c>
      <c r="B50" s="1142">
        <v>38.86124431526909</v>
      </c>
      <c r="C50" s="1143">
        <v>15</v>
      </c>
      <c r="D50" s="1144">
        <v>3636.54</v>
      </c>
    </row>
    <row r="51" spans="1:4">
      <c r="A51" s="1145">
        <v>2023</v>
      </c>
      <c r="B51" s="1146">
        <v>48.542933088787564</v>
      </c>
      <c r="C51" s="1147">
        <v>19</v>
      </c>
      <c r="D51" s="1148">
        <v>2917.94</v>
      </c>
    </row>
    <row r="52" spans="1:4">
      <c r="B52" s="1149"/>
    </row>
    <row r="53" spans="1:4">
      <c r="B53" s="1149"/>
    </row>
    <row r="54" spans="1:4">
      <c r="B54" s="1149"/>
    </row>
    <row r="55" spans="1:4">
      <c r="B55" s="1149"/>
    </row>
    <row r="56" spans="1:4">
      <c r="B56" s="1149"/>
    </row>
    <row r="57" spans="1:4">
      <c r="B57" s="1149"/>
    </row>
    <row r="58" spans="1:4">
      <c r="B58" s="1149"/>
    </row>
    <row r="59" spans="1:4">
      <c r="B59" s="1149"/>
    </row>
    <row r="60" spans="1:4">
      <c r="B60" s="1149"/>
    </row>
    <row r="61" spans="1:4">
      <c r="B61" s="1149"/>
    </row>
    <row r="62" spans="1:4">
      <c r="B62" s="1149"/>
    </row>
    <row r="63" spans="1:4">
      <c r="B63" s="1149"/>
    </row>
    <row r="64" spans="1:4">
      <c r="B64" s="1149"/>
    </row>
    <row r="65" spans="2:2">
      <c r="B65" s="1149"/>
    </row>
    <row r="66" spans="2:2">
      <c r="B66" s="1149"/>
    </row>
    <row r="67" spans="2:2">
      <c r="B67" s="1149"/>
    </row>
  </sheetData>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CAEC4-E1DD-4ABE-9C89-1C248AA40895}">
  <sheetPr>
    <tabColor theme="5" tint="0.39997558519241921"/>
  </sheetPr>
  <dimension ref="A1:J152"/>
  <sheetViews>
    <sheetView zoomScale="75" zoomScaleNormal="75" workbookViewId="0">
      <selection activeCell="G7" sqref="G7"/>
    </sheetView>
  </sheetViews>
  <sheetFormatPr defaultColWidth="9.1796875" defaultRowHeight="14.5"/>
  <cols>
    <col min="1" max="1" width="14.7265625" style="1136" bestFit="1" customWidth="1"/>
    <col min="2" max="2" width="18.81640625" style="1136" customWidth="1"/>
    <col min="3" max="3" width="18.81640625" style="1136" bestFit="1" customWidth="1"/>
    <col min="4" max="5" width="9.1796875" style="1136"/>
    <col min="6" max="6" width="14.7265625" style="1136" bestFit="1" customWidth="1"/>
    <col min="7" max="7" width="9.1796875" style="1136"/>
    <col min="8" max="8" width="20.453125" style="1136" customWidth="1"/>
    <col min="9" max="9" width="13" style="1136" customWidth="1"/>
    <col min="10" max="10" width="14.453125" style="1136" customWidth="1"/>
    <col min="11" max="16384" width="9.1796875" style="1136"/>
  </cols>
  <sheetData>
    <row r="1" spans="1:1">
      <c r="A1" s="414" t="s">
        <v>747</v>
      </c>
    </row>
    <row r="19" spans="1:10">
      <c r="A19" s="711" t="s">
        <v>1016</v>
      </c>
    </row>
    <row r="20" spans="1:10">
      <c r="A20" s="452" t="s">
        <v>439</v>
      </c>
    </row>
    <row r="25" spans="1:10">
      <c r="A25" s="1308" t="s">
        <v>920</v>
      </c>
      <c r="B25" s="1309"/>
      <c r="C25" s="1310"/>
      <c r="F25" s="1311" t="s">
        <v>921</v>
      </c>
      <c r="G25" s="1312"/>
      <c r="H25" s="1312"/>
      <c r="I25" s="1312"/>
      <c r="J25" s="1313"/>
    </row>
    <row r="26" spans="1:10" ht="43.5">
      <c r="A26" s="1150" t="s">
        <v>832</v>
      </c>
      <c r="B26" s="1151" t="s">
        <v>922</v>
      </c>
      <c r="C26" s="1152" t="s">
        <v>918</v>
      </c>
      <c r="F26" s="1153" t="s">
        <v>832</v>
      </c>
      <c r="G26" s="1138" t="s">
        <v>923</v>
      </c>
      <c r="H26" s="1138" t="s">
        <v>922</v>
      </c>
      <c r="I26" s="1138" t="s">
        <v>918</v>
      </c>
      <c r="J26" s="1139" t="s">
        <v>919</v>
      </c>
    </row>
    <row r="27" spans="1:10">
      <c r="A27" s="1154" t="s">
        <v>3</v>
      </c>
      <c r="B27" s="1155">
        <v>36.63581754097455</v>
      </c>
      <c r="C27" s="1156">
        <v>8</v>
      </c>
      <c r="F27" s="1154" t="s">
        <v>11</v>
      </c>
      <c r="G27" s="1143">
        <v>1999</v>
      </c>
      <c r="H27" s="1157">
        <v>105.64004924898241</v>
      </c>
      <c r="I27" s="1143">
        <v>5</v>
      </c>
      <c r="J27" s="1144">
        <v>167.06</v>
      </c>
    </row>
    <row r="28" spans="1:10">
      <c r="A28" s="1154" t="s">
        <v>2</v>
      </c>
      <c r="B28" s="1155">
        <v>41.63670824175027</v>
      </c>
      <c r="C28" s="1156">
        <v>5</v>
      </c>
      <c r="F28" s="1154" t="s">
        <v>11</v>
      </c>
      <c r="G28" s="1143">
        <v>2003</v>
      </c>
      <c r="H28" s="1157">
        <v>90.097671395979646</v>
      </c>
      <c r="I28" s="1143">
        <v>3</v>
      </c>
      <c r="J28" s="1144">
        <v>195</v>
      </c>
    </row>
    <row r="29" spans="1:10">
      <c r="A29" s="1154" t="s">
        <v>1</v>
      </c>
      <c r="B29" s="1155">
        <v>47.408181018914</v>
      </c>
      <c r="C29" s="1156">
        <v>4</v>
      </c>
      <c r="F29" s="1154" t="s">
        <v>11</v>
      </c>
      <c r="G29" s="1143">
        <v>2006</v>
      </c>
      <c r="H29" s="1157">
        <v>77.719056749811941</v>
      </c>
      <c r="I29" s="1143">
        <v>3</v>
      </c>
      <c r="J29" s="1144">
        <v>212</v>
      </c>
    </row>
    <row r="30" spans="1:10">
      <c r="A30" s="1154" t="s">
        <v>5</v>
      </c>
      <c r="B30" s="1155">
        <v>49.118966845404429</v>
      </c>
      <c r="C30" s="1156">
        <v>3</v>
      </c>
      <c r="F30" s="1154" t="s">
        <v>11</v>
      </c>
      <c r="G30" s="1143">
        <v>2009</v>
      </c>
      <c r="H30" s="1157">
        <v>109.93692150565543</v>
      </c>
      <c r="I30" s="1143">
        <v>4</v>
      </c>
      <c r="J30" s="1144">
        <v>161</v>
      </c>
    </row>
    <row r="31" spans="1:10">
      <c r="A31" s="1158" t="s">
        <v>386</v>
      </c>
      <c r="B31" s="1159">
        <v>49.282587448702657</v>
      </c>
      <c r="C31" s="1160">
        <v>9</v>
      </c>
      <c r="F31" s="1154" t="s">
        <v>11</v>
      </c>
      <c r="G31" s="1143">
        <v>2010</v>
      </c>
      <c r="H31" s="1157">
        <v>120.36465636660903</v>
      </c>
      <c r="I31" s="1143">
        <v>5</v>
      </c>
      <c r="J31" s="1144">
        <v>439.5</v>
      </c>
    </row>
    <row r="32" spans="1:10">
      <c r="F32" s="1154" t="s">
        <v>11</v>
      </c>
      <c r="G32" s="1143">
        <v>2011</v>
      </c>
      <c r="H32" s="1157">
        <v>134.40033453377143</v>
      </c>
      <c r="I32" s="1143">
        <v>12</v>
      </c>
      <c r="J32" s="1144">
        <v>917.3</v>
      </c>
    </row>
    <row r="33" spans="6:10">
      <c r="F33" s="1154" t="s">
        <v>11</v>
      </c>
      <c r="G33" s="1143">
        <v>2012</v>
      </c>
      <c r="H33" s="1157">
        <v>98.774933722693504</v>
      </c>
      <c r="I33" s="1143">
        <v>15</v>
      </c>
      <c r="J33" s="1144">
        <v>1341.98</v>
      </c>
    </row>
    <row r="34" spans="6:10">
      <c r="F34" s="1154" t="s">
        <v>11</v>
      </c>
      <c r="G34" s="1143">
        <v>2013</v>
      </c>
      <c r="H34" s="1157">
        <v>94.384180614166567</v>
      </c>
      <c r="I34" s="1143">
        <v>3</v>
      </c>
      <c r="J34" s="1144">
        <v>269.11</v>
      </c>
    </row>
    <row r="35" spans="6:10">
      <c r="F35" s="1154" t="s">
        <v>11</v>
      </c>
      <c r="G35" s="1143">
        <v>2014</v>
      </c>
      <c r="H35" s="1157">
        <v>85.508006365206327</v>
      </c>
      <c r="I35" s="1143">
        <v>5</v>
      </c>
      <c r="J35" s="1144">
        <v>106.4</v>
      </c>
    </row>
    <row r="36" spans="6:10">
      <c r="F36" s="1154" t="s">
        <v>11</v>
      </c>
      <c r="G36" s="1143">
        <v>2017</v>
      </c>
      <c r="H36" s="1157">
        <v>57.082035515280452</v>
      </c>
      <c r="I36" s="1143">
        <v>3</v>
      </c>
      <c r="J36" s="1144">
        <v>49.7</v>
      </c>
    </row>
    <row r="37" spans="6:10">
      <c r="F37" s="1154" t="s">
        <v>11</v>
      </c>
      <c r="G37" s="1143">
        <v>2018</v>
      </c>
      <c r="H37" s="1157">
        <v>51.751020567501754</v>
      </c>
      <c r="I37" s="1143">
        <v>5</v>
      </c>
      <c r="J37" s="1144">
        <v>329.85</v>
      </c>
    </row>
    <row r="38" spans="6:10">
      <c r="F38" s="1154" t="s">
        <v>11</v>
      </c>
      <c r="G38" s="1143">
        <v>2021</v>
      </c>
      <c r="H38" s="1157">
        <v>54.167119191941744</v>
      </c>
      <c r="I38" s="1143">
        <v>4</v>
      </c>
      <c r="J38" s="1144">
        <v>243.6</v>
      </c>
    </row>
    <row r="39" spans="6:10">
      <c r="F39" s="1154" t="s">
        <v>2</v>
      </c>
      <c r="G39" s="1143">
        <v>1999</v>
      </c>
      <c r="H39" s="1157">
        <v>107.63258394387364</v>
      </c>
      <c r="I39" s="1143">
        <v>3</v>
      </c>
      <c r="J39" s="1144">
        <v>137.72</v>
      </c>
    </row>
    <row r="40" spans="6:10">
      <c r="F40" s="1154" t="s">
        <v>2</v>
      </c>
      <c r="G40" s="1143">
        <v>2001</v>
      </c>
      <c r="H40" s="1157">
        <v>90.627009092855673</v>
      </c>
      <c r="I40" s="1143">
        <v>5</v>
      </c>
      <c r="J40" s="1144">
        <v>830.92</v>
      </c>
    </row>
    <row r="41" spans="6:10">
      <c r="F41" s="1154" t="s">
        <v>2</v>
      </c>
      <c r="G41" s="1143">
        <v>2005</v>
      </c>
      <c r="H41" s="1157">
        <v>68.208702447481755</v>
      </c>
      <c r="I41" s="1143">
        <v>5</v>
      </c>
      <c r="J41" s="1144">
        <v>461.76</v>
      </c>
    </row>
    <row r="42" spans="6:10">
      <c r="F42" s="1154" t="s">
        <v>2</v>
      </c>
      <c r="G42" s="1143">
        <v>2007</v>
      </c>
      <c r="H42" s="1157">
        <v>86.429784721836654</v>
      </c>
      <c r="I42" s="1143">
        <v>6</v>
      </c>
      <c r="J42" s="1144">
        <v>793.3</v>
      </c>
    </row>
    <row r="43" spans="6:10">
      <c r="F43" s="1154" t="s">
        <v>2</v>
      </c>
      <c r="G43" s="1143">
        <v>2008</v>
      </c>
      <c r="H43" s="1157">
        <v>99.981247059985648</v>
      </c>
      <c r="I43" s="1143">
        <v>14</v>
      </c>
      <c r="J43" s="1144">
        <v>1894.6</v>
      </c>
    </row>
    <row r="44" spans="6:10">
      <c r="F44" s="1154" t="s">
        <v>2</v>
      </c>
      <c r="G44" s="1143">
        <v>2009</v>
      </c>
      <c r="H44" s="1157">
        <v>95.602206098485908</v>
      </c>
      <c r="I44" s="1143">
        <v>12</v>
      </c>
      <c r="J44" s="1144">
        <v>2019.06</v>
      </c>
    </row>
    <row r="45" spans="6:10">
      <c r="F45" s="1154" t="s">
        <v>2</v>
      </c>
      <c r="G45" s="1143">
        <v>2010</v>
      </c>
      <c r="H45" s="1157">
        <v>96.916144058163937</v>
      </c>
      <c r="I45" s="1143">
        <v>5</v>
      </c>
      <c r="J45" s="1144">
        <v>653.87</v>
      </c>
    </row>
    <row r="46" spans="6:10">
      <c r="F46" s="1154" t="s">
        <v>2</v>
      </c>
      <c r="G46" s="1143">
        <v>2012</v>
      </c>
      <c r="H46" s="1157">
        <v>92.1434825944811</v>
      </c>
      <c r="I46" s="1143">
        <v>5</v>
      </c>
      <c r="J46" s="1144">
        <v>505.2</v>
      </c>
    </row>
    <row r="47" spans="6:10">
      <c r="F47" s="1154" t="s">
        <v>2</v>
      </c>
      <c r="G47" s="1143">
        <v>2014</v>
      </c>
      <c r="H47" s="1157">
        <v>52.718379972518143</v>
      </c>
      <c r="I47" s="1143">
        <v>9</v>
      </c>
      <c r="J47" s="1144">
        <v>1547.39</v>
      </c>
    </row>
    <row r="48" spans="6:10">
      <c r="F48" s="1154" t="s">
        <v>2</v>
      </c>
      <c r="G48" s="1143">
        <v>2015</v>
      </c>
      <c r="H48" s="1157">
        <v>56.88766202746357</v>
      </c>
      <c r="I48" s="1143">
        <v>19</v>
      </c>
      <c r="J48" s="1144">
        <v>3445.48</v>
      </c>
    </row>
    <row r="49" spans="6:10">
      <c r="F49" s="1154" t="s">
        <v>2</v>
      </c>
      <c r="G49" s="1143">
        <v>2016</v>
      </c>
      <c r="H49" s="1157">
        <v>47.079042875213943</v>
      </c>
      <c r="I49" s="1143">
        <v>14</v>
      </c>
      <c r="J49" s="1144">
        <v>2610.94</v>
      </c>
    </row>
    <row r="50" spans="6:10">
      <c r="F50" s="1154" t="s">
        <v>2</v>
      </c>
      <c r="G50" s="1143">
        <v>2017</v>
      </c>
      <c r="H50" s="1157">
        <v>44.968102839147427</v>
      </c>
      <c r="I50" s="1143">
        <v>10</v>
      </c>
      <c r="J50" s="1144">
        <v>1796.98</v>
      </c>
    </row>
    <row r="51" spans="6:10">
      <c r="F51" s="1154" t="s">
        <v>2</v>
      </c>
      <c r="G51" s="1143">
        <v>2018</v>
      </c>
      <c r="H51" s="1157">
        <v>36.204428273484737</v>
      </c>
      <c r="I51" s="1143">
        <v>10</v>
      </c>
      <c r="J51" s="1144">
        <v>2056.56</v>
      </c>
    </row>
    <row r="52" spans="6:10">
      <c r="F52" s="1154" t="s">
        <v>2</v>
      </c>
      <c r="G52" s="1143">
        <v>2019</v>
      </c>
      <c r="H52" s="1157">
        <v>44.665492536809936</v>
      </c>
      <c r="I52" s="1143">
        <v>14</v>
      </c>
      <c r="J52" s="1144">
        <v>3152.97</v>
      </c>
    </row>
    <row r="53" spans="6:10">
      <c r="F53" s="1154" t="s">
        <v>2</v>
      </c>
      <c r="G53" s="1143">
        <v>2020</v>
      </c>
      <c r="H53" s="1157">
        <v>42.302459638291921</v>
      </c>
      <c r="I53" s="1143">
        <v>18</v>
      </c>
      <c r="J53" s="1144">
        <v>4137.18</v>
      </c>
    </row>
    <row r="54" spans="6:10">
      <c r="F54" s="1154" t="s">
        <v>2</v>
      </c>
      <c r="G54" s="1143">
        <v>2021</v>
      </c>
      <c r="H54" s="1157">
        <v>40.780459253103658</v>
      </c>
      <c r="I54" s="1143">
        <v>11</v>
      </c>
      <c r="J54" s="1144">
        <v>2700.08</v>
      </c>
    </row>
    <row r="55" spans="6:10">
      <c r="F55" s="1154" t="s">
        <v>2</v>
      </c>
      <c r="G55" s="1143">
        <v>2022</v>
      </c>
      <c r="H55" s="1157">
        <v>41.63670824175027</v>
      </c>
      <c r="I55" s="1143">
        <v>5</v>
      </c>
      <c r="J55" s="1144">
        <v>1298.2</v>
      </c>
    </row>
    <row r="56" spans="6:10">
      <c r="F56" s="1154" t="s">
        <v>7</v>
      </c>
      <c r="G56" s="1143">
        <v>2006</v>
      </c>
      <c r="H56" s="1157">
        <v>119.78261487119026</v>
      </c>
      <c r="I56" s="1143">
        <v>3</v>
      </c>
      <c r="J56" s="1144">
        <v>3.12</v>
      </c>
    </row>
    <row r="57" spans="6:10">
      <c r="F57" s="1154" t="s">
        <v>7</v>
      </c>
      <c r="G57" s="1143">
        <v>2008</v>
      </c>
      <c r="H57" s="1157">
        <v>103.19573142374838</v>
      </c>
      <c r="I57" s="1143">
        <v>3</v>
      </c>
      <c r="J57" s="1144">
        <v>29.1</v>
      </c>
    </row>
    <row r="58" spans="6:10">
      <c r="F58" s="1154" t="s">
        <v>7</v>
      </c>
      <c r="G58" s="1143">
        <v>2009</v>
      </c>
      <c r="H58" s="1157">
        <v>137.4068291148831</v>
      </c>
      <c r="I58" s="1143">
        <v>11</v>
      </c>
      <c r="J58" s="1144">
        <v>136.75</v>
      </c>
    </row>
    <row r="59" spans="6:10">
      <c r="F59" s="1154" t="s">
        <v>7</v>
      </c>
      <c r="G59" s="1143">
        <v>2010</v>
      </c>
      <c r="H59" s="1157">
        <v>138.58862350326297</v>
      </c>
      <c r="I59" s="1143">
        <v>5</v>
      </c>
      <c r="J59" s="1144">
        <v>95.7</v>
      </c>
    </row>
    <row r="60" spans="6:10">
      <c r="F60" s="1154" t="s">
        <v>7</v>
      </c>
      <c r="G60" s="1143">
        <v>2011</v>
      </c>
      <c r="H60" s="1157">
        <v>131.70115872420965</v>
      </c>
      <c r="I60" s="1143">
        <v>9</v>
      </c>
      <c r="J60" s="1144">
        <v>196.8</v>
      </c>
    </row>
    <row r="61" spans="6:10">
      <c r="F61" s="1154" t="s">
        <v>7</v>
      </c>
      <c r="G61" s="1143">
        <v>2012</v>
      </c>
      <c r="H61" s="1157">
        <v>114.84287625134752</v>
      </c>
      <c r="I61" s="1143">
        <v>19</v>
      </c>
      <c r="J61" s="1144">
        <v>314.05</v>
      </c>
    </row>
    <row r="62" spans="6:10">
      <c r="F62" s="1154" t="s">
        <v>7</v>
      </c>
      <c r="G62" s="1143">
        <v>2015</v>
      </c>
      <c r="H62" s="1157">
        <v>98.470134031156348</v>
      </c>
      <c r="I62" s="1143">
        <v>4</v>
      </c>
      <c r="J62" s="1144">
        <v>192.5</v>
      </c>
    </row>
    <row r="63" spans="6:10">
      <c r="F63" s="1154" t="s">
        <v>7</v>
      </c>
      <c r="G63" s="1143">
        <v>2016</v>
      </c>
      <c r="H63" s="1157">
        <v>93.749611577124554</v>
      </c>
      <c r="I63" s="1143">
        <v>11</v>
      </c>
      <c r="J63" s="1144">
        <v>310.7</v>
      </c>
    </row>
    <row r="64" spans="6:10">
      <c r="F64" s="1154" t="s">
        <v>7</v>
      </c>
      <c r="G64" s="1143">
        <v>2017</v>
      </c>
      <c r="H64" s="1157">
        <v>71.074604706195089</v>
      </c>
      <c r="I64" s="1143">
        <v>3</v>
      </c>
      <c r="J64" s="1144">
        <v>54.3</v>
      </c>
    </row>
    <row r="65" spans="6:10">
      <c r="F65" s="1154" t="s">
        <v>7</v>
      </c>
      <c r="G65" s="1143">
        <v>2018</v>
      </c>
      <c r="H65" s="1157">
        <v>194.23929125671216</v>
      </c>
      <c r="I65" s="1143">
        <v>8</v>
      </c>
      <c r="J65" s="1144">
        <v>22.5</v>
      </c>
    </row>
    <row r="66" spans="6:10">
      <c r="F66" s="1154" t="s">
        <v>7</v>
      </c>
      <c r="G66" s="1143">
        <v>2019</v>
      </c>
      <c r="H66" s="1157">
        <v>86.182004428428087</v>
      </c>
      <c r="I66" s="1143">
        <v>3</v>
      </c>
      <c r="J66" s="1144">
        <v>38.4</v>
      </c>
    </row>
    <row r="67" spans="6:10">
      <c r="F67" s="1154" t="s">
        <v>7</v>
      </c>
      <c r="G67" s="1143">
        <v>2021</v>
      </c>
      <c r="H67" s="1157">
        <v>260.59765714340784</v>
      </c>
      <c r="I67" s="1143">
        <v>3</v>
      </c>
      <c r="J67" s="1144">
        <v>19.7</v>
      </c>
    </row>
    <row r="68" spans="6:10">
      <c r="F68" s="1154" t="s">
        <v>5</v>
      </c>
      <c r="G68" s="1143">
        <v>1998</v>
      </c>
      <c r="H68" s="1157">
        <v>103.82466811067715</v>
      </c>
      <c r="I68" s="1143">
        <v>3</v>
      </c>
      <c r="J68" s="1144">
        <v>110</v>
      </c>
    </row>
    <row r="69" spans="6:10">
      <c r="F69" s="1154" t="s">
        <v>5</v>
      </c>
      <c r="G69" s="1143">
        <v>1999</v>
      </c>
      <c r="H69" s="1157">
        <v>113.64042305204603</v>
      </c>
      <c r="I69" s="1143">
        <v>12</v>
      </c>
      <c r="J69" s="1144">
        <v>389.31</v>
      </c>
    </row>
    <row r="70" spans="6:10">
      <c r="F70" s="1154" t="s">
        <v>5</v>
      </c>
      <c r="G70" s="1143">
        <v>2001</v>
      </c>
      <c r="H70" s="1157">
        <v>100.41517155442095</v>
      </c>
      <c r="I70" s="1143">
        <v>7</v>
      </c>
      <c r="J70" s="1144">
        <v>115.95</v>
      </c>
    </row>
    <row r="71" spans="6:10">
      <c r="F71" s="1154" t="s">
        <v>5</v>
      </c>
      <c r="G71" s="1143">
        <v>2002</v>
      </c>
      <c r="H71" s="1157">
        <v>82.744918427734618</v>
      </c>
      <c r="I71" s="1143">
        <v>5</v>
      </c>
      <c r="J71" s="1144">
        <v>106.73</v>
      </c>
    </row>
    <row r="72" spans="6:10">
      <c r="F72" s="1154" t="s">
        <v>5</v>
      </c>
      <c r="G72" s="1143">
        <v>2003</v>
      </c>
      <c r="H72" s="1157">
        <v>76.468585660176004</v>
      </c>
      <c r="I72" s="1143">
        <v>9</v>
      </c>
      <c r="J72" s="1144">
        <v>245.56</v>
      </c>
    </row>
    <row r="73" spans="6:10">
      <c r="F73" s="1154" t="s">
        <v>5</v>
      </c>
      <c r="G73" s="1143">
        <v>2004</v>
      </c>
      <c r="H73" s="1157">
        <v>72.963888077576428</v>
      </c>
      <c r="I73" s="1143">
        <v>5</v>
      </c>
      <c r="J73" s="1144">
        <v>167.61</v>
      </c>
    </row>
    <row r="74" spans="6:10">
      <c r="F74" s="1154" t="s">
        <v>5</v>
      </c>
      <c r="G74" s="1143">
        <v>2005</v>
      </c>
      <c r="H74" s="1157">
        <v>72.305432121632009</v>
      </c>
      <c r="I74" s="1143">
        <v>9</v>
      </c>
      <c r="J74" s="1144">
        <v>309.41000000000003</v>
      </c>
    </row>
    <row r="75" spans="6:10">
      <c r="F75" s="1154" t="s">
        <v>5</v>
      </c>
      <c r="G75" s="1143">
        <v>2006</v>
      </c>
      <c r="H75" s="1157">
        <v>72.308459763820878</v>
      </c>
      <c r="I75" s="1143">
        <v>6</v>
      </c>
      <c r="J75" s="1144">
        <v>268.27999999999997</v>
      </c>
    </row>
    <row r="76" spans="6:10">
      <c r="F76" s="1154" t="s">
        <v>5</v>
      </c>
      <c r="G76" s="1143">
        <v>2007</v>
      </c>
      <c r="H76" s="1157">
        <v>85.73434022191752</v>
      </c>
      <c r="I76" s="1143">
        <v>6</v>
      </c>
      <c r="J76" s="1144">
        <v>412.7</v>
      </c>
    </row>
    <row r="77" spans="6:10">
      <c r="F77" s="1154" t="s">
        <v>5</v>
      </c>
      <c r="G77" s="1143">
        <v>2008</v>
      </c>
      <c r="H77" s="1157">
        <v>96.180095772573353</v>
      </c>
      <c r="I77" s="1143">
        <v>19</v>
      </c>
      <c r="J77" s="1144">
        <v>1798.65</v>
      </c>
    </row>
    <row r="78" spans="6:10">
      <c r="F78" s="1154" t="s">
        <v>5</v>
      </c>
      <c r="G78" s="1143">
        <v>2009</v>
      </c>
      <c r="H78" s="1157">
        <v>98.323419279273779</v>
      </c>
      <c r="I78" s="1143">
        <v>21</v>
      </c>
      <c r="J78" s="1144">
        <v>1565.8</v>
      </c>
    </row>
    <row r="79" spans="6:10">
      <c r="F79" s="1154" t="s">
        <v>5</v>
      </c>
      <c r="G79" s="1143">
        <v>2010</v>
      </c>
      <c r="H79" s="1157">
        <v>95.571345461559332</v>
      </c>
      <c r="I79" s="1143">
        <v>16</v>
      </c>
      <c r="J79" s="1144">
        <v>885.2</v>
      </c>
    </row>
    <row r="80" spans="6:10">
      <c r="F80" s="1154" t="s">
        <v>5</v>
      </c>
      <c r="G80" s="1143">
        <v>2011</v>
      </c>
      <c r="H80" s="1157">
        <v>93.27889903257487</v>
      </c>
      <c r="I80" s="1143">
        <v>27</v>
      </c>
      <c r="J80" s="1144">
        <v>1910.35</v>
      </c>
    </row>
    <row r="81" spans="6:10">
      <c r="F81" s="1154" t="s">
        <v>5</v>
      </c>
      <c r="G81" s="1143">
        <v>2012</v>
      </c>
      <c r="H81" s="1157">
        <v>74.842906590451989</v>
      </c>
      <c r="I81" s="1143">
        <v>35</v>
      </c>
      <c r="J81" s="1144">
        <v>2000.23</v>
      </c>
    </row>
    <row r="82" spans="6:10">
      <c r="F82" s="1154" t="s">
        <v>5</v>
      </c>
      <c r="G82" s="1143">
        <v>2013</v>
      </c>
      <c r="H82" s="1157">
        <v>68.490626614135351</v>
      </c>
      <c r="I82" s="1143">
        <v>4</v>
      </c>
      <c r="J82" s="1144">
        <v>221.35</v>
      </c>
    </row>
    <row r="83" spans="6:10">
      <c r="F83" s="1154" t="s">
        <v>5</v>
      </c>
      <c r="G83" s="1143">
        <v>2014</v>
      </c>
      <c r="H83" s="1157">
        <v>62.564449161517828</v>
      </c>
      <c r="I83" s="1143">
        <v>10</v>
      </c>
      <c r="J83" s="1144">
        <v>1132.4100000000001</v>
      </c>
    </row>
    <row r="84" spans="6:10">
      <c r="F84" s="1154" t="s">
        <v>5</v>
      </c>
      <c r="G84" s="1143">
        <v>2015</v>
      </c>
      <c r="H84" s="1157">
        <v>53.187010425797141</v>
      </c>
      <c r="I84" s="1143">
        <v>8</v>
      </c>
      <c r="J84" s="1144">
        <v>1078.1500000000001</v>
      </c>
    </row>
    <row r="85" spans="6:10">
      <c r="F85" s="1154" t="s">
        <v>5</v>
      </c>
      <c r="G85" s="1143">
        <v>2016</v>
      </c>
      <c r="H85" s="1157">
        <v>41.426481605216139</v>
      </c>
      <c r="I85" s="1143">
        <v>9</v>
      </c>
      <c r="J85" s="1144">
        <v>1249.4000000000001</v>
      </c>
    </row>
    <row r="86" spans="6:10">
      <c r="F86" s="1154" t="s">
        <v>5</v>
      </c>
      <c r="G86" s="1143">
        <v>2017</v>
      </c>
      <c r="H86" s="1157">
        <v>47.689531807312306</v>
      </c>
      <c r="I86" s="1143">
        <v>10</v>
      </c>
      <c r="J86" s="1144">
        <v>1018.09</v>
      </c>
    </row>
    <row r="87" spans="6:10">
      <c r="F87" s="1154" t="s">
        <v>5</v>
      </c>
      <c r="G87" s="1143">
        <v>2018</v>
      </c>
      <c r="H87" s="1157">
        <v>43.865524069078717</v>
      </c>
      <c r="I87" s="1143">
        <v>15</v>
      </c>
      <c r="J87" s="1144">
        <v>1680.2</v>
      </c>
    </row>
    <row r="88" spans="6:10">
      <c r="F88" s="1154" t="s">
        <v>5</v>
      </c>
      <c r="G88" s="1143">
        <v>2019</v>
      </c>
      <c r="H88" s="1157">
        <v>41.79355161358643</v>
      </c>
      <c r="I88" s="1143">
        <v>17</v>
      </c>
      <c r="J88" s="1144">
        <v>2974.1</v>
      </c>
    </row>
    <row r="89" spans="6:10">
      <c r="F89" s="1154" t="s">
        <v>5</v>
      </c>
      <c r="G89" s="1143">
        <v>2020</v>
      </c>
      <c r="H89" s="1157">
        <v>43.668835619103668</v>
      </c>
      <c r="I89" s="1143">
        <v>29</v>
      </c>
      <c r="J89" s="1144">
        <v>4097.74</v>
      </c>
    </row>
    <row r="90" spans="6:10">
      <c r="F90" s="1154" t="s">
        <v>5</v>
      </c>
      <c r="G90" s="1143">
        <v>2021</v>
      </c>
      <c r="H90" s="1157">
        <v>43.891712324892197</v>
      </c>
      <c r="I90" s="1143">
        <v>16</v>
      </c>
      <c r="J90" s="1144">
        <v>2762.44</v>
      </c>
    </row>
    <row r="91" spans="6:10">
      <c r="F91" s="1154" t="s">
        <v>5</v>
      </c>
      <c r="G91" s="1143">
        <v>2022</v>
      </c>
      <c r="H91" s="1157">
        <v>44.459670503297041</v>
      </c>
      <c r="I91" s="1143">
        <v>3</v>
      </c>
      <c r="J91" s="1144">
        <v>214.61</v>
      </c>
    </row>
    <row r="92" spans="6:10">
      <c r="F92" s="1154" t="s">
        <v>5</v>
      </c>
      <c r="G92" s="1143">
        <v>2023</v>
      </c>
      <c r="H92" s="1157">
        <v>50.527090911667663</v>
      </c>
      <c r="I92" s="1143">
        <v>6</v>
      </c>
      <c r="J92" s="1144">
        <v>954.24</v>
      </c>
    </row>
    <row r="93" spans="6:10">
      <c r="F93" s="1154" t="s">
        <v>6</v>
      </c>
      <c r="G93" s="1143">
        <v>2008</v>
      </c>
      <c r="H93" s="1157">
        <v>155.14189052248881</v>
      </c>
      <c r="I93" s="1143">
        <v>3</v>
      </c>
      <c r="J93" s="1144">
        <v>282</v>
      </c>
    </row>
    <row r="94" spans="6:10">
      <c r="F94" s="1154" t="s">
        <v>6</v>
      </c>
      <c r="G94" s="1143">
        <v>2009</v>
      </c>
      <c r="H94" s="1157">
        <v>154.63121740184403</v>
      </c>
      <c r="I94" s="1143">
        <v>5</v>
      </c>
      <c r="J94" s="1144">
        <v>567.5</v>
      </c>
    </row>
    <row r="95" spans="6:10">
      <c r="F95" s="1154" t="s">
        <v>6</v>
      </c>
      <c r="G95" s="1143">
        <v>2012</v>
      </c>
      <c r="H95" s="1157">
        <v>110.20509535985708</v>
      </c>
      <c r="I95" s="1143">
        <v>4</v>
      </c>
      <c r="J95" s="1144">
        <v>232.6</v>
      </c>
    </row>
    <row r="96" spans="6:10">
      <c r="F96" s="1154" t="s">
        <v>1</v>
      </c>
      <c r="G96" s="1143">
        <v>2003</v>
      </c>
      <c r="H96" s="1157">
        <v>108.23544309077951</v>
      </c>
      <c r="I96" s="1143">
        <v>4</v>
      </c>
      <c r="J96" s="1144">
        <v>148.5</v>
      </c>
    </row>
    <row r="97" spans="6:10">
      <c r="F97" s="1154" t="s">
        <v>1</v>
      </c>
      <c r="G97" s="1143">
        <v>2007</v>
      </c>
      <c r="H97" s="1157">
        <v>89.986083263684009</v>
      </c>
      <c r="I97" s="1143">
        <v>4</v>
      </c>
      <c r="J97" s="1144">
        <v>392.5</v>
      </c>
    </row>
    <row r="98" spans="6:10">
      <c r="F98" s="1154" t="s">
        <v>1</v>
      </c>
      <c r="G98" s="1143">
        <v>2008</v>
      </c>
      <c r="H98" s="1157">
        <v>112.60067073164505</v>
      </c>
      <c r="I98" s="1143">
        <v>5</v>
      </c>
      <c r="J98" s="1144">
        <v>430.2</v>
      </c>
    </row>
    <row r="99" spans="6:10">
      <c r="F99" s="1154" t="s">
        <v>1</v>
      </c>
      <c r="G99" s="1143">
        <v>2009</v>
      </c>
      <c r="H99" s="1157">
        <v>108.91864452972968</v>
      </c>
      <c r="I99" s="1143">
        <v>12</v>
      </c>
      <c r="J99" s="1144">
        <v>1518.45</v>
      </c>
    </row>
    <row r="100" spans="6:10">
      <c r="F100" s="1154" t="s">
        <v>1</v>
      </c>
      <c r="G100" s="1143">
        <v>2010</v>
      </c>
      <c r="H100" s="1157">
        <v>105.71652932872996</v>
      </c>
      <c r="I100" s="1143">
        <v>13</v>
      </c>
      <c r="J100" s="1144">
        <v>975.9</v>
      </c>
    </row>
    <row r="101" spans="6:10">
      <c r="F101" s="1154" t="s">
        <v>1</v>
      </c>
      <c r="G101" s="1143">
        <v>2011</v>
      </c>
      <c r="H101" s="1157">
        <v>123.03379131368364</v>
      </c>
      <c r="I101" s="1143">
        <v>10</v>
      </c>
      <c r="J101" s="1144">
        <v>567</v>
      </c>
    </row>
    <row r="102" spans="6:10">
      <c r="F102" s="1154" t="s">
        <v>1</v>
      </c>
      <c r="G102" s="1143">
        <v>2012</v>
      </c>
      <c r="H102" s="1157">
        <v>83.318230336426524</v>
      </c>
      <c r="I102" s="1143">
        <v>19</v>
      </c>
      <c r="J102" s="1144">
        <v>1358.83</v>
      </c>
    </row>
    <row r="103" spans="6:10">
      <c r="F103" s="1154" t="s">
        <v>1</v>
      </c>
      <c r="G103" s="1143">
        <v>2014</v>
      </c>
      <c r="H103" s="1157">
        <v>66.557315011556113</v>
      </c>
      <c r="I103" s="1143">
        <v>3</v>
      </c>
      <c r="J103" s="1144">
        <v>240.85</v>
      </c>
    </row>
    <row r="104" spans="6:10">
      <c r="F104" s="1154" t="s">
        <v>1</v>
      </c>
      <c r="G104" s="1143">
        <v>2015</v>
      </c>
      <c r="H104" s="1157">
        <v>60.481798309638599</v>
      </c>
      <c r="I104" s="1143">
        <v>5</v>
      </c>
      <c r="J104" s="1144">
        <v>362.1</v>
      </c>
    </row>
    <row r="105" spans="6:10">
      <c r="F105" s="1154" t="s">
        <v>1</v>
      </c>
      <c r="G105" s="1143">
        <v>2016</v>
      </c>
      <c r="H105" s="1157">
        <v>59.870906564559178</v>
      </c>
      <c r="I105" s="1143">
        <v>5</v>
      </c>
      <c r="J105" s="1144">
        <v>428.7</v>
      </c>
    </row>
    <row r="106" spans="6:10">
      <c r="F106" s="1154" t="s">
        <v>1</v>
      </c>
      <c r="G106" s="1143">
        <v>2017</v>
      </c>
      <c r="H106" s="1157">
        <v>55.447717591588685</v>
      </c>
      <c r="I106" s="1143">
        <v>8</v>
      </c>
      <c r="J106" s="1144">
        <v>806.25</v>
      </c>
    </row>
    <row r="107" spans="6:10">
      <c r="F107" s="1154" t="s">
        <v>1</v>
      </c>
      <c r="G107" s="1143">
        <v>2018</v>
      </c>
      <c r="H107" s="1157">
        <v>52.404520760027616</v>
      </c>
      <c r="I107" s="1143">
        <v>5</v>
      </c>
      <c r="J107" s="1144">
        <v>509.5</v>
      </c>
    </row>
    <row r="108" spans="6:10">
      <c r="F108" s="1154" t="s">
        <v>1</v>
      </c>
      <c r="G108" s="1143">
        <v>2019</v>
      </c>
      <c r="H108" s="1157">
        <v>49.907326655421365</v>
      </c>
      <c r="I108" s="1143">
        <v>5</v>
      </c>
      <c r="J108" s="1144">
        <v>498.45</v>
      </c>
    </row>
    <row r="109" spans="6:10">
      <c r="F109" s="1154" t="s">
        <v>1</v>
      </c>
      <c r="G109" s="1143">
        <v>2020</v>
      </c>
      <c r="H109" s="1157">
        <v>50.023495855149669</v>
      </c>
      <c r="I109" s="1143">
        <v>6</v>
      </c>
      <c r="J109" s="1144">
        <v>836.06</v>
      </c>
    </row>
    <row r="110" spans="6:10">
      <c r="F110" s="1154" t="s">
        <v>1</v>
      </c>
      <c r="G110" s="1143">
        <v>2023</v>
      </c>
      <c r="H110" s="1157">
        <v>49.118966845404429</v>
      </c>
      <c r="I110" s="1143">
        <v>3</v>
      </c>
      <c r="J110" s="1144">
        <v>397.23</v>
      </c>
    </row>
    <row r="111" spans="6:10">
      <c r="F111" s="1154" t="s">
        <v>3</v>
      </c>
      <c r="G111" s="1143">
        <v>1999</v>
      </c>
      <c r="H111" s="1157">
        <v>126.85769174282896</v>
      </c>
      <c r="I111" s="1143">
        <v>3</v>
      </c>
      <c r="J111" s="1144">
        <v>2.82</v>
      </c>
    </row>
    <row r="112" spans="6:10">
      <c r="F112" s="1154" t="s">
        <v>3</v>
      </c>
      <c r="G112" s="1143">
        <v>2001</v>
      </c>
      <c r="H112" s="1157">
        <v>74.975187326391321</v>
      </c>
      <c r="I112" s="1143">
        <v>3</v>
      </c>
      <c r="J112" s="1144">
        <v>194.8</v>
      </c>
    </row>
    <row r="113" spans="6:10">
      <c r="F113" s="1154" t="s">
        <v>3</v>
      </c>
      <c r="G113" s="1143">
        <v>2003</v>
      </c>
      <c r="H113" s="1157">
        <v>75.401073605049675</v>
      </c>
      <c r="I113" s="1143">
        <v>3</v>
      </c>
      <c r="J113" s="1144">
        <v>177</v>
      </c>
    </row>
    <row r="114" spans="6:10">
      <c r="F114" s="1154" t="s">
        <v>3</v>
      </c>
      <c r="G114" s="1143">
        <v>2005</v>
      </c>
      <c r="H114" s="1157">
        <v>67.258095420294168</v>
      </c>
      <c r="I114" s="1143">
        <v>5</v>
      </c>
      <c r="J114" s="1144">
        <v>476.4</v>
      </c>
    </row>
    <row r="115" spans="6:10">
      <c r="F115" s="1154" t="s">
        <v>3</v>
      </c>
      <c r="G115" s="1143">
        <v>2007</v>
      </c>
      <c r="H115" s="1157">
        <v>72.740378296368007</v>
      </c>
      <c r="I115" s="1143">
        <v>3</v>
      </c>
      <c r="J115" s="1144">
        <v>312.2</v>
      </c>
    </row>
    <row r="116" spans="6:10">
      <c r="F116" s="1154" t="s">
        <v>3</v>
      </c>
      <c r="G116" s="1143">
        <v>2008</v>
      </c>
      <c r="H116" s="1157">
        <v>97.445362936323093</v>
      </c>
      <c r="I116" s="1143">
        <v>6</v>
      </c>
      <c r="J116" s="1144">
        <v>394.4</v>
      </c>
    </row>
    <row r="117" spans="6:10">
      <c r="F117" s="1154" t="s">
        <v>3</v>
      </c>
      <c r="G117" s="1143">
        <v>2009</v>
      </c>
      <c r="H117" s="1157">
        <v>87.512002834449575</v>
      </c>
      <c r="I117" s="1143">
        <v>18</v>
      </c>
      <c r="J117" s="1144">
        <v>1044.0999999999999</v>
      </c>
    </row>
    <row r="118" spans="6:10">
      <c r="F118" s="1154" t="s">
        <v>3</v>
      </c>
      <c r="G118" s="1143">
        <v>2010</v>
      </c>
      <c r="H118" s="1157">
        <v>86.651166689858826</v>
      </c>
      <c r="I118" s="1143">
        <v>11</v>
      </c>
      <c r="J118" s="1144">
        <v>826.8</v>
      </c>
    </row>
    <row r="119" spans="6:10">
      <c r="F119" s="1154" t="s">
        <v>3</v>
      </c>
      <c r="G119" s="1143">
        <v>2011</v>
      </c>
      <c r="H119" s="1157">
        <v>80.358130863217639</v>
      </c>
      <c r="I119" s="1143">
        <v>14</v>
      </c>
      <c r="J119" s="1144">
        <v>1018.1</v>
      </c>
    </row>
    <row r="120" spans="6:10">
      <c r="F120" s="1154" t="s">
        <v>3</v>
      </c>
      <c r="G120" s="1143">
        <v>2012</v>
      </c>
      <c r="H120" s="1157">
        <v>75.925462058560655</v>
      </c>
      <c r="I120" s="1143">
        <v>12</v>
      </c>
      <c r="J120" s="1144">
        <v>1867.85</v>
      </c>
    </row>
    <row r="121" spans="6:10">
      <c r="F121" s="1154" t="s">
        <v>3</v>
      </c>
      <c r="G121" s="1143">
        <v>2013</v>
      </c>
      <c r="H121" s="1157">
        <v>61.141283849398803</v>
      </c>
      <c r="I121" s="1143">
        <v>3</v>
      </c>
      <c r="J121" s="1144">
        <v>328.55</v>
      </c>
    </row>
    <row r="122" spans="6:10">
      <c r="F122" s="1154" t="s">
        <v>3</v>
      </c>
      <c r="G122" s="1143">
        <v>2014</v>
      </c>
      <c r="H122" s="1157">
        <v>51.889435991103447</v>
      </c>
      <c r="I122" s="1143">
        <v>12</v>
      </c>
      <c r="J122" s="1144">
        <v>1241.2</v>
      </c>
    </row>
    <row r="123" spans="6:10">
      <c r="F123" s="1154" t="s">
        <v>3</v>
      </c>
      <c r="G123" s="1143">
        <v>2015</v>
      </c>
      <c r="H123" s="1157">
        <v>47.865681500274945</v>
      </c>
      <c r="I123" s="1143">
        <v>20</v>
      </c>
      <c r="J123" s="1144">
        <v>2733.86</v>
      </c>
    </row>
    <row r="124" spans="6:10">
      <c r="F124" s="1154" t="s">
        <v>3</v>
      </c>
      <c r="G124" s="1143">
        <v>2016</v>
      </c>
      <c r="H124" s="1157">
        <v>46.529662661366302</v>
      </c>
      <c r="I124" s="1143">
        <v>20</v>
      </c>
      <c r="J124" s="1144">
        <v>3117.23</v>
      </c>
    </row>
    <row r="125" spans="6:10">
      <c r="F125" s="1154" t="s">
        <v>3</v>
      </c>
      <c r="G125" s="1143">
        <v>2017</v>
      </c>
      <c r="H125" s="1157">
        <v>44.112995800328285</v>
      </c>
      <c r="I125" s="1143">
        <v>13</v>
      </c>
      <c r="J125" s="1144">
        <v>2334.08</v>
      </c>
    </row>
    <row r="126" spans="6:10">
      <c r="F126" s="1154" t="s">
        <v>3</v>
      </c>
      <c r="G126" s="1143">
        <v>2018</v>
      </c>
      <c r="H126" s="1157">
        <v>36.229937212060754</v>
      </c>
      <c r="I126" s="1143">
        <v>14</v>
      </c>
      <c r="J126" s="1144">
        <v>1966.98</v>
      </c>
    </row>
    <row r="127" spans="6:10">
      <c r="F127" s="1154" t="s">
        <v>3</v>
      </c>
      <c r="G127" s="1143">
        <v>2019</v>
      </c>
      <c r="H127" s="1157">
        <v>35.939783814835323</v>
      </c>
      <c r="I127" s="1143">
        <v>5</v>
      </c>
      <c r="J127" s="1144">
        <v>1212.97</v>
      </c>
    </row>
    <row r="128" spans="6:10">
      <c r="F128" s="1154" t="s">
        <v>3</v>
      </c>
      <c r="G128" s="1143">
        <v>2020</v>
      </c>
      <c r="H128" s="1157">
        <v>37.174758179238339</v>
      </c>
      <c r="I128" s="1143">
        <v>17</v>
      </c>
      <c r="J128" s="1144">
        <v>3882.47</v>
      </c>
    </row>
    <row r="129" spans="6:10">
      <c r="F129" s="1154" t="s">
        <v>3</v>
      </c>
      <c r="G129" s="1143">
        <v>2021</v>
      </c>
      <c r="H129" s="1157">
        <v>41.438684053156464</v>
      </c>
      <c r="I129" s="1143">
        <v>18</v>
      </c>
      <c r="J129" s="1144">
        <v>3918.37</v>
      </c>
    </row>
    <row r="130" spans="6:10">
      <c r="F130" s="1154" t="s">
        <v>3</v>
      </c>
      <c r="G130" s="1143">
        <v>2022</v>
      </c>
      <c r="H130" s="1157">
        <v>35.324697270833774</v>
      </c>
      <c r="I130" s="1143">
        <v>4</v>
      </c>
      <c r="J130" s="1144">
        <v>1896.79</v>
      </c>
    </row>
    <row r="131" spans="6:10">
      <c r="F131" s="1154" t="s">
        <v>3</v>
      </c>
      <c r="G131" s="1143">
        <v>2023</v>
      </c>
      <c r="H131" s="1157">
        <v>39.81512367583364</v>
      </c>
      <c r="I131" s="1143">
        <v>4</v>
      </c>
      <c r="J131" s="1144">
        <v>766.52</v>
      </c>
    </row>
    <row r="132" spans="6:10">
      <c r="F132" s="1154" t="s">
        <v>386</v>
      </c>
      <c r="G132" s="1143">
        <v>1999</v>
      </c>
      <c r="H132" s="1157">
        <v>94.870535824220042</v>
      </c>
      <c r="I132" s="1143">
        <v>6</v>
      </c>
      <c r="J132" s="1144">
        <v>92.85</v>
      </c>
    </row>
    <row r="133" spans="6:10">
      <c r="F133" s="1154" t="s">
        <v>386</v>
      </c>
      <c r="G133" s="1143">
        <v>2001</v>
      </c>
      <c r="H133" s="1157">
        <v>95.604115213127699</v>
      </c>
      <c r="I133" s="1143">
        <v>8</v>
      </c>
      <c r="J133" s="1144">
        <v>399.56</v>
      </c>
    </row>
    <row r="134" spans="6:10">
      <c r="F134" s="1154" t="s">
        <v>386</v>
      </c>
      <c r="G134" s="1143">
        <v>2002</v>
      </c>
      <c r="H134" s="1157">
        <v>106.27595231882881</v>
      </c>
      <c r="I134" s="1143">
        <v>4</v>
      </c>
      <c r="J134" s="1144">
        <v>123.4</v>
      </c>
    </row>
    <row r="135" spans="6:10">
      <c r="F135" s="1154" t="s">
        <v>386</v>
      </c>
      <c r="G135" s="1143">
        <v>2003</v>
      </c>
      <c r="H135" s="1157">
        <v>80.006798884543116</v>
      </c>
      <c r="I135" s="1143">
        <v>6</v>
      </c>
      <c r="J135" s="1144">
        <v>607.1</v>
      </c>
    </row>
    <row r="136" spans="6:10">
      <c r="F136" s="1154" t="s">
        <v>386</v>
      </c>
      <c r="G136" s="1143">
        <v>2005</v>
      </c>
      <c r="H136" s="1157">
        <v>80.406240256445429</v>
      </c>
      <c r="I136" s="1143">
        <v>6</v>
      </c>
      <c r="J136" s="1144">
        <v>435.72</v>
      </c>
    </row>
    <row r="137" spans="6:10">
      <c r="F137" s="1154" t="s">
        <v>386</v>
      </c>
      <c r="G137" s="1143">
        <v>2006</v>
      </c>
      <c r="H137" s="1157">
        <v>97.000139858281756</v>
      </c>
      <c r="I137" s="1143">
        <v>3</v>
      </c>
      <c r="J137" s="1144">
        <v>528.6</v>
      </c>
    </row>
    <row r="138" spans="6:10">
      <c r="F138" s="1154" t="s">
        <v>386</v>
      </c>
      <c r="G138" s="1143">
        <v>2007</v>
      </c>
      <c r="H138" s="1157">
        <v>90.436770506941869</v>
      </c>
      <c r="I138" s="1143">
        <v>6</v>
      </c>
      <c r="J138" s="1144">
        <v>1246.5</v>
      </c>
    </row>
    <row r="139" spans="6:10">
      <c r="F139" s="1154" t="s">
        <v>386</v>
      </c>
      <c r="G139" s="1143">
        <v>2008</v>
      </c>
      <c r="H139" s="1157">
        <v>95.474209453987825</v>
      </c>
      <c r="I139" s="1143">
        <v>10</v>
      </c>
      <c r="J139" s="1144">
        <v>636.79999999999995</v>
      </c>
    </row>
    <row r="140" spans="6:10">
      <c r="F140" s="1154" t="s">
        <v>386</v>
      </c>
      <c r="G140" s="1143">
        <v>2009</v>
      </c>
      <c r="H140" s="1157">
        <v>112.70943078161879</v>
      </c>
      <c r="I140" s="1143">
        <v>31</v>
      </c>
      <c r="J140" s="1144">
        <v>2542.15</v>
      </c>
    </row>
    <row r="141" spans="6:10">
      <c r="F141" s="1154" t="s">
        <v>386</v>
      </c>
      <c r="G141" s="1143">
        <v>2010</v>
      </c>
      <c r="H141" s="1157">
        <v>105.05903583421266</v>
      </c>
      <c r="I141" s="1143">
        <v>17</v>
      </c>
      <c r="J141" s="1144">
        <v>1263.8</v>
      </c>
    </row>
    <row r="142" spans="6:10">
      <c r="F142" s="1154" t="s">
        <v>386</v>
      </c>
      <c r="G142" s="1143">
        <v>2011</v>
      </c>
      <c r="H142" s="1157">
        <v>109.0345745800373</v>
      </c>
      <c r="I142" s="1143">
        <v>22</v>
      </c>
      <c r="J142" s="1144">
        <v>1494</v>
      </c>
    </row>
    <row r="143" spans="6:10">
      <c r="F143" s="1154" t="s">
        <v>386</v>
      </c>
      <c r="G143" s="1143">
        <v>2012</v>
      </c>
      <c r="H143" s="1157">
        <v>98.171094338084202</v>
      </c>
      <c r="I143" s="1143">
        <v>15</v>
      </c>
      <c r="J143" s="1144">
        <v>1541.75</v>
      </c>
    </row>
    <row r="144" spans="6:10">
      <c r="F144" s="1154" t="s">
        <v>386</v>
      </c>
      <c r="G144" s="1143">
        <v>2014</v>
      </c>
      <c r="H144" s="1157">
        <v>62.570098483730419</v>
      </c>
      <c r="I144" s="1143">
        <v>5</v>
      </c>
      <c r="J144" s="1144">
        <v>547.12</v>
      </c>
    </row>
    <row r="145" spans="6:10">
      <c r="F145" s="1154" t="s">
        <v>386</v>
      </c>
      <c r="G145" s="1143">
        <v>2015</v>
      </c>
      <c r="H145" s="1157">
        <v>55.131917673116078</v>
      </c>
      <c r="I145" s="1143">
        <v>3</v>
      </c>
      <c r="J145" s="1144">
        <v>428.8</v>
      </c>
    </row>
    <row r="146" spans="6:10">
      <c r="F146" s="1154" t="s">
        <v>386</v>
      </c>
      <c r="G146" s="1143">
        <v>2016</v>
      </c>
      <c r="H146" s="1157">
        <v>48.112523467817631</v>
      </c>
      <c r="I146" s="1143">
        <v>7</v>
      </c>
      <c r="J146" s="1144">
        <v>348.55</v>
      </c>
    </row>
    <row r="147" spans="6:10">
      <c r="F147" s="1154" t="s">
        <v>386</v>
      </c>
      <c r="G147" s="1143">
        <v>2017</v>
      </c>
      <c r="H147" s="1157">
        <v>44.315180707377422</v>
      </c>
      <c r="I147" s="1143">
        <v>10</v>
      </c>
      <c r="J147" s="1144">
        <v>747.5</v>
      </c>
    </row>
    <row r="148" spans="6:10">
      <c r="F148" s="1154" t="s">
        <v>386</v>
      </c>
      <c r="G148" s="1143">
        <v>2018</v>
      </c>
      <c r="H148" s="1157">
        <v>40.612946542423416</v>
      </c>
      <c r="I148" s="1143">
        <v>6</v>
      </c>
      <c r="J148" s="1144">
        <v>785.71</v>
      </c>
    </row>
    <row r="149" spans="6:10">
      <c r="F149" s="1154" t="s">
        <v>386</v>
      </c>
      <c r="G149" s="1143">
        <v>2019</v>
      </c>
      <c r="H149" s="1157">
        <v>43.170498144478877</v>
      </c>
      <c r="I149" s="1143">
        <v>4</v>
      </c>
      <c r="J149" s="1144">
        <v>577.45000000000005</v>
      </c>
    </row>
    <row r="150" spans="6:10">
      <c r="F150" s="1154" t="s">
        <v>386</v>
      </c>
      <c r="G150" s="1143">
        <v>2020</v>
      </c>
      <c r="H150" s="1157">
        <v>42.054581873296712</v>
      </c>
      <c r="I150" s="1143">
        <v>20</v>
      </c>
      <c r="J150" s="1144">
        <v>3540.96</v>
      </c>
    </row>
    <row r="151" spans="6:10">
      <c r="F151" s="1154" t="s">
        <v>386</v>
      </c>
      <c r="G151" s="1143">
        <v>2021</v>
      </c>
      <c r="H151" s="1157">
        <v>41.84640845069935</v>
      </c>
      <c r="I151" s="1143">
        <v>7</v>
      </c>
      <c r="J151" s="1144">
        <v>2201.77</v>
      </c>
    </row>
    <row r="152" spans="6:10">
      <c r="F152" s="1158" t="s">
        <v>386</v>
      </c>
      <c r="G152" s="1147">
        <v>2023</v>
      </c>
      <c r="H152" s="1161">
        <v>47.368055190115072</v>
      </c>
      <c r="I152" s="1147">
        <v>3</v>
      </c>
      <c r="J152" s="1148">
        <v>493.4</v>
      </c>
    </row>
  </sheetData>
  <autoFilter ref="F26:J153" xr:uid="{D9E6DEA6-D89D-4A57-923A-4947C3240B57}"/>
  <mergeCells count="2">
    <mergeCell ref="A25:C25"/>
    <mergeCell ref="F25:J25"/>
  </mergeCell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59">
    <tabColor theme="5" tint="0.39997558519241921"/>
  </sheetPr>
  <dimension ref="A1:P174"/>
  <sheetViews>
    <sheetView zoomScale="75" zoomScaleNormal="75" zoomScalePageLayoutView="75" workbookViewId="0"/>
  </sheetViews>
  <sheetFormatPr defaultColWidth="8.7265625" defaultRowHeight="12.5"/>
  <cols>
    <col min="1" max="1" width="11.7265625" style="3" customWidth="1"/>
    <col min="2" max="16384" width="8.7265625" style="3"/>
  </cols>
  <sheetData>
    <row r="1" spans="1:1" ht="14.5">
      <c r="A1" s="59" t="s">
        <v>109</v>
      </c>
    </row>
    <row r="2" spans="1:1" ht="14.5">
      <c r="A2" s="59"/>
    </row>
    <row r="3" spans="1:1" ht="14.5">
      <c r="A3" s="59"/>
    </row>
    <row r="4" spans="1:1" ht="14.5">
      <c r="A4" s="59"/>
    </row>
    <row r="5" spans="1:1" ht="14.5">
      <c r="A5" s="59"/>
    </row>
    <row r="6" spans="1:1" ht="14.5">
      <c r="A6" s="59"/>
    </row>
    <row r="7" spans="1:1" ht="14.5">
      <c r="A7" s="59"/>
    </row>
    <row r="8" spans="1:1" ht="14.5">
      <c r="A8" s="59"/>
    </row>
    <row r="9" spans="1:1" ht="14.5">
      <c r="A9" s="59"/>
    </row>
    <row r="10" spans="1:1" ht="14.5">
      <c r="A10" s="59"/>
    </row>
    <row r="11" spans="1:1" ht="14.5">
      <c r="A11" s="59"/>
    </row>
    <row r="12" spans="1:1" ht="14.5">
      <c r="A12" s="59"/>
    </row>
    <row r="13" spans="1:1" ht="14.5">
      <c r="A13" s="59"/>
    </row>
    <row r="14" spans="1:1" ht="14.5">
      <c r="A14" s="59"/>
    </row>
    <row r="15" spans="1:1" ht="14.5">
      <c r="A15" s="59"/>
    </row>
    <row r="16" spans="1:1" ht="14.5">
      <c r="A16" s="59"/>
    </row>
    <row r="17" spans="1:16" ht="14.5">
      <c r="A17" s="59"/>
    </row>
    <row r="18" spans="1:16" ht="14.5">
      <c r="A18" s="59"/>
    </row>
    <row r="19" spans="1:16" ht="14.5">
      <c r="A19" s="59"/>
    </row>
    <row r="20" spans="1:16" ht="14.5">
      <c r="A20" s="59"/>
    </row>
    <row r="21" spans="1:16" ht="13">
      <c r="A21" s="75" t="s">
        <v>183</v>
      </c>
    </row>
    <row r="22" spans="1:16" ht="14.5">
      <c r="A22" s="59"/>
    </row>
    <row r="24" spans="1:16">
      <c r="A24" s="905"/>
      <c r="B24" s="29"/>
      <c r="C24" s="29"/>
      <c r="D24" s="29"/>
      <c r="E24" s="29"/>
      <c r="F24" s="29"/>
      <c r="G24" s="29"/>
      <c r="H24" s="29"/>
      <c r="I24" s="29"/>
      <c r="J24" s="29"/>
      <c r="K24" s="61"/>
      <c r="L24" s="29"/>
      <c r="M24" s="29"/>
      <c r="N24" s="29"/>
      <c r="O24" s="29"/>
      <c r="P24" s="29"/>
    </row>
    <row r="25" spans="1:16">
      <c r="A25" s="905"/>
      <c r="B25" s="29"/>
      <c r="C25" s="29"/>
      <c r="D25" s="29"/>
      <c r="E25" s="29"/>
      <c r="F25" s="29"/>
      <c r="G25" s="29"/>
      <c r="H25" s="29"/>
      <c r="I25" s="29"/>
      <c r="J25" s="29"/>
      <c r="K25" s="61"/>
      <c r="L25" s="29"/>
      <c r="M25" s="29"/>
      <c r="N25" s="29"/>
      <c r="O25" s="29"/>
      <c r="P25" s="29"/>
    </row>
    <row r="26" spans="1:16">
      <c r="A26" s="905"/>
      <c r="B26" s="29"/>
      <c r="C26" s="29"/>
      <c r="D26" s="29"/>
      <c r="E26" s="29"/>
      <c r="F26" s="29"/>
      <c r="G26" s="29"/>
      <c r="H26" s="29"/>
      <c r="I26" s="29"/>
      <c r="J26" s="29"/>
      <c r="K26" s="61"/>
      <c r="L26" s="29"/>
      <c r="M26" s="29"/>
      <c r="N26" s="29"/>
      <c r="O26" s="29"/>
      <c r="P26" s="29"/>
    </row>
    <row r="27" spans="1:16">
      <c r="A27" s="905"/>
      <c r="B27" s="29"/>
      <c r="C27" s="29"/>
      <c r="D27" s="29"/>
      <c r="E27" s="29"/>
      <c r="F27" s="29"/>
      <c r="G27" s="29"/>
      <c r="H27" s="29"/>
      <c r="I27" s="29"/>
      <c r="J27" s="29"/>
      <c r="K27" s="61"/>
      <c r="L27" s="29"/>
      <c r="M27" s="29"/>
      <c r="N27" s="29"/>
      <c r="O27" s="29"/>
      <c r="P27" s="29"/>
    </row>
    <row r="28" spans="1:16">
      <c r="A28" s="905"/>
      <c r="B28" s="29"/>
      <c r="C28" s="29"/>
      <c r="D28" s="29"/>
      <c r="E28" s="29"/>
      <c r="F28" s="29"/>
      <c r="G28" s="29"/>
      <c r="H28" s="29"/>
      <c r="I28" s="29"/>
      <c r="J28" s="29"/>
      <c r="K28" s="61"/>
      <c r="L28" s="29"/>
      <c r="M28" s="29"/>
      <c r="N28" s="29"/>
      <c r="O28" s="29"/>
      <c r="P28" s="29"/>
    </row>
    <row r="29" spans="1:16">
      <c r="A29" s="905"/>
      <c r="B29" s="29"/>
      <c r="C29" s="29"/>
      <c r="D29" s="29"/>
      <c r="E29" s="29"/>
      <c r="F29" s="29"/>
      <c r="G29" s="29"/>
      <c r="H29" s="29"/>
      <c r="I29" s="29"/>
      <c r="J29" s="29"/>
      <c r="K29" s="61"/>
      <c r="L29" s="29"/>
      <c r="M29" s="29"/>
      <c r="N29" s="29"/>
      <c r="O29" s="29"/>
      <c r="P29" s="29"/>
    </row>
    <row r="30" spans="1:16">
      <c r="A30" s="905"/>
      <c r="B30" s="29"/>
      <c r="C30" s="29"/>
      <c r="D30" s="29"/>
      <c r="E30" s="29"/>
      <c r="F30" s="29"/>
      <c r="G30" s="29"/>
      <c r="H30" s="29"/>
      <c r="I30" s="29"/>
      <c r="J30" s="29"/>
      <c r="K30" s="29"/>
      <c r="L30" s="29"/>
      <c r="M30" s="29"/>
      <c r="N30" s="29"/>
      <c r="O30" s="29"/>
      <c r="P30" s="29"/>
    </row>
    <row r="31" spans="1:16">
      <c r="A31" s="905"/>
      <c r="B31" s="29"/>
      <c r="C31" s="29"/>
      <c r="D31" s="29"/>
      <c r="E31" s="29"/>
      <c r="F31" s="29"/>
      <c r="G31" s="29"/>
      <c r="H31" s="29"/>
      <c r="I31" s="29"/>
      <c r="J31" s="29"/>
      <c r="K31" s="29"/>
      <c r="L31" s="29"/>
      <c r="M31" s="29"/>
      <c r="N31" s="29"/>
      <c r="O31" s="29"/>
      <c r="P31" s="29"/>
    </row>
    <row r="32" spans="1:16">
      <c r="A32" s="905"/>
      <c r="B32" s="29"/>
      <c r="C32" s="29"/>
      <c r="D32" s="29"/>
      <c r="E32" s="29"/>
      <c r="F32" s="29"/>
      <c r="G32" s="29"/>
      <c r="H32" s="29"/>
      <c r="I32" s="29"/>
      <c r="J32" s="29"/>
      <c r="K32" s="29"/>
      <c r="L32" s="29"/>
      <c r="M32" s="29"/>
      <c r="N32" s="29"/>
      <c r="O32" s="29"/>
      <c r="P32" s="29"/>
    </row>
    <row r="33" spans="1:16">
      <c r="A33" s="905"/>
      <c r="B33" s="29"/>
      <c r="C33" s="29"/>
      <c r="D33" s="29"/>
      <c r="E33" s="29"/>
      <c r="F33" s="29"/>
      <c r="G33" s="29"/>
      <c r="H33" s="29"/>
      <c r="I33" s="29"/>
      <c r="J33" s="29"/>
      <c r="K33" s="29"/>
      <c r="L33" s="29"/>
      <c r="M33" s="29"/>
      <c r="N33" s="29"/>
      <c r="O33" s="29"/>
      <c r="P33" s="29"/>
    </row>
    <row r="34" spans="1:16">
      <c r="A34" s="905"/>
      <c r="B34" s="29"/>
      <c r="C34" s="29"/>
      <c r="D34" s="29"/>
      <c r="E34" s="29"/>
      <c r="F34" s="29"/>
      <c r="G34" s="29"/>
      <c r="H34" s="29"/>
      <c r="I34" s="29"/>
      <c r="J34" s="29"/>
      <c r="K34" s="29"/>
      <c r="L34" s="29"/>
      <c r="M34" s="29"/>
      <c r="N34" s="29"/>
      <c r="O34" s="29"/>
      <c r="P34" s="29"/>
    </row>
    <row r="35" spans="1:16">
      <c r="A35" s="905"/>
      <c r="B35" s="29"/>
      <c r="C35" s="29"/>
      <c r="D35" s="29"/>
      <c r="E35" s="29"/>
      <c r="F35" s="29"/>
      <c r="G35" s="29"/>
      <c r="H35" s="29"/>
      <c r="I35" s="29"/>
      <c r="J35" s="29"/>
      <c r="K35" s="29"/>
      <c r="L35" s="29"/>
      <c r="M35" s="29"/>
      <c r="N35" s="29"/>
      <c r="O35" s="29"/>
      <c r="P35" s="29"/>
    </row>
    <row r="36" spans="1:16">
      <c r="A36" s="905"/>
      <c r="B36" s="29"/>
      <c r="C36" s="29"/>
      <c r="D36" s="29"/>
      <c r="E36" s="29"/>
      <c r="F36" s="29"/>
      <c r="G36" s="29"/>
      <c r="H36" s="29"/>
      <c r="I36" s="29"/>
      <c r="J36" s="29"/>
      <c r="K36" s="29"/>
      <c r="L36" s="29"/>
      <c r="M36" s="29"/>
      <c r="N36" s="29"/>
      <c r="O36" s="29"/>
      <c r="P36" s="29"/>
    </row>
    <row r="37" spans="1:16">
      <c r="A37" s="905"/>
      <c r="B37" s="29"/>
      <c r="C37" s="29"/>
      <c r="D37" s="29"/>
      <c r="E37" s="29"/>
      <c r="F37" s="29"/>
      <c r="G37" s="29"/>
      <c r="H37" s="29"/>
      <c r="I37" s="29"/>
      <c r="J37" s="29"/>
      <c r="K37" s="29"/>
      <c r="L37" s="29"/>
      <c r="M37" s="29"/>
      <c r="N37" s="29"/>
      <c r="O37" s="29"/>
      <c r="P37" s="29"/>
    </row>
    <row r="38" spans="1:16">
      <c r="A38" s="905"/>
      <c r="B38" s="29"/>
      <c r="C38" s="29"/>
      <c r="D38" s="29"/>
      <c r="E38" s="29"/>
      <c r="F38" s="29"/>
      <c r="G38" s="29"/>
      <c r="H38" s="29"/>
      <c r="I38" s="29"/>
      <c r="J38" s="29"/>
      <c r="K38" s="29"/>
      <c r="L38" s="29"/>
      <c r="M38" s="29"/>
      <c r="N38" s="29"/>
      <c r="O38" s="29"/>
      <c r="P38" s="29"/>
    </row>
    <row r="39" spans="1:16">
      <c r="A39" s="905"/>
      <c r="B39" s="29"/>
      <c r="C39" s="29"/>
      <c r="D39" s="29"/>
      <c r="E39" s="29"/>
      <c r="F39" s="29"/>
      <c r="G39" s="29"/>
      <c r="H39" s="29"/>
      <c r="I39" s="29"/>
      <c r="J39" s="29"/>
      <c r="K39" s="29"/>
      <c r="L39" s="29"/>
      <c r="M39" s="29"/>
      <c r="N39" s="29"/>
      <c r="O39" s="29"/>
      <c r="P39" s="29"/>
    </row>
    <row r="40" spans="1:16">
      <c r="A40" s="905"/>
      <c r="B40" s="29"/>
      <c r="C40" s="29"/>
      <c r="D40" s="61"/>
      <c r="E40" s="61"/>
      <c r="F40" s="29"/>
      <c r="G40" s="29"/>
      <c r="H40" s="29"/>
      <c r="I40" s="29"/>
      <c r="J40" s="29"/>
      <c r="K40" s="29"/>
      <c r="L40" s="29"/>
      <c r="M40" s="29"/>
      <c r="N40" s="29"/>
      <c r="O40" s="29"/>
      <c r="P40" s="29"/>
    </row>
    <row r="41" spans="1:16">
      <c r="A41" s="905"/>
      <c r="B41" s="29"/>
      <c r="C41" s="29"/>
      <c r="D41" s="61"/>
      <c r="E41" s="61"/>
      <c r="F41" s="29"/>
      <c r="G41" s="29"/>
      <c r="H41" s="29"/>
      <c r="I41" s="29"/>
      <c r="J41" s="29"/>
      <c r="K41" s="29"/>
      <c r="L41" s="29"/>
      <c r="M41" s="29"/>
      <c r="N41" s="29"/>
      <c r="O41" s="29"/>
      <c r="P41" s="29"/>
    </row>
    <row r="42" spans="1:16">
      <c r="A42" s="905"/>
      <c r="B42" s="29"/>
      <c r="C42" s="29"/>
      <c r="D42" s="61"/>
      <c r="E42" s="61"/>
      <c r="F42" s="29"/>
      <c r="G42" s="29"/>
      <c r="H42" s="29"/>
      <c r="I42" s="29"/>
      <c r="J42" s="29"/>
      <c r="K42" s="29"/>
      <c r="L42" s="29"/>
      <c r="M42" s="29"/>
      <c r="N42" s="29"/>
      <c r="O42" s="29"/>
      <c r="P42" s="29"/>
    </row>
    <row r="43" spans="1:16">
      <c r="A43" s="905"/>
      <c r="B43" s="29"/>
      <c r="C43" s="29"/>
      <c r="D43" s="61"/>
      <c r="E43" s="61"/>
      <c r="F43" s="29"/>
      <c r="G43" s="29"/>
      <c r="H43" s="29"/>
      <c r="I43" s="29"/>
      <c r="J43" s="29"/>
      <c r="K43" s="29"/>
      <c r="L43" s="29"/>
      <c r="M43" s="29"/>
      <c r="N43" s="29"/>
      <c r="O43" s="29"/>
      <c r="P43" s="29"/>
    </row>
    <row r="44" spans="1:16">
      <c r="A44" s="905"/>
      <c r="B44" s="29"/>
      <c r="C44" s="29"/>
      <c r="D44" s="29"/>
      <c r="E44" s="61"/>
      <c r="F44" s="29"/>
      <c r="G44" s="29"/>
      <c r="H44" s="29"/>
      <c r="I44" s="29"/>
      <c r="J44" s="29"/>
      <c r="K44" s="29"/>
      <c r="L44" s="29"/>
      <c r="M44" s="29"/>
      <c r="N44" s="29"/>
      <c r="O44" s="29"/>
      <c r="P44" s="29"/>
    </row>
    <row r="45" spans="1:16">
      <c r="A45" s="905"/>
      <c r="B45" s="29"/>
      <c r="C45" s="29"/>
      <c r="D45" s="29"/>
      <c r="E45" s="61"/>
      <c r="F45" s="29"/>
      <c r="G45" s="29"/>
      <c r="H45" s="29"/>
      <c r="I45" s="29"/>
      <c r="J45" s="29"/>
      <c r="K45" s="29"/>
      <c r="L45" s="29"/>
      <c r="M45" s="29"/>
      <c r="N45" s="29"/>
      <c r="O45" s="29"/>
      <c r="P45" s="29"/>
    </row>
    <row r="46" spans="1:16">
      <c r="A46" s="905"/>
      <c r="B46" s="29"/>
      <c r="C46" s="29"/>
      <c r="D46" s="29"/>
      <c r="E46" s="29"/>
      <c r="F46" s="29"/>
      <c r="G46" s="29"/>
      <c r="H46" s="29"/>
      <c r="I46" s="29"/>
      <c r="J46" s="29"/>
      <c r="K46" s="29"/>
      <c r="L46" s="29"/>
      <c r="M46" s="29"/>
      <c r="N46" s="29"/>
      <c r="O46" s="29"/>
      <c r="P46" s="29"/>
    </row>
    <row r="47" spans="1:16">
      <c r="A47" s="905"/>
      <c r="B47" s="29"/>
      <c r="C47" s="29"/>
      <c r="D47" s="29"/>
      <c r="E47" s="29"/>
      <c r="F47" s="29"/>
      <c r="G47" s="29"/>
      <c r="H47" s="29"/>
      <c r="I47" s="29"/>
      <c r="J47" s="29"/>
      <c r="K47" s="29"/>
      <c r="L47" s="29"/>
      <c r="M47" s="29"/>
      <c r="N47" s="29"/>
      <c r="O47" s="29"/>
      <c r="P47" s="29"/>
    </row>
    <row r="48" spans="1:16">
      <c r="A48" s="905"/>
      <c r="B48" s="29"/>
      <c r="C48" s="29"/>
      <c r="D48" s="29"/>
      <c r="E48" s="29"/>
      <c r="F48" s="29"/>
      <c r="G48" s="29"/>
      <c r="H48" s="29"/>
      <c r="I48" s="29"/>
      <c r="J48" s="29"/>
      <c r="K48" s="29"/>
      <c r="L48" s="29"/>
      <c r="M48" s="29"/>
      <c r="N48" s="29"/>
      <c r="O48" s="29"/>
      <c r="P48" s="29"/>
    </row>
    <row r="49" spans="1:16">
      <c r="A49" s="905"/>
      <c r="B49" s="29"/>
      <c r="C49" s="29"/>
      <c r="D49" s="29"/>
      <c r="E49" s="29"/>
      <c r="F49" s="29"/>
      <c r="G49" s="29"/>
      <c r="H49" s="29"/>
      <c r="I49" s="29"/>
      <c r="J49" s="29"/>
      <c r="K49" s="29"/>
      <c r="L49" s="29"/>
      <c r="M49" s="29"/>
      <c r="N49" s="29"/>
      <c r="O49" s="29"/>
      <c r="P49" s="29"/>
    </row>
    <row r="50" spans="1:16">
      <c r="A50" s="905"/>
      <c r="B50" s="29"/>
      <c r="C50" s="29"/>
      <c r="D50" s="29"/>
      <c r="E50" s="29"/>
      <c r="F50" s="29"/>
      <c r="G50" s="29"/>
      <c r="H50" s="29"/>
      <c r="I50" s="29"/>
      <c r="J50" s="29"/>
      <c r="K50" s="29"/>
      <c r="L50" s="29"/>
      <c r="M50" s="29"/>
      <c r="N50" s="29"/>
      <c r="O50" s="29"/>
      <c r="P50" s="29"/>
    </row>
    <row r="51" spans="1:16">
      <c r="A51" s="905"/>
      <c r="B51" s="29"/>
      <c r="C51" s="29"/>
      <c r="D51" s="29"/>
      <c r="E51" s="29"/>
      <c r="F51" s="29"/>
      <c r="G51" s="29"/>
      <c r="H51" s="29"/>
      <c r="I51" s="29"/>
      <c r="J51" s="29"/>
      <c r="K51" s="29"/>
      <c r="L51" s="29"/>
      <c r="M51" s="29"/>
      <c r="N51" s="29"/>
      <c r="O51" s="29"/>
      <c r="P51" s="29"/>
    </row>
    <row r="52" spans="1:16">
      <c r="A52" s="905"/>
      <c r="B52" s="29"/>
      <c r="C52" s="29"/>
      <c r="D52" s="29"/>
      <c r="E52" s="29"/>
      <c r="F52" s="29"/>
      <c r="G52" s="29"/>
      <c r="H52" s="29"/>
      <c r="I52" s="29"/>
      <c r="J52" s="29"/>
      <c r="K52" s="29"/>
      <c r="L52" s="29"/>
      <c r="M52" s="29"/>
      <c r="N52" s="29"/>
      <c r="O52" s="29"/>
      <c r="P52" s="29"/>
    </row>
    <row r="53" spans="1:16">
      <c r="A53" s="905"/>
      <c r="B53" s="29"/>
      <c r="C53" s="29"/>
      <c r="D53" s="29"/>
      <c r="E53" s="29"/>
      <c r="F53" s="29"/>
      <c r="G53" s="29"/>
      <c r="H53" s="29"/>
      <c r="I53" s="29"/>
      <c r="J53" s="29"/>
      <c r="K53" s="29"/>
      <c r="L53" s="29"/>
      <c r="M53" s="29"/>
      <c r="N53" s="29"/>
      <c r="O53" s="29"/>
      <c r="P53" s="29"/>
    </row>
    <row r="54" spans="1:16">
      <c r="A54" s="905"/>
      <c r="B54" s="29"/>
      <c r="C54" s="29"/>
      <c r="D54" s="29"/>
      <c r="E54" s="29"/>
      <c r="F54" s="29"/>
      <c r="G54" s="29"/>
      <c r="H54" s="29"/>
      <c r="I54" s="29"/>
      <c r="J54" s="29"/>
      <c r="K54" s="29"/>
      <c r="L54" s="29"/>
      <c r="M54" s="29"/>
      <c r="N54" s="29"/>
      <c r="O54" s="29"/>
      <c r="P54" s="29"/>
    </row>
    <row r="55" spans="1:16">
      <c r="A55" s="905"/>
      <c r="B55" s="29"/>
      <c r="C55" s="29"/>
      <c r="D55" s="29"/>
      <c r="E55" s="29"/>
      <c r="F55" s="29"/>
      <c r="G55" s="29"/>
      <c r="H55" s="29"/>
      <c r="I55" s="29"/>
      <c r="J55" s="29"/>
      <c r="K55" s="29"/>
      <c r="L55" s="29"/>
      <c r="M55" s="29"/>
      <c r="N55" s="29"/>
      <c r="O55" s="29"/>
      <c r="P55" s="29"/>
    </row>
    <row r="56" spans="1:16">
      <c r="A56" s="905"/>
      <c r="B56" s="29"/>
      <c r="C56" s="29"/>
      <c r="D56" s="29"/>
      <c r="E56" s="29"/>
      <c r="F56" s="29"/>
      <c r="G56" s="29"/>
      <c r="H56" s="29"/>
      <c r="I56" s="29"/>
      <c r="J56" s="29"/>
      <c r="K56" s="29"/>
      <c r="L56" s="29"/>
      <c r="M56" s="29"/>
      <c r="N56" s="29"/>
      <c r="O56" s="29"/>
      <c r="P56" s="29"/>
    </row>
    <row r="57" spans="1:16">
      <c r="A57" s="905"/>
      <c r="B57" s="29"/>
      <c r="C57" s="29"/>
      <c r="D57" s="29"/>
      <c r="E57" s="29"/>
      <c r="F57" s="29"/>
      <c r="G57" s="29"/>
      <c r="H57" s="29"/>
      <c r="I57" s="29"/>
      <c r="J57" s="29"/>
      <c r="K57" s="29"/>
      <c r="L57" s="29"/>
      <c r="M57" s="29"/>
      <c r="N57" s="29"/>
      <c r="O57" s="29"/>
      <c r="P57" s="29"/>
    </row>
    <row r="58" spans="1:16">
      <c r="A58" s="905"/>
      <c r="B58" s="29"/>
      <c r="C58" s="29"/>
      <c r="D58" s="29"/>
      <c r="E58" s="29"/>
      <c r="F58" s="29"/>
      <c r="G58" s="29"/>
      <c r="H58" s="29"/>
      <c r="I58" s="29"/>
      <c r="J58" s="29"/>
      <c r="K58" s="29"/>
      <c r="L58" s="29"/>
      <c r="M58" s="29"/>
      <c r="N58" s="29"/>
      <c r="O58" s="29"/>
      <c r="P58" s="29"/>
    </row>
    <row r="59" spans="1:16">
      <c r="A59" s="905"/>
      <c r="B59" s="29"/>
      <c r="C59" s="29"/>
      <c r="D59" s="29"/>
      <c r="E59" s="29"/>
      <c r="F59" s="29"/>
      <c r="G59" s="29"/>
      <c r="H59" s="29"/>
      <c r="I59" s="29"/>
      <c r="J59" s="29"/>
      <c r="K59" s="29"/>
      <c r="L59" s="29"/>
      <c r="M59" s="29"/>
      <c r="N59" s="29"/>
      <c r="O59" s="29"/>
      <c r="P59" s="29"/>
    </row>
    <row r="60" spans="1:16">
      <c r="A60" s="905"/>
      <c r="B60" s="29"/>
      <c r="C60" s="29"/>
      <c r="D60" s="29"/>
      <c r="E60" s="29"/>
      <c r="F60" s="29"/>
      <c r="G60" s="29"/>
      <c r="H60" s="29"/>
      <c r="I60" s="29"/>
      <c r="J60" s="29"/>
      <c r="K60" s="29"/>
      <c r="L60" s="29"/>
      <c r="M60" s="29"/>
      <c r="N60" s="29"/>
      <c r="O60" s="29"/>
      <c r="P60" s="29"/>
    </row>
    <row r="61" spans="1:16">
      <c r="A61" s="905"/>
      <c r="B61" s="29"/>
      <c r="C61" s="29"/>
      <c r="D61" s="29"/>
      <c r="E61" s="29"/>
      <c r="F61" s="29"/>
      <c r="G61" s="29"/>
      <c r="H61" s="29"/>
      <c r="I61" s="29"/>
      <c r="J61" s="29"/>
      <c r="K61" s="29"/>
      <c r="L61" s="29"/>
      <c r="M61" s="29"/>
      <c r="N61" s="29"/>
      <c r="O61" s="29"/>
      <c r="P61" s="29"/>
    </row>
    <row r="62" spans="1:16">
      <c r="A62" s="905"/>
      <c r="B62" s="29"/>
      <c r="C62" s="29"/>
      <c r="D62" s="29"/>
      <c r="E62" s="29"/>
      <c r="F62" s="29"/>
      <c r="G62" s="29"/>
      <c r="H62" s="29"/>
      <c r="I62" s="29"/>
      <c r="J62" s="29"/>
      <c r="K62" s="29"/>
      <c r="L62" s="29"/>
      <c r="M62" s="29"/>
      <c r="N62" s="29"/>
      <c r="O62" s="29"/>
      <c r="P62" s="29"/>
    </row>
    <row r="63" spans="1:16">
      <c r="A63" s="905"/>
      <c r="B63" s="29"/>
      <c r="C63" s="29"/>
      <c r="D63" s="29"/>
      <c r="E63" s="29"/>
      <c r="F63" s="29"/>
      <c r="G63" s="29"/>
      <c r="H63" s="29"/>
      <c r="I63" s="29"/>
      <c r="J63" s="29"/>
      <c r="K63" s="29"/>
      <c r="L63" s="29"/>
      <c r="M63" s="29"/>
      <c r="N63" s="29"/>
      <c r="O63" s="29"/>
      <c r="P63" s="29"/>
    </row>
    <row r="64" spans="1:16">
      <c r="A64" s="905"/>
      <c r="B64" s="29"/>
      <c r="C64" s="29"/>
      <c r="D64" s="29"/>
      <c r="E64" s="29"/>
      <c r="F64" s="29"/>
      <c r="G64" s="29"/>
      <c r="H64" s="29"/>
      <c r="I64" s="29"/>
      <c r="J64" s="29"/>
      <c r="K64" s="29"/>
      <c r="L64" s="29"/>
      <c r="M64" s="29"/>
      <c r="N64" s="29"/>
      <c r="O64" s="29"/>
      <c r="P64" s="29"/>
    </row>
    <row r="65" spans="1:16">
      <c r="A65" s="905"/>
      <c r="B65" s="29"/>
      <c r="C65" s="29"/>
      <c r="D65" s="29"/>
      <c r="E65" s="29"/>
      <c r="F65" s="29"/>
      <c r="G65" s="29"/>
      <c r="H65" s="29"/>
      <c r="I65" s="29"/>
      <c r="J65" s="29"/>
      <c r="K65" s="29"/>
      <c r="L65" s="29"/>
      <c r="M65" s="29"/>
      <c r="N65" s="29"/>
      <c r="O65" s="29"/>
      <c r="P65" s="29"/>
    </row>
    <row r="66" spans="1:16">
      <c r="A66" s="905"/>
      <c r="B66" s="29"/>
      <c r="C66" s="29"/>
      <c r="D66" s="29"/>
      <c r="E66" s="29"/>
      <c r="F66" s="29"/>
      <c r="G66" s="29"/>
      <c r="H66" s="29"/>
      <c r="I66" s="29"/>
      <c r="J66" s="29"/>
      <c r="K66" s="29"/>
      <c r="L66" s="29"/>
      <c r="M66" s="29"/>
      <c r="N66" s="29"/>
      <c r="O66" s="29"/>
      <c r="P66" s="29"/>
    </row>
    <row r="67" spans="1:16">
      <c r="A67" s="905"/>
      <c r="B67" s="29"/>
      <c r="C67" s="29"/>
      <c r="D67" s="29"/>
      <c r="E67" s="29"/>
      <c r="F67" s="29"/>
      <c r="G67" s="29"/>
      <c r="H67" s="29"/>
      <c r="I67" s="29"/>
      <c r="J67" s="29"/>
      <c r="K67" s="29"/>
      <c r="L67" s="29"/>
      <c r="M67" s="29"/>
      <c r="N67" s="29"/>
      <c r="O67" s="29"/>
      <c r="P67" s="29"/>
    </row>
    <row r="68" spans="1:16">
      <c r="A68" s="905"/>
      <c r="B68" s="29"/>
      <c r="C68" s="29"/>
      <c r="D68" s="29"/>
      <c r="E68" s="29"/>
      <c r="F68" s="29"/>
      <c r="G68" s="29"/>
      <c r="H68" s="29"/>
      <c r="I68" s="29"/>
      <c r="J68" s="29"/>
      <c r="K68" s="29"/>
      <c r="L68" s="29"/>
      <c r="M68" s="29"/>
      <c r="N68" s="29"/>
      <c r="O68" s="29"/>
      <c r="P68" s="29"/>
    </row>
    <row r="69" spans="1:16">
      <c r="A69" s="905"/>
      <c r="B69" s="29"/>
      <c r="C69" s="29"/>
      <c r="D69" s="29"/>
      <c r="E69" s="29"/>
      <c r="F69" s="29"/>
      <c r="G69" s="29"/>
      <c r="H69" s="29"/>
      <c r="I69" s="29"/>
      <c r="J69" s="29"/>
      <c r="K69" s="29"/>
      <c r="L69" s="29"/>
      <c r="M69" s="29"/>
      <c r="N69" s="29"/>
      <c r="O69" s="29"/>
      <c r="P69" s="29"/>
    </row>
    <row r="70" spans="1:16">
      <c r="A70" s="905"/>
      <c r="B70" s="29"/>
      <c r="C70" s="29"/>
      <c r="D70" s="29"/>
      <c r="E70" s="29"/>
      <c r="F70" s="29"/>
      <c r="G70" s="29"/>
      <c r="H70" s="29"/>
      <c r="I70" s="29"/>
      <c r="J70" s="29"/>
      <c r="K70" s="29"/>
      <c r="L70" s="29"/>
      <c r="M70" s="29"/>
      <c r="N70" s="29"/>
      <c r="O70" s="29"/>
      <c r="P70" s="29"/>
    </row>
    <row r="71" spans="1:16">
      <c r="A71" s="905"/>
      <c r="B71" s="29"/>
      <c r="C71" s="29"/>
      <c r="D71" s="29"/>
      <c r="E71" s="29"/>
      <c r="F71" s="29"/>
      <c r="G71" s="29"/>
      <c r="H71" s="29"/>
      <c r="I71" s="29"/>
      <c r="J71" s="29"/>
      <c r="K71" s="29"/>
      <c r="L71" s="29"/>
      <c r="M71" s="29"/>
      <c r="N71" s="29"/>
      <c r="O71" s="29"/>
      <c r="P71" s="29"/>
    </row>
    <row r="72" spans="1:16">
      <c r="A72" s="905"/>
      <c r="B72" s="29"/>
      <c r="C72" s="29"/>
      <c r="D72" s="29"/>
      <c r="E72" s="29"/>
      <c r="F72" s="29"/>
      <c r="G72" s="29"/>
      <c r="H72" s="29"/>
      <c r="I72" s="29"/>
      <c r="J72" s="29"/>
      <c r="K72" s="29"/>
      <c r="L72" s="29"/>
      <c r="M72" s="29"/>
      <c r="N72" s="29"/>
      <c r="O72" s="29"/>
      <c r="P72" s="29"/>
    </row>
    <row r="73" spans="1:16">
      <c r="A73" s="905"/>
      <c r="B73" s="29"/>
      <c r="C73" s="29"/>
      <c r="D73" s="29"/>
      <c r="E73" s="29"/>
      <c r="F73" s="29"/>
      <c r="G73" s="29"/>
      <c r="H73" s="29"/>
      <c r="I73" s="29"/>
      <c r="J73" s="29"/>
      <c r="K73" s="29"/>
      <c r="L73" s="29"/>
      <c r="M73" s="29"/>
      <c r="N73" s="29"/>
      <c r="O73" s="29"/>
      <c r="P73" s="29"/>
    </row>
    <row r="74" spans="1:16">
      <c r="A74" s="905"/>
      <c r="B74" s="29"/>
      <c r="C74" s="29"/>
      <c r="D74" s="29"/>
      <c r="E74" s="29"/>
      <c r="F74" s="29"/>
      <c r="G74" s="29"/>
      <c r="H74" s="29"/>
      <c r="I74" s="29"/>
      <c r="J74" s="29"/>
      <c r="K74" s="29"/>
      <c r="L74" s="29"/>
      <c r="M74" s="29"/>
      <c r="N74" s="29"/>
      <c r="O74" s="29"/>
      <c r="P74" s="29"/>
    </row>
    <row r="75" spans="1:16">
      <c r="A75" s="905"/>
      <c r="B75" s="29"/>
      <c r="C75" s="29"/>
      <c r="D75" s="29"/>
      <c r="E75" s="29"/>
      <c r="F75" s="29"/>
      <c r="G75" s="29"/>
      <c r="H75" s="29"/>
      <c r="I75" s="29"/>
      <c r="J75" s="29"/>
      <c r="K75" s="29"/>
      <c r="L75" s="29"/>
      <c r="M75" s="29"/>
      <c r="N75" s="29"/>
      <c r="O75" s="29"/>
      <c r="P75" s="29"/>
    </row>
    <row r="76" spans="1:16">
      <c r="A76" s="905"/>
      <c r="B76" s="29"/>
      <c r="C76" s="29"/>
      <c r="D76" s="29"/>
      <c r="E76" s="29"/>
      <c r="F76" s="29"/>
      <c r="G76" s="29"/>
      <c r="H76" s="29"/>
      <c r="I76" s="29"/>
      <c r="J76" s="29"/>
      <c r="K76" s="29"/>
      <c r="L76" s="29"/>
      <c r="M76" s="29"/>
      <c r="N76" s="29"/>
      <c r="O76" s="29"/>
      <c r="P76" s="29"/>
    </row>
    <row r="77" spans="1:16">
      <c r="A77" s="905"/>
      <c r="B77" s="29"/>
      <c r="C77" s="29"/>
      <c r="D77" s="29"/>
      <c r="E77" s="29"/>
      <c r="F77" s="29"/>
      <c r="G77" s="29"/>
      <c r="H77" s="29"/>
      <c r="I77" s="29"/>
      <c r="J77" s="29"/>
      <c r="K77" s="29"/>
      <c r="L77" s="29"/>
      <c r="M77" s="29"/>
      <c r="N77" s="29"/>
      <c r="O77" s="29"/>
      <c r="P77" s="29"/>
    </row>
    <row r="78" spans="1:16">
      <c r="A78" s="905"/>
      <c r="B78" s="29"/>
      <c r="C78" s="29"/>
      <c r="D78" s="29"/>
      <c r="E78" s="29"/>
      <c r="F78" s="29"/>
      <c r="G78" s="29"/>
      <c r="H78" s="29"/>
      <c r="I78" s="29"/>
      <c r="J78" s="29"/>
      <c r="K78" s="29"/>
      <c r="L78" s="29"/>
      <c r="M78" s="29"/>
      <c r="N78" s="29"/>
      <c r="O78" s="29"/>
      <c r="P78" s="29"/>
    </row>
    <row r="79" spans="1:16">
      <c r="A79" s="905"/>
      <c r="B79" s="29"/>
      <c r="C79" s="29"/>
      <c r="D79" s="29"/>
      <c r="E79" s="29"/>
      <c r="F79" s="29"/>
      <c r="G79" s="29"/>
      <c r="H79" s="29"/>
      <c r="I79" s="29"/>
      <c r="J79" s="29"/>
      <c r="K79" s="29"/>
      <c r="L79" s="29"/>
      <c r="M79" s="29"/>
      <c r="N79" s="29"/>
      <c r="O79" s="29"/>
      <c r="P79" s="29"/>
    </row>
    <row r="80" spans="1:16">
      <c r="A80" s="905"/>
      <c r="B80" s="29"/>
      <c r="C80" s="29"/>
      <c r="D80" s="29"/>
      <c r="E80" s="29"/>
      <c r="F80" s="29"/>
      <c r="G80" s="29"/>
      <c r="H80" s="29"/>
      <c r="I80" s="29"/>
      <c r="J80" s="29"/>
      <c r="K80" s="29"/>
      <c r="L80" s="29"/>
      <c r="M80" s="29"/>
      <c r="N80" s="29"/>
      <c r="O80" s="29"/>
      <c r="P80" s="29"/>
    </row>
    <row r="81" spans="1:16">
      <c r="A81" s="905"/>
      <c r="B81" s="29"/>
      <c r="C81" s="29"/>
      <c r="D81" s="29"/>
      <c r="E81" s="29"/>
      <c r="F81" s="29"/>
      <c r="G81" s="29"/>
      <c r="H81" s="29"/>
      <c r="I81" s="29"/>
      <c r="J81" s="29"/>
      <c r="K81" s="29"/>
      <c r="L81" s="29"/>
      <c r="M81" s="29"/>
      <c r="N81" s="29"/>
      <c r="O81" s="29"/>
      <c r="P81" s="29"/>
    </row>
    <row r="82" spans="1:16">
      <c r="A82" s="905"/>
      <c r="B82" s="29"/>
      <c r="C82" s="29"/>
      <c r="D82" s="29"/>
      <c r="E82" s="29"/>
      <c r="F82" s="29"/>
      <c r="G82" s="29"/>
      <c r="H82" s="29"/>
      <c r="I82" s="29"/>
      <c r="J82" s="29"/>
      <c r="K82" s="29"/>
      <c r="L82" s="29"/>
      <c r="M82" s="29"/>
      <c r="N82" s="29"/>
      <c r="O82" s="29"/>
      <c r="P82" s="29"/>
    </row>
    <row r="83" spans="1:16">
      <c r="A83" s="905"/>
      <c r="B83" s="29"/>
      <c r="C83" s="29"/>
      <c r="D83" s="29"/>
      <c r="E83" s="29"/>
      <c r="F83" s="29"/>
      <c r="G83" s="29"/>
      <c r="H83" s="29"/>
      <c r="I83" s="29"/>
      <c r="J83" s="29"/>
      <c r="K83" s="29"/>
      <c r="L83" s="29"/>
      <c r="M83" s="29"/>
      <c r="N83" s="29"/>
      <c r="O83" s="29"/>
      <c r="P83" s="29"/>
    </row>
    <row r="84" spans="1:16">
      <c r="A84" s="905"/>
      <c r="B84" s="29"/>
      <c r="C84" s="29"/>
      <c r="D84" s="29"/>
      <c r="E84" s="29"/>
      <c r="F84" s="29"/>
      <c r="G84" s="29"/>
      <c r="H84" s="29"/>
      <c r="I84" s="29"/>
      <c r="J84" s="29"/>
      <c r="K84" s="29"/>
      <c r="L84" s="29"/>
      <c r="M84" s="29"/>
      <c r="N84" s="29"/>
      <c r="O84" s="29"/>
      <c r="P84" s="29"/>
    </row>
    <row r="85" spans="1:16">
      <c r="A85" s="905"/>
      <c r="B85" s="29"/>
      <c r="C85" s="29"/>
      <c r="D85" s="29"/>
      <c r="E85" s="29"/>
      <c r="F85" s="29"/>
      <c r="G85" s="29"/>
      <c r="H85" s="29"/>
      <c r="I85" s="29"/>
      <c r="J85" s="29"/>
      <c r="K85" s="29"/>
      <c r="L85" s="29"/>
      <c r="M85" s="29"/>
      <c r="N85" s="29"/>
      <c r="O85" s="29"/>
      <c r="P85" s="29"/>
    </row>
    <row r="86" spans="1:16">
      <c r="A86" s="905"/>
      <c r="B86" s="29"/>
      <c r="C86" s="29"/>
      <c r="D86" s="29"/>
      <c r="E86" s="29"/>
      <c r="F86" s="29"/>
      <c r="G86" s="29"/>
      <c r="H86" s="29"/>
      <c r="I86" s="29"/>
      <c r="J86" s="29"/>
      <c r="K86" s="29"/>
      <c r="L86" s="29"/>
      <c r="M86" s="29"/>
      <c r="N86" s="29"/>
      <c r="O86" s="29"/>
      <c r="P86" s="29"/>
    </row>
    <row r="87" spans="1:16">
      <c r="A87" s="905"/>
      <c r="B87" s="29"/>
      <c r="C87" s="29"/>
      <c r="D87" s="29"/>
      <c r="E87" s="29"/>
      <c r="F87" s="29"/>
      <c r="G87" s="29"/>
      <c r="H87" s="29"/>
      <c r="I87" s="29"/>
      <c r="J87" s="29"/>
      <c r="K87" s="29"/>
      <c r="L87" s="29"/>
      <c r="M87" s="29"/>
      <c r="N87" s="29"/>
      <c r="O87" s="29"/>
      <c r="P87" s="29"/>
    </row>
    <row r="88" spans="1:16">
      <c r="A88" s="905"/>
      <c r="B88" s="29"/>
      <c r="C88" s="29"/>
      <c r="D88" s="29"/>
      <c r="E88" s="29"/>
      <c r="F88" s="29"/>
      <c r="G88" s="29"/>
      <c r="H88" s="29"/>
      <c r="I88" s="29"/>
      <c r="J88" s="29"/>
      <c r="K88" s="29"/>
      <c r="L88" s="29"/>
      <c r="M88" s="29"/>
      <c r="N88" s="29"/>
      <c r="O88" s="29"/>
      <c r="P88" s="29"/>
    </row>
    <row r="89" spans="1:16">
      <c r="A89" s="905"/>
      <c r="B89" s="29"/>
      <c r="C89" s="29"/>
      <c r="D89" s="29"/>
      <c r="E89" s="29"/>
      <c r="F89" s="29"/>
      <c r="G89" s="29"/>
      <c r="H89" s="29"/>
      <c r="I89" s="29"/>
      <c r="J89" s="29"/>
      <c r="K89" s="29"/>
      <c r="L89" s="29"/>
      <c r="M89" s="29"/>
      <c r="N89" s="29"/>
      <c r="O89" s="29"/>
      <c r="P89" s="29"/>
    </row>
    <row r="90" spans="1:16">
      <c r="A90" s="905"/>
      <c r="B90" s="29"/>
      <c r="C90" s="29"/>
      <c r="D90" s="29"/>
      <c r="E90" s="29"/>
      <c r="F90" s="29"/>
      <c r="G90" s="29"/>
      <c r="H90" s="29"/>
      <c r="I90" s="29"/>
      <c r="J90" s="29"/>
      <c r="K90" s="29"/>
      <c r="L90" s="29"/>
      <c r="M90" s="29"/>
      <c r="N90" s="29"/>
      <c r="O90" s="29"/>
      <c r="P90" s="29"/>
    </row>
    <row r="91" spans="1:16">
      <c r="A91" s="905"/>
      <c r="B91" s="29"/>
      <c r="C91" s="29"/>
      <c r="D91" s="29"/>
      <c r="E91" s="29"/>
      <c r="F91" s="29"/>
      <c r="G91" s="29"/>
      <c r="H91" s="29"/>
      <c r="I91" s="29"/>
      <c r="J91" s="29"/>
      <c r="K91" s="29"/>
      <c r="L91" s="29"/>
      <c r="M91" s="29"/>
      <c r="N91" s="29"/>
      <c r="O91" s="29"/>
      <c r="P91" s="29"/>
    </row>
    <row r="92" spans="1:16">
      <c r="A92" s="905"/>
      <c r="B92" s="29"/>
      <c r="C92" s="29"/>
      <c r="D92" s="29"/>
      <c r="E92" s="29"/>
      <c r="F92" s="29"/>
      <c r="G92" s="29"/>
      <c r="H92" s="29"/>
      <c r="I92" s="29"/>
      <c r="J92" s="29"/>
      <c r="K92" s="29"/>
      <c r="L92" s="29"/>
      <c r="M92" s="29"/>
      <c r="N92" s="29"/>
      <c r="O92" s="29"/>
      <c r="P92" s="29"/>
    </row>
    <row r="93" spans="1:16">
      <c r="A93" s="905"/>
      <c r="B93" s="29"/>
      <c r="C93" s="29"/>
      <c r="D93" s="29"/>
      <c r="E93" s="29"/>
      <c r="F93" s="29"/>
      <c r="G93" s="29"/>
      <c r="H93" s="29"/>
      <c r="I93" s="29"/>
      <c r="J93" s="29"/>
      <c r="K93" s="29"/>
      <c r="L93" s="29"/>
      <c r="M93" s="29"/>
      <c r="N93" s="29"/>
      <c r="O93" s="29"/>
      <c r="P93" s="29"/>
    </row>
    <row r="94" spans="1:16">
      <c r="A94" s="905"/>
      <c r="B94" s="29"/>
      <c r="C94" s="29"/>
      <c r="D94" s="29"/>
      <c r="E94" s="29"/>
      <c r="F94" s="29"/>
      <c r="G94" s="29"/>
      <c r="H94" s="29"/>
      <c r="I94" s="29"/>
      <c r="J94" s="29"/>
      <c r="K94" s="29"/>
      <c r="L94" s="29"/>
      <c r="M94" s="29"/>
      <c r="N94" s="29"/>
      <c r="O94" s="29"/>
      <c r="P94" s="29"/>
    </row>
    <row r="95" spans="1:16">
      <c r="A95" s="905"/>
      <c r="B95" s="29"/>
      <c r="C95" s="29"/>
      <c r="D95" s="29"/>
      <c r="E95" s="29"/>
      <c r="F95" s="29"/>
      <c r="G95" s="29"/>
      <c r="H95" s="29"/>
      <c r="I95" s="29"/>
      <c r="J95" s="29"/>
      <c r="K95" s="29"/>
      <c r="L95" s="29"/>
      <c r="M95" s="29"/>
      <c r="N95" s="29"/>
      <c r="O95" s="29"/>
      <c r="P95" s="29"/>
    </row>
    <row r="96" spans="1:16">
      <c r="A96" s="905"/>
      <c r="B96" s="29"/>
      <c r="C96" s="29"/>
      <c r="D96" s="29"/>
      <c r="E96" s="29"/>
      <c r="F96" s="29"/>
      <c r="G96" s="29"/>
      <c r="H96" s="29"/>
      <c r="I96" s="29"/>
      <c r="J96" s="29"/>
      <c r="K96" s="29"/>
      <c r="L96" s="29"/>
      <c r="M96" s="29"/>
      <c r="N96" s="29"/>
      <c r="O96" s="29"/>
      <c r="P96" s="29"/>
    </row>
    <row r="97" spans="1:16">
      <c r="A97" s="905"/>
      <c r="B97" s="29"/>
      <c r="C97" s="29"/>
      <c r="D97" s="29"/>
      <c r="E97" s="29"/>
      <c r="F97" s="29"/>
      <c r="G97" s="29"/>
      <c r="H97" s="29"/>
      <c r="I97" s="29"/>
      <c r="J97" s="29"/>
      <c r="K97" s="29"/>
      <c r="L97" s="29"/>
      <c r="M97" s="29"/>
      <c r="N97" s="29"/>
      <c r="O97" s="29"/>
      <c r="P97" s="29"/>
    </row>
    <row r="98" spans="1:16">
      <c r="A98" s="905"/>
      <c r="B98" s="29"/>
      <c r="C98" s="29"/>
      <c r="D98" s="29"/>
      <c r="E98" s="29"/>
      <c r="F98" s="29"/>
      <c r="G98" s="29"/>
      <c r="H98" s="29"/>
      <c r="I98" s="29"/>
      <c r="J98" s="29"/>
      <c r="K98" s="29"/>
      <c r="L98" s="29"/>
      <c r="M98" s="29"/>
      <c r="N98" s="29"/>
      <c r="O98" s="29"/>
      <c r="P98" s="29"/>
    </row>
    <row r="99" spans="1:16">
      <c r="A99" s="905"/>
      <c r="B99" s="29"/>
      <c r="C99" s="29"/>
      <c r="D99" s="29"/>
      <c r="E99" s="29"/>
      <c r="F99" s="29"/>
      <c r="G99" s="29"/>
      <c r="H99" s="29"/>
      <c r="I99" s="29"/>
      <c r="J99" s="29"/>
      <c r="K99" s="29"/>
      <c r="L99" s="29"/>
      <c r="M99" s="29"/>
      <c r="N99" s="29"/>
      <c r="O99" s="29"/>
      <c r="P99" s="29"/>
    </row>
    <row r="100" spans="1:16">
      <c r="A100" s="905"/>
      <c r="B100" s="29"/>
      <c r="C100" s="29"/>
      <c r="D100" s="29"/>
      <c r="E100" s="29"/>
      <c r="F100" s="29"/>
      <c r="G100" s="29"/>
      <c r="H100" s="29"/>
      <c r="I100" s="29"/>
      <c r="J100" s="29"/>
      <c r="K100" s="29"/>
      <c r="L100" s="29"/>
      <c r="M100" s="29"/>
      <c r="N100" s="29"/>
      <c r="O100" s="29"/>
      <c r="P100" s="29"/>
    </row>
    <row r="101" spans="1:16">
      <c r="A101" s="905"/>
      <c r="B101" s="29"/>
      <c r="C101" s="29"/>
      <c r="D101" s="29"/>
      <c r="E101" s="29"/>
      <c r="F101" s="29"/>
      <c r="G101" s="29"/>
      <c r="H101" s="29"/>
      <c r="I101" s="29"/>
      <c r="J101" s="29"/>
      <c r="K101" s="29"/>
      <c r="L101" s="29"/>
      <c r="M101" s="29"/>
      <c r="N101" s="29"/>
      <c r="O101" s="29"/>
      <c r="P101" s="29"/>
    </row>
    <row r="102" spans="1:16">
      <c r="A102" s="905"/>
      <c r="B102" s="29"/>
      <c r="C102" s="29"/>
      <c r="D102" s="29"/>
      <c r="E102" s="29"/>
      <c r="F102" s="29"/>
      <c r="G102" s="29"/>
      <c r="H102" s="29"/>
      <c r="I102" s="29"/>
      <c r="J102" s="29"/>
      <c r="K102" s="29"/>
      <c r="L102" s="29"/>
      <c r="M102" s="29"/>
      <c r="N102" s="29"/>
      <c r="O102" s="29"/>
      <c r="P102" s="29"/>
    </row>
    <row r="103" spans="1:16">
      <c r="A103" s="905"/>
      <c r="B103" s="29"/>
      <c r="C103" s="29"/>
      <c r="D103" s="29"/>
      <c r="E103" s="29"/>
      <c r="F103" s="29"/>
      <c r="G103" s="29"/>
      <c r="H103" s="29"/>
      <c r="I103" s="29"/>
      <c r="J103" s="29"/>
      <c r="K103" s="29"/>
      <c r="L103" s="29"/>
      <c r="M103" s="29"/>
      <c r="N103" s="29"/>
      <c r="O103" s="29"/>
      <c r="P103" s="29"/>
    </row>
    <row r="104" spans="1:16">
      <c r="A104" s="905"/>
      <c r="B104" s="29"/>
      <c r="C104" s="29"/>
      <c r="D104" s="29"/>
      <c r="E104" s="29"/>
      <c r="F104" s="29"/>
      <c r="G104" s="29"/>
      <c r="H104" s="29"/>
      <c r="I104" s="29"/>
      <c r="J104" s="29"/>
      <c r="K104" s="29"/>
      <c r="L104" s="29"/>
      <c r="M104" s="29"/>
      <c r="N104" s="29"/>
      <c r="O104" s="29"/>
      <c r="P104" s="29"/>
    </row>
    <row r="105" spans="1:16">
      <c r="A105" s="905"/>
      <c r="B105" s="29"/>
      <c r="C105" s="29"/>
      <c r="D105" s="29"/>
      <c r="E105" s="29"/>
      <c r="F105" s="29"/>
      <c r="G105" s="29"/>
      <c r="H105" s="29"/>
      <c r="I105" s="29"/>
      <c r="J105" s="29"/>
      <c r="K105" s="29"/>
      <c r="L105" s="29"/>
      <c r="M105" s="29"/>
      <c r="N105" s="29"/>
      <c r="O105" s="29"/>
      <c r="P105" s="29"/>
    </row>
    <row r="106" spans="1:16">
      <c r="A106" s="905"/>
      <c r="B106" s="29"/>
      <c r="C106" s="29"/>
      <c r="D106" s="29"/>
      <c r="E106" s="29"/>
      <c r="F106" s="29"/>
      <c r="G106" s="29"/>
      <c r="H106" s="29"/>
      <c r="I106" s="29"/>
      <c r="J106" s="29"/>
      <c r="K106" s="29"/>
      <c r="L106" s="29"/>
      <c r="M106" s="29"/>
      <c r="N106" s="29"/>
      <c r="O106" s="29"/>
      <c r="P106" s="29"/>
    </row>
    <row r="107" spans="1:16">
      <c r="A107" s="905"/>
      <c r="B107" s="29"/>
      <c r="C107" s="29"/>
      <c r="D107" s="29"/>
      <c r="E107" s="29"/>
      <c r="F107" s="29"/>
      <c r="G107" s="29"/>
      <c r="H107" s="29"/>
      <c r="I107" s="29"/>
      <c r="J107" s="29"/>
      <c r="K107" s="29"/>
      <c r="L107" s="29"/>
      <c r="M107" s="29"/>
      <c r="N107" s="29"/>
      <c r="O107" s="29"/>
      <c r="P107" s="29"/>
    </row>
    <row r="108" spans="1:16">
      <c r="A108" s="905"/>
      <c r="B108" s="29"/>
      <c r="C108" s="29"/>
      <c r="D108" s="29"/>
      <c r="E108" s="29"/>
      <c r="F108" s="29"/>
      <c r="G108" s="29"/>
      <c r="H108" s="29"/>
      <c r="I108" s="29"/>
      <c r="J108" s="29"/>
      <c r="K108" s="29"/>
      <c r="L108" s="29"/>
      <c r="M108" s="29"/>
      <c r="N108" s="29"/>
      <c r="O108" s="29"/>
      <c r="P108" s="29"/>
    </row>
    <row r="109" spans="1:16">
      <c r="A109" s="905"/>
      <c r="B109" s="29"/>
      <c r="C109" s="29"/>
      <c r="D109" s="29"/>
      <c r="E109" s="29"/>
      <c r="F109" s="29"/>
      <c r="G109" s="29"/>
      <c r="H109" s="29"/>
      <c r="I109" s="29"/>
      <c r="J109" s="29"/>
      <c r="K109" s="29"/>
      <c r="L109" s="29"/>
      <c r="M109" s="29"/>
      <c r="N109" s="29"/>
      <c r="O109" s="29"/>
      <c r="P109" s="29"/>
    </row>
    <row r="110" spans="1:16">
      <c r="A110" s="905"/>
      <c r="B110" s="29"/>
      <c r="C110" s="29"/>
      <c r="D110" s="29"/>
      <c r="E110" s="29"/>
      <c r="F110" s="29"/>
      <c r="G110" s="29"/>
      <c r="H110" s="29"/>
      <c r="I110" s="29"/>
      <c r="J110" s="29"/>
      <c r="K110" s="29"/>
      <c r="L110" s="29"/>
      <c r="M110" s="29"/>
      <c r="N110" s="29"/>
      <c r="O110" s="29"/>
      <c r="P110" s="29"/>
    </row>
    <row r="111" spans="1:16">
      <c r="A111" s="905"/>
      <c r="B111" s="29"/>
      <c r="C111" s="29"/>
      <c r="D111" s="29"/>
      <c r="E111" s="29"/>
      <c r="F111" s="29"/>
      <c r="G111" s="29"/>
      <c r="H111" s="29"/>
      <c r="I111" s="29"/>
      <c r="J111" s="29"/>
      <c r="K111" s="29"/>
      <c r="L111" s="29"/>
      <c r="M111" s="29"/>
      <c r="N111" s="29"/>
      <c r="O111" s="29"/>
      <c r="P111" s="29"/>
    </row>
    <row r="112" spans="1:16">
      <c r="A112" s="905"/>
      <c r="B112" s="29"/>
      <c r="C112" s="29"/>
      <c r="D112" s="29"/>
      <c r="E112" s="29"/>
      <c r="F112" s="29"/>
      <c r="G112" s="29"/>
      <c r="H112" s="29"/>
      <c r="I112" s="29"/>
      <c r="J112" s="29"/>
      <c r="K112" s="29"/>
      <c r="L112" s="29"/>
      <c r="M112" s="29"/>
      <c r="N112" s="29"/>
      <c r="O112" s="29"/>
      <c r="P112" s="29"/>
    </row>
    <row r="113" spans="1:16">
      <c r="A113" s="905"/>
      <c r="B113" s="29"/>
      <c r="C113" s="29"/>
      <c r="D113" s="29"/>
      <c r="E113" s="29"/>
      <c r="F113" s="29"/>
      <c r="G113" s="29"/>
      <c r="H113" s="29"/>
      <c r="I113" s="29"/>
      <c r="J113" s="29"/>
      <c r="K113" s="29"/>
      <c r="L113" s="29"/>
      <c r="M113" s="29"/>
      <c r="N113" s="29"/>
      <c r="O113" s="29"/>
      <c r="P113" s="29"/>
    </row>
    <row r="114" spans="1:16">
      <c r="A114" s="905"/>
      <c r="B114" s="29"/>
      <c r="C114" s="29"/>
      <c r="D114" s="29"/>
      <c r="E114" s="29"/>
      <c r="F114" s="29"/>
      <c r="G114" s="29"/>
      <c r="H114" s="29"/>
      <c r="I114" s="29"/>
      <c r="J114" s="29"/>
      <c r="K114" s="29"/>
      <c r="L114" s="29"/>
      <c r="M114" s="29"/>
      <c r="N114" s="29"/>
      <c r="O114" s="29"/>
      <c r="P114" s="29"/>
    </row>
    <row r="115" spans="1:16">
      <c r="A115" s="905"/>
      <c r="B115" s="29"/>
      <c r="C115" s="29"/>
      <c r="D115" s="29"/>
      <c r="E115" s="29"/>
      <c r="F115" s="29"/>
      <c r="G115" s="29"/>
      <c r="H115" s="29"/>
      <c r="I115" s="29"/>
      <c r="J115" s="29"/>
      <c r="K115" s="29"/>
      <c r="L115" s="29"/>
      <c r="M115" s="29"/>
      <c r="N115" s="29"/>
      <c r="O115" s="29"/>
      <c r="P115" s="29"/>
    </row>
    <row r="116" spans="1:16">
      <c r="A116" s="905"/>
      <c r="B116" s="29"/>
      <c r="C116" s="29"/>
      <c r="D116" s="29"/>
      <c r="E116" s="29"/>
      <c r="F116" s="29"/>
      <c r="G116" s="29"/>
      <c r="H116" s="29"/>
      <c r="I116" s="29"/>
      <c r="J116" s="29"/>
      <c r="K116" s="29"/>
      <c r="L116" s="29"/>
      <c r="M116" s="29"/>
      <c r="N116" s="29"/>
      <c r="O116" s="29"/>
      <c r="P116" s="29"/>
    </row>
    <row r="117" spans="1:16">
      <c r="A117" s="905"/>
      <c r="B117" s="29"/>
      <c r="C117" s="29"/>
      <c r="D117" s="29"/>
      <c r="E117" s="29"/>
      <c r="F117" s="29"/>
      <c r="G117" s="29"/>
      <c r="H117" s="29"/>
      <c r="I117" s="29"/>
      <c r="J117" s="29"/>
      <c r="K117" s="29"/>
      <c r="L117" s="29"/>
      <c r="M117" s="29"/>
      <c r="N117" s="29"/>
      <c r="O117" s="29"/>
      <c r="P117" s="29"/>
    </row>
    <row r="118" spans="1:16">
      <c r="A118" s="905"/>
      <c r="B118" s="29"/>
      <c r="C118" s="29"/>
      <c r="D118" s="29"/>
      <c r="E118" s="29"/>
      <c r="F118" s="29"/>
      <c r="G118" s="29"/>
      <c r="H118" s="29"/>
      <c r="I118" s="29"/>
      <c r="J118" s="29"/>
      <c r="K118" s="29"/>
      <c r="L118" s="29"/>
      <c r="M118" s="29"/>
      <c r="N118" s="29"/>
      <c r="O118" s="29"/>
      <c r="P118" s="29"/>
    </row>
    <row r="119" spans="1:16">
      <c r="A119" s="905"/>
      <c r="B119" s="29"/>
      <c r="C119" s="29"/>
      <c r="D119" s="29"/>
      <c r="E119" s="29"/>
      <c r="F119" s="29"/>
      <c r="G119" s="29"/>
      <c r="H119" s="29"/>
      <c r="I119" s="29"/>
      <c r="J119" s="29"/>
      <c r="K119" s="29"/>
      <c r="L119" s="29"/>
      <c r="M119" s="29"/>
      <c r="N119" s="29"/>
      <c r="O119" s="29"/>
      <c r="P119" s="29"/>
    </row>
    <row r="120" spans="1:16">
      <c r="A120" s="905"/>
      <c r="B120" s="29"/>
      <c r="C120" s="29"/>
      <c r="D120" s="29"/>
      <c r="E120" s="29"/>
      <c r="F120" s="29"/>
      <c r="G120" s="29"/>
      <c r="H120" s="29"/>
      <c r="I120" s="29"/>
      <c r="J120" s="29"/>
      <c r="K120" s="29"/>
      <c r="L120" s="29"/>
      <c r="M120" s="29"/>
      <c r="N120" s="29"/>
      <c r="O120" s="29"/>
      <c r="P120" s="29"/>
    </row>
    <row r="121" spans="1:16">
      <c r="A121" s="905"/>
      <c r="B121" s="29"/>
      <c r="C121" s="29"/>
      <c r="D121" s="29"/>
      <c r="E121" s="29"/>
      <c r="F121" s="29"/>
      <c r="G121" s="29"/>
      <c r="H121" s="29"/>
      <c r="I121" s="29"/>
      <c r="J121" s="29"/>
      <c r="K121" s="29"/>
      <c r="L121" s="29"/>
      <c r="M121" s="29"/>
      <c r="N121" s="29"/>
      <c r="O121" s="29"/>
      <c r="P121" s="29"/>
    </row>
    <row r="122" spans="1:16">
      <c r="A122" s="905"/>
      <c r="B122" s="29"/>
      <c r="C122" s="29"/>
      <c r="D122" s="29"/>
      <c r="E122" s="29"/>
      <c r="F122" s="29"/>
      <c r="G122" s="29"/>
      <c r="H122" s="29"/>
      <c r="I122" s="29"/>
      <c r="J122" s="29"/>
      <c r="K122" s="29"/>
      <c r="L122" s="29"/>
      <c r="M122" s="29"/>
      <c r="N122" s="29"/>
      <c r="O122" s="29"/>
      <c r="P122" s="29"/>
    </row>
    <row r="123" spans="1:16">
      <c r="A123" s="905"/>
      <c r="B123" s="29"/>
      <c r="C123" s="29"/>
      <c r="D123" s="29"/>
      <c r="E123" s="29"/>
      <c r="F123" s="29"/>
      <c r="G123" s="29"/>
      <c r="H123" s="29"/>
      <c r="I123" s="29"/>
      <c r="J123" s="29"/>
      <c r="K123" s="29"/>
      <c r="L123" s="29"/>
      <c r="M123" s="29"/>
      <c r="N123" s="29"/>
      <c r="O123" s="29"/>
      <c r="P123" s="29"/>
    </row>
    <row r="124" spans="1:16">
      <c r="A124" s="905"/>
      <c r="B124" s="29"/>
      <c r="C124" s="29"/>
      <c r="D124" s="29"/>
      <c r="E124" s="29"/>
      <c r="F124" s="29"/>
      <c r="G124" s="29"/>
      <c r="H124" s="29"/>
      <c r="I124" s="29"/>
      <c r="J124" s="29"/>
      <c r="K124" s="29"/>
      <c r="L124" s="29"/>
      <c r="M124" s="29"/>
      <c r="N124" s="29"/>
      <c r="O124" s="29"/>
      <c r="P124" s="29"/>
    </row>
    <row r="125" spans="1:16">
      <c r="A125" s="905"/>
      <c r="B125" s="29"/>
      <c r="C125" s="29"/>
      <c r="D125" s="29"/>
      <c r="E125" s="29"/>
      <c r="F125" s="29"/>
      <c r="G125" s="29"/>
      <c r="H125" s="29"/>
      <c r="I125" s="29"/>
      <c r="J125" s="29"/>
      <c r="K125" s="29"/>
      <c r="L125" s="29"/>
      <c r="M125" s="29"/>
      <c r="N125" s="29"/>
      <c r="O125" s="29"/>
      <c r="P125" s="29"/>
    </row>
    <row r="126" spans="1:16">
      <c r="A126" s="905"/>
      <c r="B126" s="29"/>
      <c r="C126" s="29"/>
      <c r="D126" s="29"/>
      <c r="E126" s="29"/>
      <c r="F126" s="29"/>
      <c r="G126" s="29"/>
      <c r="H126" s="29"/>
      <c r="I126" s="29"/>
      <c r="J126" s="29"/>
      <c r="K126" s="29"/>
      <c r="L126" s="29"/>
      <c r="M126" s="29"/>
      <c r="N126" s="29"/>
      <c r="O126" s="29"/>
      <c r="P126" s="29"/>
    </row>
    <row r="127" spans="1:16">
      <c r="A127" s="905"/>
      <c r="B127" s="29"/>
      <c r="C127" s="29"/>
      <c r="D127" s="29"/>
      <c r="E127" s="29"/>
      <c r="F127" s="29"/>
      <c r="G127" s="29"/>
      <c r="H127" s="29"/>
      <c r="I127" s="29"/>
      <c r="J127" s="29"/>
      <c r="K127" s="29"/>
      <c r="L127" s="29"/>
      <c r="M127" s="29"/>
      <c r="N127" s="29"/>
      <c r="O127" s="29"/>
      <c r="P127" s="29"/>
    </row>
    <row r="128" spans="1:16">
      <c r="A128" s="905"/>
      <c r="B128" s="29"/>
      <c r="C128" s="29"/>
      <c r="D128" s="29"/>
      <c r="E128" s="29"/>
      <c r="F128" s="29"/>
      <c r="G128" s="29"/>
      <c r="H128" s="29"/>
      <c r="I128" s="29"/>
      <c r="J128" s="29"/>
      <c r="K128" s="29"/>
      <c r="L128" s="29"/>
      <c r="M128" s="29"/>
      <c r="N128" s="29"/>
      <c r="O128" s="29"/>
      <c r="P128" s="29"/>
    </row>
    <row r="129" spans="1:16">
      <c r="A129" s="905"/>
      <c r="B129" s="29"/>
      <c r="C129" s="29"/>
      <c r="D129" s="29"/>
      <c r="E129" s="29"/>
      <c r="F129" s="29"/>
      <c r="G129" s="29"/>
      <c r="H129" s="29"/>
      <c r="I129" s="29"/>
      <c r="J129" s="29"/>
      <c r="K129" s="29"/>
      <c r="L129" s="29"/>
      <c r="M129" s="29"/>
      <c r="N129" s="29"/>
      <c r="O129" s="29"/>
      <c r="P129" s="29"/>
    </row>
    <row r="130" spans="1:16">
      <c r="A130" s="905"/>
      <c r="B130" s="29"/>
      <c r="C130" s="29"/>
      <c r="D130" s="29"/>
      <c r="E130" s="29"/>
      <c r="F130" s="29"/>
      <c r="G130" s="29"/>
      <c r="H130" s="29"/>
      <c r="I130" s="29"/>
      <c r="J130" s="29"/>
      <c r="K130" s="29"/>
      <c r="L130" s="29"/>
      <c r="M130" s="29"/>
      <c r="N130" s="29"/>
      <c r="O130" s="29"/>
      <c r="P130" s="29"/>
    </row>
    <row r="131" spans="1:16">
      <c r="A131" s="905"/>
      <c r="B131" s="29"/>
      <c r="C131" s="29"/>
      <c r="D131" s="29"/>
      <c r="E131" s="29"/>
      <c r="F131" s="29"/>
      <c r="G131" s="29"/>
      <c r="H131" s="29"/>
      <c r="I131" s="29"/>
      <c r="J131" s="29"/>
      <c r="K131" s="29"/>
      <c r="L131" s="29"/>
      <c r="M131" s="29"/>
      <c r="N131" s="29"/>
      <c r="O131" s="29"/>
      <c r="P131" s="29"/>
    </row>
    <row r="132" spans="1:16">
      <c r="A132" s="905"/>
      <c r="B132" s="29"/>
      <c r="C132" s="29"/>
      <c r="D132" s="29"/>
      <c r="E132" s="29"/>
      <c r="F132" s="29"/>
      <c r="G132" s="29"/>
      <c r="H132" s="29"/>
      <c r="I132" s="29"/>
      <c r="J132" s="29"/>
      <c r="K132" s="29"/>
      <c r="L132" s="29"/>
      <c r="M132" s="29"/>
      <c r="N132" s="29"/>
      <c r="O132" s="29"/>
      <c r="P132" s="29"/>
    </row>
    <row r="133" spans="1:16">
      <c r="A133" s="905"/>
      <c r="B133" s="29"/>
      <c r="C133" s="29"/>
      <c r="D133" s="29"/>
      <c r="E133" s="29"/>
      <c r="F133" s="29"/>
      <c r="G133" s="29"/>
      <c r="H133" s="29"/>
      <c r="I133" s="29"/>
      <c r="J133" s="29"/>
      <c r="K133" s="29"/>
      <c r="L133" s="29"/>
      <c r="M133" s="29"/>
      <c r="N133" s="29"/>
      <c r="O133" s="29"/>
      <c r="P133" s="29"/>
    </row>
    <row r="134" spans="1:16">
      <c r="A134" s="905"/>
      <c r="B134" s="29"/>
      <c r="C134" s="29"/>
      <c r="D134" s="29"/>
      <c r="E134" s="29"/>
      <c r="F134" s="29"/>
      <c r="G134" s="29"/>
      <c r="H134" s="29"/>
      <c r="I134" s="29"/>
      <c r="J134" s="29"/>
      <c r="K134" s="29"/>
      <c r="L134" s="29"/>
      <c r="M134" s="29"/>
      <c r="N134" s="29"/>
      <c r="O134" s="29"/>
      <c r="P134" s="29"/>
    </row>
    <row r="135" spans="1:16">
      <c r="A135" s="905"/>
      <c r="B135" s="29"/>
      <c r="C135" s="29"/>
      <c r="D135" s="29"/>
      <c r="E135" s="29"/>
      <c r="F135" s="29"/>
      <c r="G135" s="29"/>
      <c r="H135" s="29"/>
      <c r="I135" s="29"/>
      <c r="J135" s="29"/>
      <c r="K135" s="29"/>
      <c r="L135" s="29"/>
      <c r="M135" s="29"/>
      <c r="N135" s="29"/>
      <c r="O135" s="29"/>
      <c r="P135" s="29"/>
    </row>
    <row r="136" spans="1:16">
      <c r="A136" s="905"/>
      <c r="B136" s="29"/>
      <c r="C136" s="29"/>
      <c r="D136" s="29"/>
      <c r="E136" s="29"/>
      <c r="F136" s="29"/>
      <c r="G136" s="29"/>
      <c r="H136" s="29"/>
      <c r="I136" s="29"/>
      <c r="J136" s="29"/>
      <c r="K136" s="29"/>
      <c r="L136" s="29"/>
      <c r="M136" s="29"/>
      <c r="N136" s="29"/>
      <c r="O136" s="29"/>
      <c r="P136" s="29"/>
    </row>
    <row r="137" spans="1:16">
      <c r="A137" s="905"/>
      <c r="B137" s="29"/>
      <c r="C137" s="29"/>
      <c r="D137" s="29"/>
      <c r="E137" s="29"/>
      <c r="F137" s="29"/>
      <c r="G137" s="29"/>
      <c r="H137" s="29"/>
      <c r="I137" s="29"/>
      <c r="J137" s="29"/>
      <c r="K137" s="29"/>
      <c r="L137" s="29"/>
      <c r="M137" s="29"/>
      <c r="N137" s="29"/>
      <c r="O137" s="29"/>
      <c r="P137" s="29"/>
    </row>
    <row r="138" spans="1:16">
      <c r="A138" s="905"/>
      <c r="B138" s="29"/>
      <c r="C138" s="29"/>
      <c r="D138" s="29"/>
      <c r="E138" s="29"/>
      <c r="F138" s="29"/>
      <c r="G138" s="29"/>
      <c r="H138" s="29"/>
      <c r="I138" s="29"/>
      <c r="J138" s="29"/>
      <c r="K138" s="29"/>
      <c r="L138" s="29"/>
      <c r="M138" s="29"/>
      <c r="N138" s="29"/>
      <c r="O138" s="29"/>
      <c r="P138" s="29"/>
    </row>
    <row r="139" spans="1:16">
      <c r="A139" s="905"/>
      <c r="B139" s="29"/>
      <c r="C139" s="29"/>
      <c r="D139" s="29"/>
      <c r="E139" s="29"/>
      <c r="F139" s="29"/>
      <c r="G139" s="29"/>
      <c r="H139" s="29"/>
      <c r="I139" s="29"/>
      <c r="J139" s="29"/>
      <c r="K139" s="29"/>
      <c r="L139" s="29"/>
      <c r="M139" s="29"/>
      <c r="N139" s="29"/>
      <c r="O139" s="29"/>
      <c r="P139" s="29"/>
    </row>
    <row r="140" spans="1:16">
      <c r="A140" s="905"/>
      <c r="B140" s="29"/>
      <c r="C140" s="29"/>
      <c r="D140" s="29"/>
      <c r="E140" s="29"/>
      <c r="F140" s="29"/>
      <c r="G140" s="29"/>
      <c r="H140" s="29"/>
      <c r="I140" s="29"/>
      <c r="J140" s="29"/>
      <c r="K140" s="29"/>
      <c r="L140" s="29"/>
      <c r="M140" s="29"/>
      <c r="N140" s="29"/>
      <c r="O140" s="29"/>
      <c r="P140" s="29"/>
    </row>
    <row r="141" spans="1:16">
      <c r="A141" s="905"/>
      <c r="B141" s="29"/>
      <c r="C141" s="29"/>
      <c r="D141" s="29"/>
      <c r="E141" s="29"/>
      <c r="F141" s="29"/>
      <c r="G141" s="29"/>
      <c r="H141" s="29"/>
      <c r="I141" s="29"/>
      <c r="J141" s="29"/>
      <c r="K141" s="29"/>
      <c r="L141" s="29"/>
      <c r="M141" s="29"/>
      <c r="N141" s="29"/>
      <c r="O141" s="29"/>
      <c r="P141" s="29"/>
    </row>
    <row r="142" spans="1:16">
      <c r="A142" s="905"/>
      <c r="B142" s="29"/>
      <c r="C142" s="29"/>
      <c r="D142" s="29"/>
      <c r="E142" s="29"/>
      <c r="F142" s="29"/>
      <c r="G142" s="29"/>
      <c r="H142" s="29"/>
      <c r="I142" s="29"/>
      <c r="J142" s="29"/>
      <c r="K142" s="29"/>
      <c r="L142" s="29"/>
      <c r="M142" s="29"/>
      <c r="N142" s="29"/>
      <c r="O142" s="29"/>
      <c r="P142" s="29"/>
    </row>
    <row r="143" spans="1:16">
      <c r="A143" s="905"/>
      <c r="B143" s="29"/>
      <c r="C143" s="29"/>
      <c r="D143" s="29"/>
      <c r="E143" s="29"/>
      <c r="F143" s="29"/>
      <c r="G143" s="29"/>
      <c r="H143" s="29"/>
      <c r="I143" s="29"/>
      <c r="J143" s="29"/>
      <c r="K143" s="29"/>
      <c r="L143" s="29"/>
      <c r="M143" s="29"/>
      <c r="N143" s="29"/>
      <c r="O143" s="29"/>
      <c r="P143" s="29"/>
    </row>
    <row r="144" spans="1:16">
      <c r="A144" s="905"/>
      <c r="B144" s="29"/>
      <c r="C144" s="29"/>
      <c r="D144" s="29"/>
      <c r="E144" s="29"/>
      <c r="F144" s="29"/>
      <c r="G144" s="29"/>
      <c r="H144" s="29"/>
      <c r="I144" s="29"/>
      <c r="J144" s="29"/>
      <c r="K144" s="29"/>
      <c r="L144" s="29"/>
      <c r="M144" s="29"/>
      <c r="N144" s="29"/>
      <c r="O144" s="29"/>
      <c r="P144" s="29"/>
    </row>
    <row r="145" spans="1:16">
      <c r="A145" s="905"/>
      <c r="B145" s="29"/>
      <c r="C145" s="29"/>
      <c r="D145" s="29"/>
      <c r="E145" s="29"/>
      <c r="F145" s="29"/>
      <c r="G145" s="29"/>
      <c r="H145" s="29"/>
      <c r="I145" s="29"/>
      <c r="J145" s="29"/>
      <c r="K145" s="29"/>
      <c r="L145" s="29"/>
      <c r="M145" s="29"/>
      <c r="N145" s="29"/>
      <c r="O145" s="29"/>
      <c r="P145" s="29"/>
    </row>
    <row r="146" spans="1:16">
      <c r="A146" s="905"/>
      <c r="B146" s="29"/>
      <c r="C146" s="29"/>
      <c r="D146" s="29"/>
      <c r="E146" s="29"/>
      <c r="F146" s="29"/>
      <c r="G146" s="29"/>
      <c r="H146" s="29"/>
      <c r="I146" s="29"/>
      <c r="J146" s="29"/>
      <c r="K146" s="29"/>
      <c r="L146" s="29"/>
      <c r="M146" s="29"/>
      <c r="N146" s="29"/>
      <c r="O146" s="29"/>
      <c r="P146" s="29"/>
    </row>
    <row r="147" spans="1:16">
      <c r="A147" s="905"/>
      <c r="B147" s="29"/>
      <c r="C147" s="29"/>
      <c r="D147" s="29"/>
      <c r="E147" s="29"/>
      <c r="F147" s="29"/>
      <c r="G147" s="29"/>
      <c r="H147" s="29"/>
      <c r="I147" s="29"/>
      <c r="J147" s="29"/>
      <c r="K147" s="29"/>
      <c r="L147" s="29"/>
      <c r="M147" s="29"/>
      <c r="N147" s="29"/>
      <c r="O147" s="29"/>
      <c r="P147" s="29"/>
    </row>
    <row r="148" spans="1:16">
      <c r="A148" s="905"/>
      <c r="B148" s="29"/>
      <c r="C148" s="29"/>
      <c r="D148" s="29"/>
      <c r="E148" s="29"/>
      <c r="F148" s="29"/>
      <c r="G148" s="29"/>
      <c r="H148" s="29"/>
      <c r="I148" s="29"/>
      <c r="J148" s="29"/>
      <c r="K148" s="29"/>
      <c r="L148" s="29"/>
      <c r="M148" s="29"/>
      <c r="N148" s="29"/>
      <c r="O148" s="29"/>
      <c r="P148" s="29"/>
    </row>
    <row r="149" spans="1:16">
      <c r="A149" s="905"/>
      <c r="B149" s="29"/>
      <c r="C149" s="29"/>
      <c r="D149" s="29"/>
      <c r="E149" s="29"/>
      <c r="F149" s="29"/>
      <c r="G149" s="29"/>
      <c r="H149" s="29"/>
      <c r="I149" s="29"/>
      <c r="J149" s="29"/>
      <c r="K149" s="29"/>
      <c r="L149" s="29"/>
      <c r="M149" s="29"/>
      <c r="N149" s="29"/>
      <c r="O149" s="29"/>
      <c r="P149" s="29"/>
    </row>
    <row r="150" spans="1:16">
      <c r="A150" s="905"/>
      <c r="B150" s="29"/>
      <c r="C150" s="29"/>
      <c r="D150" s="29"/>
      <c r="E150" s="29"/>
      <c r="F150" s="29"/>
      <c r="G150" s="29"/>
      <c r="H150" s="29"/>
      <c r="I150" s="29"/>
      <c r="J150" s="29"/>
      <c r="K150" s="29"/>
      <c r="L150" s="29"/>
      <c r="M150" s="29"/>
      <c r="N150" s="29"/>
      <c r="O150" s="29"/>
      <c r="P150" s="29"/>
    </row>
    <row r="151" spans="1:16">
      <c r="A151" s="905"/>
      <c r="B151" s="29"/>
      <c r="C151" s="29"/>
      <c r="D151" s="29"/>
      <c r="E151" s="29"/>
      <c r="F151" s="29"/>
      <c r="G151" s="29"/>
      <c r="H151" s="29"/>
      <c r="I151" s="29"/>
      <c r="J151" s="29"/>
      <c r="K151" s="29"/>
      <c r="L151" s="29"/>
      <c r="M151" s="29"/>
      <c r="N151" s="29"/>
      <c r="O151" s="29"/>
      <c r="P151" s="29"/>
    </row>
    <row r="152" spans="1:16">
      <c r="A152" s="905"/>
      <c r="B152" s="29"/>
      <c r="C152" s="29"/>
      <c r="D152" s="29"/>
      <c r="E152" s="29"/>
      <c r="F152" s="29"/>
      <c r="G152" s="29"/>
      <c r="H152" s="29"/>
      <c r="I152" s="29"/>
      <c r="J152" s="29"/>
      <c r="K152" s="29"/>
      <c r="L152" s="29"/>
      <c r="M152" s="29"/>
      <c r="N152" s="29"/>
      <c r="O152" s="29"/>
      <c r="P152" s="29"/>
    </row>
    <row r="153" spans="1:16">
      <c r="A153" s="905"/>
      <c r="B153" s="29"/>
      <c r="C153" s="29"/>
      <c r="D153" s="29"/>
      <c r="E153" s="29"/>
      <c r="F153" s="29"/>
      <c r="G153" s="29"/>
      <c r="H153" s="29"/>
      <c r="I153" s="29"/>
      <c r="J153" s="29"/>
      <c r="K153" s="29"/>
      <c r="L153" s="29"/>
      <c r="M153" s="29"/>
      <c r="N153" s="29"/>
      <c r="O153" s="29"/>
      <c r="P153" s="29"/>
    </row>
    <row r="154" spans="1:16">
      <c r="A154" s="905"/>
      <c r="B154" s="29"/>
      <c r="C154" s="29"/>
      <c r="D154" s="29"/>
      <c r="E154" s="29"/>
      <c r="F154" s="29"/>
      <c r="G154" s="29"/>
      <c r="H154" s="29"/>
      <c r="I154" s="29"/>
      <c r="J154" s="29"/>
      <c r="K154" s="29"/>
      <c r="L154" s="29"/>
      <c r="M154" s="29"/>
      <c r="N154" s="29"/>
      <c r="O154" s="29"/>
      <c r="P154" s="29"/>
    </row>
    <row r="155" spans="1:16">
      <c r="A155" s="905"/>
      <c r="B155" s="29"/>
      <c r="C155" s="29"/>
      <c r="D155" s="29"/>
      <c r="E155" s="29"/>
      <c r="F155" s="29"/>
      <c r="G155" s="29"/>
      <c r="H155" s="29"/>
      <c r="I155" s="29"/>
      <c r="J155" s="29"/>
      <c r="K155" s="29"/>
      <c r="L155" s="29"/>
      <c r="M155" s="29"/>
      <c r="N155" s="29"/>
      <c r="O155" s="29"/>
      <c r="P155" s="29"/>
    </row>
    <row r="156" spans="1:16">
      <c r="A156" s="905"/>
      <c r="B156" s="29"/>
      <c r="C156" s="29"/>
      <c r="D156" s="29"/>
      <c r="E156" s="29"/>
      <c r="F156" s="29"/>
      <c r="G156" s="29"/>
      <c r="H156" s="29"/>
      <c r="I156" s="29"/>
      <c r="J156" s="29"/>
      <c r="K156" s="29"/>
      <c r="L156" s="29"/>
      <c r="M156" s="29"/>
      <c r="N156" s="29"/>
      <c r="O156" s="29"/>
      <c r="P156" s="29"/>
    </row>
    <row r="157" spans="1:16">
      <c r="A157" s="905"/>
      <c r="B157" s="29"/>
      <c r="C157" s="29"/>
      <c r="D157" s="29"/>
      <c r="E157" s="29"/>
      <c r="F157" s="29"/>
      <c r="G157" s="29"/>
      <c r="H157" s="29"/>
      <c r="I157" s="29"/>
      <c r="J157" s="29"/>
      <c r="K157" s="29"/>
      <c r="L157" s="29"/>
      <c r="M157" s="29"/>
      <c r="N157" s="29"/>
      <c r="O157" s="29"/>
      <c r="P157" s="29"/>
    </row>
    <row r="158" spans="1:16">
      <c r="A158" s="905"/>
      <c r="B158" s="29"/>
      <c r="C158" s="29"/>
      <c r="D158" s="29"/>
      <c r="E158" s="29"/>
      <c r="F158" s="29"/>
      <c r="G158" s="29"/>
      <c r="H158" s="29"/>
      <c r="I158" s="29"/>
      <c r="J158" s="29"/>
      <c r="K158" s="29"/>
      <c r="L158" s="29"/>
      <c r="M158" s="29"/>
      <c r="N158" s="29"/>
      <c r="O158" s="29"/>
      <c r="P158" s="29"/>
    </row>
    <row r="159" spans="1:16">
      <c r="A159" s="905"/>
      <c r="B159" s="29"/>
      <c r="C159" s="29"/>
      <c r="D159" s="29"/>
      <c r="E159" s="29"/>
      <c r="F159" s="29"/>
      <c r="G159" s="29"/>
      <c r="H159" s="29"/>
      <c r="I159" s="29"/>
      <c r="J159" s="29"/>
      <c r="K159" s="29"/>
      <c r="L159" s="29"/>
      <c r="M159" s="29"/>
      <c r="N159" s="29"/>
      <c r="O159" s="29"/>
      <c r="P159" s="29"/>
    </row>
    <row r="160" spans="1:16">
      <c r="A160" s="905"/>
      <c r="B160" s="29"/>
      <c r="C160" s="29"/>
      <c r="D160" s="29"/>
      <c r="E160" s="29"/>
      <c r="F160" s="29"/>
      <c r="G160" s="29"/>
      <c r="H160" s="29"/>
      <c r="I160" s="29"/>
      <c r="J160" s="29"/>
      <c r="K160" s="29"/>
      <c r="L160" s="29"/>
      <c r="M160" s="29"/>
      <c r="N160" s="29"/>
      <c r="O160" s="29"/>
      <c r="P160" s="29"/>
    </row>
    <row r="161" spans="1:16">
      <c r="A161" s="905"/>
      <c r="B161" s="29"/>
      <c r="C161" s="29"/>
      <c r="D161" s="29"/>
      <c r="E161" s="29"/>
      <c r="F161" s="29"/>
      <c r="G161" s="29"/>
      <c r="H161" s="29"/>
      <c r="I161" s="29"/>
      <c r="J161" s="29"/>
      <c r="K161" s="29"/>
      <c r="L161" s="29"/>
      <c r="M161" s="29"/>
      <c r="N161" s="29"/>
      <c r="O161" s="29"/>
      <c r="P161" s="29"/>
    </row>
    <row r="162" spans="1:16">
      <c r="A162" s="905"/>
      <c r="B162" s="29"/>
      <c r="C162" s="29"/>
      <c r="D162" s="29"/>
      <c r="E162" s="29"/>
      <c r="F162" s="29"/>
      <c r="G162" s="29"/>
      <c r="H162" s="29"/>
      <c r="I162" s="29"/>
      <c r="J162" s="29"/>
      <c r="K162" s="29"/>
      <c r="L162" s="29"/>
      <c r="M162" s="29"/>
      <c r="N162" s="29"/>
      <c r="O162" s="29"/>
      <c r="P162" s="29"/>
    </row>
    <row r="163" spans="1:16">
      <c r="A163" s="905"/>
      <c r="B163" s="29"/>
      <c r="C163" s="29"/>
      <c r="D163" s="29"/>
      <c r="E163" s="29"/>
      <c r="F163" s="29"/>
      <c r="G163" s="29"/>
      <c r="H163" s="29"/>
      <c r="I163" s="29"/>
      <c r="J163" s="29"/>
      <c r="K163" s="29"/>
      <c r="L163" s="29"/>
      <c r="M163" s="29"/>
      <c r="N163" s="29"/>
      <c r="O163" s="29"/>
      <c r="P163" s="29"/>
    </row>
    <row r="164" spans="1:16">
      <c r="A164" s="905"/>
      <c r="B164" s="29"/>
      <c r="C164" s="29"/>
      <c r="D164" s="29"/>
      <c r="E164" s="29"/>
      <c r="F164" s="29"/>
      <c r="G164" s="29"/>
      <c r="H164" s="29"/>
      <c r="I164" s="29"/>
      <c r="J164" s="29"/>
      <c r="K164" s="29"/>
      <c r="L164" s="29"/>
      <c r="M164" s="29"/>
      <c r="N164" s="29"/>
      <c r="O164" s="29"/>
      <c r="P164" s="29"/>
    </row>
    <row r="165" spans="1:16">
      <c r="A165" s="905"/>
      <c r="B165" s="29"/>
      <c r="C165" s="29"/>
      <c r="D165" s="29"/>
      <c r="E165" s="29"/>
      <c r="F165" s="29"/>
      <c r="G165" s="29"/>
      <c r="H165" s="29"/>
      <c r="I165" s="29"/>
      <c r="J165" s="29"/>
      <c r="K165" s="29"/>
      <c r="L165" s="29"/>
      <c r="M165" s="29"/>
      <c r="N165" s="29"/>
      <c r="O165" s="29"/>
      <c r="P165" s="29"/>
    </row>
    <row r="166" spans="1:16">
      <c r="A166" s="905"/>
      <c r="B166" s="29"/>
      <c r="C166" s="29"/>
      <c r="D166" s="29"/>
      <c r="E166" s="29"/>
      <c r="F166" s="29"/>
      <c r="G166" s="29"/>
      <c r="H166" s="29"/>
      <c r="I166" s="29"/>
      <c r="J166" s="29"/>
      <c r="K166" s="29"/>
      <c r="L166" s="29"/>
      <c r="M166" s="29"/>
      <c r="N166" s="29"/>
      <c r="O166" s="29"/>
      <c r="P166" s="29"/>
    </row>
    <row r="167" spans="1:16">
      <c r="A167" s="905"/>
    </row>
    <row r="168" spans="1:16">
      <c r="A168" s="905"/>
    </row>
    <row r="169" spans="1:16">
      <c r="A169" s="905"/>
    </row>
    <row r="170" spans="1:16">
      <c r="A170" s="58"/>
      <c r="B170" s="28"/>
    </row>
    <row r="171" spans="1:16">
      <c r="A171" s="58"/>
      <c r="B171" s="28"/>
    </row>
    <row r="172" spans="1:16">
      <c r="A172" s="58"/>
      <c r="B172" s="28"/>
    </row>
    <row r="173" spans="1:16">
      <c r="A173" s="58"/>
      <c r="B173" s="28"/>
    </row>
    <row r="174" spans="1:16">
      <c r="A174" s="58"/>
      <c r="B174" s="28"/>
    </row>
  </sheetData>
  <pageMargins left="0.75" right="0.75" top="1" bottom="1" header="0.5" footer="0.5"/>
  <headerFooter alignWithMargins="0"/>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A51676-3098-4952-A248-AFF4659F37E5}">
  <sheetPr>
    <tabColor theme="0" tint="-0.249977111117893"/>
  </sheetPr>
  <dimension ref="A1:S461"/>
  <sheetViews>
    <sheetView zoomScale="75" zoomScaleNormal="75" workbookViewId="0">
      <selection activeCell="S25" sqref="S25"/>
    </sheetView>
  </sheetViews>
  <sheetFormatPr defaultColWidth="8.453125" defaultRowHeight="12.5"/>
  <cols>
    <col min="1" max="1" width="8.453125" style="3"/>
    <col min="2" max="2" width="13.453125" style="5" bestFit="1" customWidth="1"/>
    <col min="3" max="5" width="11.453125" style="5" bestFit="1" customWidth="1"/>
    <col min="6" max="6" width="11.81640625" style="3" customWidth="1"/>
    <col min="7" max="7" width="11.453125" style="5" bestFit="1" customWidth="1"/>
    <col min="8" max="8" width="8.1796875" style="5" bestFit="1" customWidth="1"/>
    <col min="9" max="9" width="11.1796875" style="3" bestFit="1" customWidth="1"/>
    <col min="10" max="10" width="12.26953125" style="3" customWidth="1"/>
    <col min="11" max="11" width="12" style="5" customWidth="1"/>
    <col min="12" max="12" width="8.1796875" style="5" bestFit="1" customWidth="1"/>
    <col min="13" max="13" width="8.453125" style="3"/>
    <col min="14" max="14" width="9.81640625" style="3" bestFit="1" customWidth="1"/>
    <col min="15" max="15" width="8.453125" style="3"/>
    <col min="16" max="17" width="10.1796875" style="3" bestFit="1" customWidth="1"/>
    <col min="18" max="20" width="8.453125" style="3"/>
    <col min="21" max="21" width="10.1796875" style="3" bestFit="1" customWidth="1"/>
    <col min="22" max="16384" width="8.453125" style="3"/>
  </cols>
  <sheetData>
    <row r="1" spans="1:12" ht="14.5">
      <c r="A1" s="94" t="s">
        <v>469</v>
      </c>
    </row>
    <row r="11" spans="1:12">
      <c r="L11" s="433"/>
    </row>
    <row r="22" spans="1:19" ht="13">
      <c r="A22" s="151" t="s">
        <v>547</v>
      </c>
    </row>
    <row r="23" spans="1:19" ht="13">
      <c r="A23" s="72" t="s">
        <v>519</v>
      </c>
      <c r="H23" s="29"/>
      <c r="L23" s="29"/>
    </row>
    <row r="25" spans="1:19">
      <c r="A25" s="122"/>
      <c r="B25" s="744" t="s">
        <v>470</v>
      </c>
      <c r="C25" s="738" t="s">
        <v>91</v>
      </c>
      <c r="D25" s="66" t="s">
        <v>13</v>
      </c>
      <c r="F25" s="122" t="s">
        <v>13</v>
      </c>
      <c r="G25" s="738" t="s">
        <v>13</v>
      </c>
      <c r="H25" s="66" t="s">
        <v>13</v>
      </c>
      <c r="I25" s="33"/>
      <c r="J25" s="739" t="s">
        <v>91</v>
      </c>
      <c r="K25" s="741" t="s">
        <v>91</v>
      </c>
      <c r="L25" s="740" t="s">
        <v>91</v>
      </c>
      <c r="O25" s="418"/>
    </row>
    <row r="26" spans="1:19">
      <c r="A26" s="116"/>
      <c r="B26" s="420" t="s">
        <v>471</v>
      </c>
      <c r="C26" s="5" t="s">
        <v>0</v>
      </c>
      <c r="D26" s="43" t="s">
        <v>0</v>
      </c>
      <c r="F26" s="116" t="s">
        <v>456</v>
      </c>
      <c r="G26" s="5" t="s">
        <v>310</v>
      </c>
      <c r="H26" s="43" t="s">
        <v>310</v>
      </c>
      <c r="I26" s="33"/>
      <c r="J26" s="99" t="s">
        <v>456</v>
      </c>
      <c r="K26" s="33" t="s">
        <v>310</v>
      </c>
      <c r="L26" s="742" t="s">
        <v>310</v>
      </c>
      <c r="P26" s="418"/>
    </row>
    <row r="27" spans="1:19">
      <c r="A27" s="117"/>
      <c r="B27" s="429" t="s">
        <v>872</v>
      </c>
      <c r="C27" s="429" t="s">
        <v>872</v>
      </c>
      <c r="D27" s="745" t="s">
        <v>872</v>
      </c>
      <c r="E27" s="419"/>
      <c r="F27" s="117" t="s">
        <v>444</v>
      </c>
      <c r="G27" s="429" t="s">
        <v>872</v>
      </c>
      <c r="H27" s="13" t="s">
        <v>201</v>
      </c>
      <c r="I27" s="420"/>
      <c r="J27" s="413" t="s">
        <v>444</v>
      </c>
      <c r="K27" s="429" t="s">
        <v>872</v>
      </c>
      <c r="L27" s="39" t="s">
        <v>201</v>
      </c>
      <c r="P27" s="418"/>
    </row>
    <row r="28" spans="1:19">
      <c r="A28" s="116">
        <v>2008</v>
      </c>
      <c r="B28" s="447">
        <v>69.292397499767546</v>
      </c>
      <c r="C28" s="447">
        <v>161.33412397990506</v>
      </c>
      <c r="D28" s="412">
        <v>78.153442969227953</v>
      </c>
      <c r="E28" s="419"/>
      <c r="F28" s="430">
        <v>39449</v>
      </c>
      <c r="G28" s="419">
        <v>65.167660712970743</v>
      </c>
      <c r="H28" s="62">
        <v>24</v>
      </c>
      <c r="I28" s="419"/>
      <c r="J28" s="430">
        <v>39630</v>
      </c>
      <c r="K28" s="419">
        <v>167.82681218499144</v>
      </c>
      <c r="L28" s="62">
        <v>550</v>
      </c>
      <c r="N28" s="418"/>
      <c r="R28" s="447"/>
      <c r="S28" s="418"/>
    </row>
    <row r="29" spans="1:19">
      <c r="A29" s="116">
        <v>2009</v>
      </c>
      <c r="B29" s="447">
        <v>66.441551034413692</v>
      </c>
      <c r="C29" s="447">
        <v>182.56885883227807</v>
      </c>
      <c r="D29" s="412">
        <v>82.469851235686164</v>
      </c>
      <c r="E29" s="419"/>
      <c r="F29" s="430">
        <v>39463</v>
      </c>
      <c r="G29" s="419">
        <v>85.405911098225516</v>
      </c>
      <c r="H29" s="62">
        <v>200.86666666666667</v>
      </c>
      <c r="I29" s="419"/>
      <c r="J29" s="430">
        <v>39652</v>
      </c>
      <c r="K29" s="419">
        <v>145.05181849746117</v>
      </c>
      <c r="L29" s="62">
        <v>210</v>
      </c>
      <c r="M29" s="197"/>
      <c r="N29" s="418"/>
      <c r="R29" s="447"/>
      <c r="S29" s="418"/>
    </row>
    <row r="30" spans="1:19">
      <c r="A30" s="116">
        <v>2010</v>
      </c>
      <c r="B30" s="447">
        <v>65.515370888299302</v>
      </c>
      <c r="C30" s="447">
        <v>149.69336954285399</v>
      </c>
      <c r="D30" s="412">
        <v>72.067237387481086</v>
      </c>
      <c r="E30" s="419"/>
      <c r="F30" s="430">
        <v>39505</v>
      </c>
      <c r="G30" s="419">
        <v>65.763170720484226</v>
      </c>
      <c r="H30" s="62">
        <v>81</v>
      </c>
      <c r="I30" s="419"/>
      <c r="J30" s="430">
        <v>39801</v>
      </c>
      <c r="K30" s="419">
        <v>192.26487125862249</v>
      </c>
      <c r="L30" s="62">
        <v>10</v>
      </c>
      <c r="N30" s="418"/>
      <c r="P30" s="447"/>
      <c r="Q30" s="1095"/>
      <c r="R30" s="447"/>
      <c r="S30" s="418"/>
    </row>
    <row r="31" spans="1:19">
      <c r="A31" s="116">
        <v>2011</v>
      </c>
      <c r="B31" s="447">
        <v>53.105472799567849</v>
      </c>
      <c r="C31" s="447">
        <v>121.60752194762958</v>
      </c>
      <c r="D31" s="412">
        <v>52.424436462829561</v>
      </c>
      <c r="E31" s="419"/>
      <c r="F31" s="430">
        <v>39506</v>
      </c>
      <c r="G31" s="419">
        <v>67.67864227059556</v>
      </c>
      <c r="H31" s="62">
        <v>100</v>
      </c>
      <c r="I31" s="419"/>
      <c r="J31" s="430">
        <v>39867</v>
      </c>
      <c r="K31" s="419">
        <v>148.56009907471184</v>
      </c>
      <c r="L31" s="62">
        <v>30</v>
      </c>
      <c r="N31" s="418"/>
      <c r="R31" s="447"/>
      <c r="S31" s="418"/>
    </row>
    <row r="32" spans="1:19">
      <c r="A32" s="116">
        <v>2012</v>
      </c>
      <c r="B32" s="447">
        <v>51.333953152457362</v>
      </c>
      <c r="C32" s="447">
        <v>94.240026234075756</v>
      </c>
      <c r="D32" s="412">
        <v>44.624157613774933</v>
      </c>
      <c r="E32" s="419"/>
      <c r="F32" s="430">
        <v>39532</v>
      </c>
      <c r="G32" s="419">
        <v>91.266515000999121</v>
      </c>
      <c r="H32" s="62">
        <v>106</v>
      </c>
      <c r="I32" s="419"/>
      <c r="J32" s="430">
        <v>39873</v>
      </c>
      <c r="K32" s="419">
        <v>176.34353910042432</v>
      </c>
      <c r="L32" s="62">
        <v>30</v>
      </c>
      <c r="N32" s="418"/>
      <c r="P32" s="447"/>
      <c r="Q32" s="1095"/>
      <c r="R32" s="447"/>
      <c r="S32" s="418"/>
    </row>
    <row r="33" spans="1:19">
      <c r="A33" s="116">
        <v>2013</v>
      </c>
      <c r="B33" s="447">
        <v>49.828932894951741</v>
      </c>
      <c r="C33" s="447">
        <v>75.503563145361397</v>
      </c>
      <c r="D33" s="412">
        <v>31.521799026415696</v>
      </c>
      <c r="E33" s="419"/>
      <c r="F33" s="430">
        <v>39541</v>
      </c>
      <c r="G33" s="419">
        <v>80.182643921371977</v>
      </c>
      <c r="H33" s="62">
        <v>100.5</v>
      </c>
      <c r="I33" s="419"/>
      <c r="J33" s="430">
        <v>39877</v>
      </c>
      <c r="K33" s="419">
        <v>167.74203823592816</v>
      </c>
      <c r="L33" s="62">
        <v>19</v>
      </c>
      <c r="N33" s="418"/>
      <c r="P33" s="447"/>
      <c r="Q33" s="1095"/>
      <c r="R33" s="447"/>
      <c r="S33" s="418"/>
    </row>
    <row r="34" spans="1:19">
      <c r="A34" s="116">
        <v>2014</v>
      </c>
      <c r="B34" s="447">
        <v>53.21471955992336</v>
      </c>
      <c r="C34" s="447">
        <v>60.418513724402395</v>
      </c>
      <c r="D34" s="412">
        <v>28.982600375050467</v>
      </c>
      <c r="E34" s="419"/>
      <c r="F34" s="430">
        <v>39568</v>
      </c>
      <c r="G34" s="419">
        <v>68.24735130388531</v>
      </c>
      <c r="H34" s="62">
        <v>54</v>
      </c>
      <c r="I34" s="419"/>
      <c r="J34" s="430">
        <v>39934</v>
      </c>
      <c r="K34" s="419">
        <v>230.05272436345837</v>
      </c>
      <c r="L34" s="62">
        <v>12.6</v>
      </c>
      <c r="N34" s="418"/>
      <c r="R34" s="447"/>
      <c r="S34" s="1096"/>
    </row>
    <row r="35" spans="1:19">
      <c r="A35" s="116">
        <v>2015</v>
      </c>
      <c r="B35" s="447">
        <v>54.409880607766617</v>
      </c>
      <c r="C35" s="447">
        <v>50.149367131586629</v>
      </c>
      <c r="D35" s="412">
        <v>33.574549169982987</v>
      </c>
      <c r="E35" s="419"/>
      <c r="F35" s="430">
        <v>39596</v>
      </c>
      <c r="G35" s="419">
        <v>95.318769628149937</v>
      </c>
      <c r="H35" s="62">
        <v>102.9</v>
      </c>
      <c r="I35" s="419"/>
      <c r="J35" s="430">
        <v>39941</v>
      </c>
      <c r="K35" s="419">
        <v>161.88769618038208</v>
      </c>
      <c r="L35" s="62">
        <v>230</v>
      </c>
      <c r="N35" s="418"/>
      <c r="R35" s="447"/>
      <c r="S35" s="1096"/>
    </row>
    <row r="36" spans="1:19">
      <c r="A36" s="116">
        <v>2016</v>
      </c>
      <c r="B36" s="447">
        <v>46.029364280024637</v>
      </c>
      <c r="C36" s="447">
        <v>40.118586852573202</v>
      </c>
      <c r="D36" s="412">
        <v>27.601354817669147</v>
      </c>
      <c r="E36" s="419"/>
      <c r="F36" s="430">
        <v>39598</v>
      </c>
      <c r="G36" s="419">
        <v>98.078484947819504</v>
      </c>
      <c r="H36" s="62">
        <v>40</v>
      </c>
      <c r="I36" s="419"/>
      <c r="J36" s="430">
        <v>39965</v>
      </c>
      <c r="K36" s="419">
        <v>143.56460204039954</v>
      </c>
      <c r="L36" s="62">
        <v>20</v>
      </c>
      <c r="N36" s="418"/>
      <c r="R36" s="447"/>
      <c r="S36" s="1096"/>
    </row>
    <row r="37" spans="1:19">
      <c r="A37" s="116">
        <v>2017</v>
      </c>
      <c r="B37" s="447">
        <v>44.148147606830697</v>
      </c>
      <c r="C37" s="447">
        <v>38.416219486919118</v>
      </c>
      <c r="D37" s="412">
        <v>21.25673724078592</v>
      </c>
      <c r="E37" s="419"/>
      <c r="F37" s="430">
        <v>39598</v>
      </c>
      <c r="G37" s="419">
        <v>107.76524889328319</v>
      </c>
      <c r="H37" s="62">
        <v>10</v>
      </c>
      <c r="I37" s="419"/>
      <c r="J37" s="430">
        <v>39965</v>
      </c>
      <c r="K37" s="419">
        <v>253.49365295430985</v>
      </c>
      <c r="L37" s="62">
        <v>10.08</v>
      </c>
      <c r="N37" s="418"/>
      <c r="R37" s="447"/>
      <c r="S37" s="1096"/>
    </row>
    <row r="38" spans="1:19">
      <c r="A38" s="116">
        <v>2018</v>
      </c>
      <c r="B38" s="447">
        <v>39.965155579879642</v>
      </c>
      <c r="C38" s="447">
        <v>27.070206396061852</v>
      </c>
      <c r="D38" s="412">
        <v>19.537006761765703</v>
      </c>
      <c r="E38" s="419"/>
      <c r="F38" s="430">
        <v>39598</v>
      </c>
      <c r="G38" s="419">
        <v>97.126670191508836</v>
      </c>
      <c r="H38" s="62">
        <v>38</v>
      </c>
      <c r="I38" s="419"/>
      <c r="J38" s="430">
        <v>39965</v>
      </c>
      <c r="K38" s="419">
        <v>221.44020159696274</v>
      </c>
      <c r="L38" s="62">
        <v>14</v>
      </c>
      <c r="N38" s="418"/>
      <c r="R38" s="447"/>
      <c r="S38" s="1096"/>
    </row>
    <row r="39" spans="1:19">
      <c r="A39" s="116">
        <v>2019</v>
      </c>
      <c r="B39" s="447">
        <v>35.570106726274396</v>
      </c>
      <c r="C39" s="447">
        <v>23.365247470132363</v>
      </c>
      <c r="D39" s="412">
        <v>26.865161117327713</v>
      </c>
      <c r="E39" s="419"/>
      <c r="F39" s="430">
        <v>39611</v>
      </c>
      <c r="G39" s="419">
        <v>157.90806663586307</v>
      </c>
      <c r="H39" s="62">
        <v>4.5</v>
      </c>
      <c r="I39" s="419"/>
      <c r="J39" s="430">
        <v>39986</v>
      </c>
      <c r="K39" s="419">
        <v>189.78435494230879</v>
      </c>
      <c r="L39" s="62">
        <v>48</v>
      </c>
      <c r="N39" s="418"/>
      <c r="R39" s="447"/>
      <c r="S39" s="1096"/>
    </row>
    <row r="40" spans="1:19">
      <c r="A40" s="116">
        <v>2020</v>
      </c>
      <c r="B40" s="447">
        <v>29.825582269085473</v>
      </c>
      <c r="C40" s="447">
        <v>24.476764005491585</v>
      </c>
      <c r="D40" s="412">
        <v>29.539132743758071</v>
      </c>
      <c r="E40" s="419"/>
      <c r="F40" s="430">
        <v>39611</v>
      </c>
      <c r="G40" s="419">
        <v>51.365294180148148</v>
      </c>
      <c r="H40" s="62">
        <v>99</v>
      </c>
      <c r="I40" s="419"/>
      <c r="J40" s="430">
        <v>40042</v>
      </c>
      <c r="K40" s="419">
        <v>160.34442766598573</v>
      </c>
      <c r="L40" s="62">
        <v>250</v>
      </c>
      <c r="N40" s="418"/>
      <c r="R40" s="447"/>
      <c r="S40" s="1096"/>
    </row>
    <row r="41" spans="1:19">
      <c r="A41" s="116">
        <v>2021</v>
      </c>
      <c r="B41" s="447">
        <v>30.85638130953928</v>
      </c>
      <c r="C41" s="447">
        <v>24.850305702792969</v>
      </c>
      <c r="D41" s="412">
        <v>24.974631047916791</v>
      </c>
      <c r="E41" s="419"/>
      <c r="F41" s="430">
        <v>39614</v>
      </c>
      <c r="G41" s="419">
        <v>111.8508775641439</v>
      </c>
      <c r="H41" s="62">
        <v>50.25</v>
      </c>
      <c r="I41" s="419"/>
      <c r="J41" s="430">
        <v>40064</v>
      </c>
      <c r="K41" s="419">
        <v>228.32696567073825</v>
      </c>
      <c r="L41" s="62">
        <v>250</v>
      </c>
      <c r="N41" s="418"/>
      <c r="P41" s="447"/>
      <c r="Q41" s="1095"/>
      <c r="R41" s="447"/>
      <c r="S41" s="1096"/>
    </row>
    <row r="42" spans="1:19">
      <c r="A42" s="116">
        <v>2022</v>
      </c>
      <c r="B42" s="447">
        <v>30.634087783664658</v>
      </c>
      <c r="C42" s="447">
        <v>25.781364338539262</v>
      </c>
      <c r="D42" s="412">
        <v>25.520878540897769</v>
      </c>
      <c r="F42" s="430">
        <v>39629</v>
      </c>
      <c r="G42" s="419">
        <v>111.8508775641439</v>
      </c>
      <c r="H42" s="62">
        <v>50.25</v>
      </c>
      <c r="I42" s="419"/>
      <c r="J42" s="430">
        <v>40137</v>
      </c>
      <c r="K42" s="419">
        <v>133.3653403527571</v>
      </c>
      <c r="L42" s="62">
        <v>21</v>
      </c>
      <c r="N42" s="418"/>
      <c r="R42" s="447"/>
      <c r="S42" s="1096"/>
    </row>
    <row r="43" spans="1:19">
      <c r="A43" s="116">
        <v>2023</v>
      </c>
      <c r="B43" s="447">
        <v>28.2147895036648</v>
      </c>
      <c r="C43" s="447">
        <v>36.565837203345652</v>
      </c>
      <c r="D43" s="412" t="e">
        <f>NA()</f>
        <v>#N/A</v>
      </c>
      <c r="F43" s="430">
        <v>39652</v>
      </c>
      <c r="G43" s="419">
        <v>107.57844103859514</v>
      </c>
      <c r="H43" s="62">
        <v>63</v>
      </c>
      <c r="I43" s="419"/>
      <c r="J43" s="430">
        <v>40170</v>
      </c>
      <c r="K43" s="419">
        <v>147.05668499061463</v>
      </c>
      <c r="L43" s="62">
        <v>50</v>
      </c>
      <c r="N43" s="418"/>
      <c r="R43" s="447"/>
      <c r="S43" s="1096"/>
    </row>
    <row r="44" spans="1:19">
      <c r="A44" s="117">
        <v>2024</v>
      </c>
      <c r="B44" s="449">
        <v>26.280906853201355</v>
      </c>
      <c r="C44" s="449" t="e">
        <f>NA()</f>
        <v>#N/A</v>
      </c>
      <c r="D44" s="450" t="e">
        <f>NA()</f>
        <v>#N/A</v>
      </c>
      <c r="F44" s="430">
        <v>39652</v>
      </c>
      <c r="G44" s="419">
        <v>72.635921752562112</v>
      </c>
      <c r="H44" s="62">
        <v>30</v>
      </c>
      <c r="I44" s="419"/>
      <c r="J44" s="430">
        <v>40171</v>
      </c>
      <c r="K44" s="419">
        <v>281.7783709606249</v>
      </c>
      <c r="L44" s="62">
        <v>6</v>
      </c>
      <c r="N44" s="418"/>
      <c r="P44" s="447"/>
      <c r="Q44" s="1095"/>
    </row>
    <row r="45" spans="1:19">
      <c r="A45" s="5"/>
      <c r="B45" s="419"/>
      <c r="D45" s="419"/>
      <c r="F45" s="430">
        <v>39657</v>
      </c>
      <c r="G45" s="419">
        <v>118.92629485776555</v>
      </c>
      <c r="H45" s="62">
        <v>72</v>
      </c>
      <c r="I45" s="419"/>
      <c r="J45" s="430">
        <v>40171</v>
      </c>
      <c r="K45" s="419">
        <v>281.7783709606249</v>
      </c>
      <c r="L45" s="62">
        <v>19</v>
      </c>
      <c r="N45" s="418"/>
    </row>
    <row r="46" spans="1:19">
      <c r="F46" s="430">
        <v>39671</v>
      </c>
      <c r="G46" s="419">
        <v>96.399789114246019</v>
      </c>
      <c r="H46" s="62">
        <v>76.5</v>
      </c>
      <c r="I46" s="419"/>
      <c r="J46" s="430">
        <v>40171</v>
      </c>
      <c r="K46" s="419">
        <v>281.77837096062495</v>
      </c>
      <c r="L46" s="62">
        <v>20</v>
      </c>
      <c r="N46" s="418"/>
    </row>
    <row r="47" spans="1:19">
      <c r="F47" s="430">
        <v>39674</v>
      </c>
      <c r="G47" s="419">
        <v>53.373951904459695</v>
      </c>
      <c r="H47" s="62">
        <v>15</v>
      </c>
      <c r="I47" s="419"/>
      <c r="J47" s="430">
        <v>40204</v>
      </c>
      <c r="K47" s="419">
        <v>182.10645627573138</v>
      </c>
      <c r="L47" s="62">
        <v>50</v>
      </c>
      <c r="N47" s="418"/>
    </row>
    <row r="48" spans="1:19">
      <c r="F48" s="430">
        <v>39674</v>
      </c>
      <c r="G48" s="419">
        <v>112.34674478884685</v>
      </c>
      <c r="H48" s="62">
        <v>265</v>
      </c>
      <c r="I48" s="419"/>
      <c r="J48" s="430">
        <v>40204</v>
      </c>
      <c r="K48" s="419">
        <v>182.10645627573132</v>
      </c>
      <c r="L48" s="62">
        <v>20</v>
      </c>
      <c r="N48" s="418"/>
    </row>
    <row r="49" spans="6:17">
      <c r="F49" s="430">
        <v>39674</v>
      </c>
      <c r="G49" s="419">
        <v>111.75353066389413</v>
      </c>
      <c r="H49" s="62">
        <v>290</v>
      </c>
      <c r="I49" s="419"/>
      <c r="J49" s="430">
        <v>40204</v>
      </c>
      <c r="K49" s="419">
        <v>185.86043369220735</v>
      </c>
      <c r="L49" s="62">
        <v>20</v>
      </c>
      <c r="N49" s="418"/>
    </row>
    <row r="50" spans="6:17">
      <c r="F50" s="430">
        <v>39674</v>
      </c>
      <c r="G50" s="419">
        <v>111.75353066389413</v>
      </c>
      <c r="H50" s="62">
        <v>290</v>
      </c>
      <c r="I50" s="419"/>
      <c r="J50" s="430">
        <v>40211</v>
      </c>
      <c r="K50" s="419">
        <v>153.18876121795753</v>
      </c>
      <c r="L50" s="62">
        <v>50</v>
      </c>
      <c r="N50" s="418"/>
    </row>
    <row r="51" spans="6:17">
      <c r="F51" s="430">
        <v>39675</v>
      </c>
      <c r="G51" s="419">
        <v>52.721603603405185</v>
      </c>
      <c r="H51" s="62">
        <v>50</v>
      </c>
      <c r="I51" s="419"/>
      <c r="J51" s="430">
        <v>40233</v>
      </c>
      <c r="K51" s="419">
        <v>157.13783721601916</v>
      </c>
      <c r="L51" s="62">
        <v>300</v>
      </c>
      <c r="N51" s="418"/>
    </row>
    <row r="52" spans="6:17">
      <c r="F52" s="430">
        <v>39680</v>
      </c>
      <c r="G52" s="419">
        <v>105.9508299428977</v>
      </c>
      <c r="H52" s="62">
        <v>62.5</v>
      </c>
      <c r="I52" s="419"/>
      <c r="J52" s="430">
        <v>40243</v>
      </c>
      <c r="K52" s="419">
        <v>149.82266754096614</v>
      </c>
      <c r="L52" s="62">
        <v>40</v>
      </c>
      <c r="N52" s="418"/>
      <c r="P52" s="447"/>
      <c r="Q52" s="1095"/>
    </row>
    <row r="53" spans="6:17">
      <c r="F53" s="430">
        <v>39696</v>
      </c>
      <c r="G53" s="419">
        <v>75.047059383364271</v>
      </c>
      <c r="H53" s="62">
        <v>99</v>
      </c>
      <c r="I53" s="419"/>
      <c r="J53" s="430">
        <v>40287</v>
      </c>
      <c r="K53" s="419">
        <v>116.85600760339685</v>
      </c>
      <c r="L53" s="62">
        <v>29</v>
      </c>
      <c r="N53" s="418"/>
    </row>
    <row r="54" spans="6:17">
      <c r="F54" s="430">
        <v>39713</v>
      </c>
      <c r="G54" s="419">
        <v>73.758644251879119</v>
      </c>
      <c r="H54" s="62">
        <v>49.5</v>
      </c>
      <c r="I54" s="419"/>
      <c r="J54" s="430">
        <v>40289</v>
      </c>
      <c r="K54" s="419">
        <v>156.60698030688846</v>
      </c>
      <c r="L54" s="62">
        <v>66</v>
      </c>
      <c r="N54" s="418"/>
    </row>
    <row r="55" spans="6:17">
      <c r="F55" s="430">
        <v>39715</v>
      </c>
      <c r="G55" s="419">
        <v>50.844835792611704</v>
      </c>
      <c r="H55" s="62">
        <v>40.5</v>
      </c>
      <c r="I55" s="419"/>
      <c r="J55" s="430">
        <v>40297</v>
      </c>
      <c r="K55" s="419">
        <v>146.73224646665821</v>
      </c>
      <c r="L55" s="62">
        <v>25</v>
      </c>
      <c r="N55" s="418"/>
    </row>
    <row r="56" spans="6:17">
      <c r="F56" s="430">
        <v>39728</v>
      </c>
      <c r="G56" s="419">
        <v>79.710933076682039</v>
      </c>
      <c r="H56" s="62">
        <v>50</v>
      </c>
      <c r="I56" s="419"/>
      <c r="J56" s="430">
        <v>40308</v>
      </c>
      <c r="K56" s="419">
        <v>148.01621041992661</v>
      </c>
      <c r="L56" s="62">
        <v>125</v>
      </c>
      <c r="N56" s="418"/>
    </row>
    <row r="57" spans="6:17">
      <c r="F57" s="430">
        <v>39729</v>
      </c>
      <c r="G57" s="419">
        <v>81.319147635368708</v>
      </c>
      <c r="H57" s="62">
        <v>50</v>
      </c>
      <c r="I57" s="419"/>
      <c r="J57" s="430">
        <v>40318</v>
      </c>
      <c r="K57" s="419">
        <v>176.93543700181155</v>
      </c>
      <c r="L57" s="62">
        <v>25.8</v>
      </c>
      <c r="N57" s="418"/>
      <c r="P57" s="447"/>
      <c r="Q57" s="1095"/>
    </row>
    <row r="58" spans="6:17">
      <c r="F58" s="430">
        <v>39738</v>
      </c>
      <c r="G58" s="419">
        <v>77.911005364048691</v>
      </c>
      <c r="H58" s="62">
        <v>99</v>
      </c>
      <c r="I58" s="419"/>
      <c r="J58" s="430">
        <v>40330</v>
      </c>
      <c r="K58" s="419">
        <v>146.73224646665827</v>
      </c>
      <c r="L58" s="62">
        <v>20</v>
      </c>
      <c r="N58" s="418"/>
    </row>
    <row r="59" spans="6:17">
      <c r="F59" s="430">
        <v>39772</v>
      </c>
      <c r="G59" s="419">
        <v>124.26399123484636</v>
      </c>
      <c r="H59" s="62">
        <v>101.2</v>
      </c>
      <c r="I59" s="419"/>
      <c r="J59" s="430">
        <v>40330</v>
      </c>
      <c r="K59" s="419">
        <v>354.11475419560912</v>
      </c>
      <c r="L59" s="62">
        <v>32</v>
      </c>
      <c r="N59" s="418"/>
    </row>
    <row r="60" spans="6:17">
      <c r="F60" s="430">
        <v>39773</v>
      </c>
      <c r="G60" s="419">
        <v>70.04733715679248</v>
      </c>
      <c r="H60" s="62">
        <v>150</v>
      </c>
      <c r="I60" s="419"/>
      <c r="J60" s="430">
        <v>40353</v>
      </c>
      <c r="K60" s="419">
        <v>143.59984898347</v>
      </c>
      <c r="L60" s="62">
        <v>23</v>
      </c>
      <c r="N60" s="418"/>
    </row>
    <row r="61" spans="6:17">
      <c r="F61" s="430">
        <v>39784</v>
      </c>
      <c r="G61" s="419">
        <v>67.392326281415066</v>
      </c>
      <c r="H61" s="62">
        <v>100</v>
      </c>
      <c r="I61" s="419"/>
      <c r="J61" s="430">
        <v>40359</v>
      </c>
      <c r="K61" s="419">
        <v>111.29328575819146</v>
      </c>
      <c r="L61" s="62">
        <v>12</v>
      </c>
      <c r="N61" s="418"/>
      <c r="P61" s="447"/>
      <c r="Q61" s="1095"/>
    </row>
    <row r="62" spans="6:17">
      <c r="F62" s="430">
        <v>39791</v>
      </c>
      <c r="G62" s="419">
        <v>74.760139386119832</v>
      </c>
      <c r="H62" s="62">
        <v>25</v>
      </c>
      <c r="I62" s="419"/>
      <c r="J62" s="430">
        <v>40359</v>
      </c>
      <c r="K62" s="419">
        <v>111.27680549129215</v>
      </c>
      <c r="L62" s="62">
        <v>10</v>
      </c>
      <c r="N62" s="418"/>
      <c r="P62" s="447"/>
      <c r="Q62" s="1095"/>
    </row>
    <row r="63" spans="6:17">
      <c r="F63" s="430">
        <v>39794</v>
      </c>
      <c r="G63" s="419">
        <v>61.016629084019868</v>
      </c>
      <c r="H63" s="62">
        <v>49.5</v>
      </c>
      <c r="I63" s="419"/>
      <c r="J63" s="430">
        <v>40385</v>
      </c>
      <c r="K63" s="419">
        <v>147.99422142872723</v>
      </c>
      <c r="L63" s="62">
        <v>20</v>
      </c>
      <c r="N63" s="418"/>
    </row>
    <row r="64" spans="6:17">
      <c r="F64" s="430">
        <v>39798</v>
      </c>
      <c r="G64" s="419">
        <v>81.672781272827137</v>
      </c>
      <c r="H64" s="62">
        <v>150.1</v>
      </c>
      <c r="I64" s="419"/>
      <c r="J64" s="430">
        <v>40388</v>
      </c>
      <c r="K64" s="419">
        <v>175.12509618571127</v>
      </c>
      <c r="L64" s="62">
        <v>150</v>
      </c>
      <c r="N64" s="418"/>
    </row>
    <row r="65" spans="6:17">
      <c r="F65" s="430">
        <v>39804</v>
      </c>
      <c r="G65" s="419">
        <v>68.070465281285834</v>
      </c>
      <c r="H65" s="62">
        <v>79.5</v>
      </c>
      <c r="I65" s="419"/>
      <c r="J65" s="430">
        <v>40388</v>
      </c>
      <c r="K65" s="419">
        <v>143.25933007200575</v>
      </c>
      <c r="L65" s="62">
        <v>45</v>
      </c>
      <c r="N65" s="418"/>
    </row>
    <row r="66" spans="6:17">
      <c r="F66" s="430">
        <v>39804</v>
      </c>
      <c r="G66" s="419">
        <v>66.923323687859465</v>
      </c>
      <c r="H66" s="62">
        <v>151.80000000000001</v>
      </c>
      <c r="I66" s="419"/>
      <c r="J66" s="430">
        <v>40400</v>
      </c>
      <c r="K66" s="419">
        <v>147.79560447961651</v>
      </c>
      <c r="L66" s="62">
        <v>30</v>
      </c>
      <c r="N66" s="418"/>
      <c r="P66" s="447"/>
      <c r="Q66" s="1095"/>
    </row>
    <row r="67" spans="6:17">
      <c r="F67" s="430">
        <v>39805</v>
      </c>
      <c r="G67" s="419">
        <v>44.317981686683481</v>
      </c>
      <c r="H67" s="62">
        <v>18.899999999999999</v>
      </c>
      <c r="I67" s="419"/>
      <c r="J67" s="430">
        <v>40400</v>
      </c>
      <c r="K67" s="419">
        <v>215.68371031542037</v>
      </c>
      <c r="L67" s="62">
        <v>5.5</v>
      </c>
      <c r="N67" s="418"/>
    </row>
    <row r="68" spans="6:17">
      <c r="F68" s="430">
        <v>39841</v>
      </c>
      <c r="G68" s="419">
        <v>61.654185876032663</v>
      </c>
      <c r="H68" s="62">
        <v>50.4</v>
      </c>
      <c r="I68" s="419"/>
      <c r="J68" s="430">
        <v>40414</v>
      </c>
      <c r="K68" s="419">
        <v>125.38814262041379</v>
      </c>
      <c r="L68" s="62">
        <v>23</v>
      </c>
      <c r="N68" s="418"/>
      <c r="P68" s="447"/>
      <c r="Q68" s="1095"/>
    </row>
    <row r="69" spans="6:17">
      <c r="F69" s="430">
        <v>39843</v>
      </c>
      <c r="G69" s="419">
        <v>69.409889894771112</v>
      </c>
      <c r="H69" s="62">
        <v>98.9</v>
      </c>
      <c r="I69" s="419"/>
      <c r="J69" s="430">
        <v>40441</v>
      </c>
      <c r="K69" s="419">
        <v>142.89465983366449</v>
      </c>
      <c r="L69" s="62">
        <v>62.5</v>
      </c>
      <c r="N69" s="418"/>
    </row>
    <row r="70" spans="6:17">
      <c r="F70" s="430">
        <v>39846</v>
      </c>
      <c r="G70" s="419">
        <v>59.09014050883814</v>
      </c>
      <c r="H70" s="62">
        <v>99</v>
      </c>
      <c r="I70" s="419"/>
      <c r="J70" s="430">
        <v>40492</v>
      </c>
      <c r="K70" s="419">
        <v>144.92977722360675</v>
      </c>
      <c r="L70" s="62">
        <v>130</v>
      </c>
      <c r="N70" s="418"/>
      <c r="P70" s="447"/>
      <c r="Q70" s="1095"/>
    </row>
    <row r="71" spans="6:17">
      <c r="F71" s="430">
        <v>39849</v>
      </c>
      <c r="G71" s="419">
        <v>103.95402601158307</v>
      </c>
      <c r="H71" s="62">
        <v>150</v>
      </c>
      <c r="I71" s="419"/>
      <c r="J71" s="430">
        <v>40497</v>
      </c>
      <c r="K71" s="419">
        <v>88.684356277787998</v>
      </c>
      <c r="L71" s="62">
        <v>14</v>
      </c>
      <c r="N71" s="418"/>
    </row>
    <row r="72" spans="6:17">
      <c r="F72" s="430">
        <v>39849</v>
      </c>
      <c r="G72" s="419">
        <v>107.03584430028417</v>
      </c>
      <c r="H72" s="62">
        <v>51</v>
      </c>
      <c r="I72" s="419"/>
      <c r="J72" s="430">
        <v>40497</v>
      </c>
      <c r="K72" s="419">
        <v>85.914585392517381</v>
      </c>
      <c r="L72" s="62">
        <v>20</v>
      </c>
      <c r="N72" s="418"/>
    </row>
    <row r="73" spans="6:17">
      <c r="F73" s="430">
        <v>39849</v>
      </c>
      <c r="G73" s="419">
        <v>107.05849561052888</v>
      </c>
      <c r="H73" s="62">
        <v>49.5</v>
      </c>
      <c r="I73" s="419"/>
      <c r="J73" s="430">
        <v>40513</v>
      </c>
      <c r="K73" s="419">
        <v>153.66307698214544</v>
      </c>
      <c r="L73" s="62">
        <v>9</v>
      </c>
      <c r="N73" s="418"/>
    </row>
    <row r="74" spans="6:17">
      <c r="F74" s="430">
        <v>39863</v>
      </c>
      <c r="G74" s="419">
        <v>104.76991765216623</v>
      </c>
      <c r="H74" s="62">
        <v>49.5</v>
      </c>
      <c r="I74" s="419"/>
      <c r="J74" s="430">
        <v>40513</v>
      </c>
      <c r="K74" s="419">
        <v>162.45684660440611</v>
      </c>
      <c r="L74" s="62">
        <v>7.65</v>
      </c>
      <c r="N74" s="418"/>
    </row>
    <row r="75" spans="6:17">
      <c r="F75" s="430">
        <v>39889</v>
      </c>
      <c r="G75" s="419">
        <v>130.04191753417649</v>
      </c>
      <c r="H75" s="62">
        <v>8</v>
      </c>
      <c r="I75" s="419"/>
      <c r="J75" s="430">
        <v>40533</v>
      </c>
      <c r="K75" s="419">
        <v>147.26293885990756</v>
      </c>
      <c r="L75" s="62">
        <v>60</v>
      </c>
      <c r="N75" s="418"/>
    </row>
    <row r="76" spans="6:17">
      <c r="F76" s="430">
        <v>39889</v>
      </c>
      <c r="G76" s="419">
        <v>133.59038364997915</v>
      </c>
      <c r="H76" s="62">
        <v>24.75</v>
      </c>
      <c r="I76" s="419"/>
      <c r="J76" s="430">
        <v>40542</v>
      </c>
      <c r="K76" s="419">
        <v>125.3954676355618</v>
      </c>
      <c r="L76" s="62">
        <v>309</v>
      </c>
      <c r="N76" s="418"/>
    </row>
    <row r="77" spans="6:17">
      <c r="F77" s="430">
        <v>39896</v>
      </c>
      <c r="G77" s="419">
        <v>99.678823730131725</v>
      </c>
      <c r="H77" s="62">
        <v>63</v>
      </c>
      <c r="I77" s="419"/>
      <c r="J77" s="430">
        <v>40542</v>
      </c>
      <c r="K77" s="419">
        <v>165.01729454405353</v>
      </c>
      <c r="L77" s="62">
        <v>20</v>
      </c>
      <c r="N77" s="418"/>
    </row>
    <row r="78" spans="6:17">
      <c r="F78" s="430">
        <v>39903</v>
      </c>
      <c r="G78" s="419">
        <v>68.149569996041507</v>
      </c>
      <c r="H78" s="62">
        <v>30</v>
      </c>
      <c r="I78" s="419"/>
      <c r="J78" s="430">
        <v>40548</v>
      </c>
      <c r="K78" s="419">
        <v>125.64870234866511</v>
      </c>
      <c r="L78" s="62">
        <v>270</v>
      </c>
      <c r="N78" s="418"/>
    </row>
    <row r="79" spans="6:17">
      <c r="F79" s="430">
        <v>39903</v>
      </c>
      <c r="G79" s="419">
        <v>68.148824635615881</v>
      </c>
      <c r="H79" s="62">
        <v>12</v>
      </c>
      <c r="I79" s="419"/>
      <c r="J79" s="430">
        <v>40550</v>
      </c>
      <c r="K79" s="419">
        <v>141.60115774985525</v>
      </c>
      <c r="L79" s="62">
        <v>110</v>
      </c>
      <c r="N79" s="418"/>
    </row>
    <row r="80" spans="6:17">
      <c r="F80" s="430">
        <v>39904</v>
      </c>
      <c r="G80" s="419">
        <v>57.003772059550379</v>
      </c>
      <c r="H80" s="62">
        <v>49.5</v>
      </c>
      <c r="I80" s="419"/>
      <c r="J80" s="430">
        <v>40568</v>
      </c>
      <c r="K80" s="419">
        <v>149.30907238313944</v>
      </c>
      <c r="L80" s="62">
        <v>26</v>
      </c>
      <c r="N80" s="418"/>
    </row>
    <row r="81" spans="6:17">
      <c r="F81" s="430">
        <v>39904</v>
      </c>
      <c r="G81" s="419">
        <v>91.204590630145262</v>
      </c>
      <c r="H81" s="62">
        <v>96.6</v>
      </c>
      <c r="I81" s="419"/>
      <c r="J81" s="430">
        <v>40581</v>
      </c>
      <c r="K81" s="419">
        <v>131.68893421687895</v>
      </c>
      <c r="L81" s="62">
        <v>250</v>
      </c>
      <c r="N81" s="418"/>
    </row>
    <row r="82" spans="6:17">
      <c r="F82" s="430">
        <v>39913</v>
      </c>
      <c r="G82" s="419">
        <v>118.13321764685676</v>
      </c>
      <c r="H82" s="62">
        <v>124.5</v>
      </c>
      <c r="I82" s="419"/>
      <c r="J82" s="430">
        <v>40585</v>
      </c>
      <c r="K82" s="419">
        <v>125.69975442645813</v>
      </c>
      <c r="L82" s="62">
        <v>30</v>
      </c>
      <c r="N82" s="418"/>
    </row>
    <row r="83" spans="6:17">
      <c r="F83" s="430">
        <v>39932</v>
      </c>
      <c r="G83" s="419">
        <v>77.548207829474933</v>
      </c>
      <c r="H83" s="62">
        <v>70</v>
      </c>
      <c r="I83" s="419"/>
      <c r="J83" s="430">
        <v>40585</v>
      </c>
      <c r="K83" s="419">
        <v>128.9795427228824</v>
      </c>
      <c r="L83" s="62">
        <v>20</v>
      </c>
      <c r="N83" s="418"/>
    </row>
    <row r="84" spans="6:17">
      <c r="F84" s="430">
        <v>39933</v>
      </c>
      <c r="G84" s="419">
        <v>71.955576306305659</v>
      </c>
      <c r="H84" s="62">
        <v>22.5</v>
      </c>
      <c r="I84" s="419"/>
      <c r="J84" s="430">
        <v>40610</v>
      </c>
      <c r="K84" s="419">
        <v>103.71565132882648</v>
      </c>
      <c r="L84" s="62">
        <v>150</v>
      </c>
      <c r="N84" s="418"/>
    </row>
    <row r="85" spans="6:17">
      <c r="F85" s="430">
        <v>39974</v>
      </c>
      <c r="G85" s="419">
        <v>87.469586579149109</v>
      </c>
      <c r="H85" s="62">
        <v>102.3</v>
      </c>
      <c r="I85" s="419"/>
      <c r="J85" s="430">
        <v>40697</v>
      </c>
      <c r="K85" s="419">
        <v>122.35431115438432</v>
      </c>
      <c r="L85" s="62">
        <v>127</v>
      </c>
      <c r="N85" s="418"/>
    </row>
    <row r="86" spans="6:17">
      <c r="F86" s="430">
        <v>39986</v>
      </c>
      <c r="G86" s="419">
        <v>81.202435346346462</v>
      </c>
      <c r="H86" s="62">
        <v>205.5</v>
      </c>
      <c r="I86" s="419"/>
      <c r="J86" s="430">
        <v>40697</v>
      </c>
      <c r="K86" s="419">
        <v>131.69227715048649</v>
      </c>
      <c r="L86" s="62">
        <v>110</v>
      </c>
      <c r="N86" s="418"/>
    </row>
    <row r="87" spans="6:17">
      <c r="F87" s="430">
        <v>39994</v>
      </c>
      <c r="G87" s="419">
        <v>83.060186785204479</v>
      </c>
      <c r="H87" s="62">
        <v>70</v>
      </c>
      <c r="I87" s="419"/>
      <c r="J87" s="430">
        <v>40715</v>
      </c>
      <c r="K87" s="419">
        <v>118.07300048072948</v>
      </c>
      <c r="L87" s="62">
        <v>150</v>
      </c>
      <c r="N87" s="418"/>
    </row>
    <row r="88" spans="6:17">
      <c r="F88" s="430">
        <v>39994</v>
      </c>
      <c r="G88" s="419">
        <v>74.726670741618278</v>
      </c>
      <c r="H88" s="62">
        <v>51</v>
      </c>
      <c r="I88" s="419"/>
      <c r="J88" s="430">
        <v>40732</v>
      </c>
      <c r="K88" s="419">
        <v>137.19914385396703</v>
      </c>
      <c r="L88" s="62">
        <v>23</v>
      </c>
      <c r="N88" s="418"/>
    </row>
    <row r="89" spans="6:17">
      <c r="F89" s="430">
        <v>40003</v>
      </c>
      <c r="G89" s="419">
        <v>96.527512485472329</v>
      </c>
      <c r="H89" s="62">
        <v>21</v>
      </c>
      <c r="I89" s="419"/>
      <c r="J89" s="430">
        <v>40738</v>
      </c>
      <c r="K89" s="419">
        <v>110.7434710878664</v>
      </c>
      <c r="L89" s="62">
        <v>20</v>
      </c>
      <c r="N89" s="418"/>
    </row>
    <row r="90" spans="6:17">
      <c r="F90" s="430">
        <v>40003</v>
      </c>
      <c r="G90" s="419">
        <v>96.527512281399908</v>
      </c>
      <c r="H90" s="62">
        <v>21</v>
      </c>
      <c r="I90" s="419"/>
      <c r="J90" s="430">
        <v>40745</v>
      </c>
      <c r="K90" s="419">
        <v>130.29367773276073</v>
      </c>
      <c r="L90" s="62">
        <v>150</v>
      </c>
      <c r="N90" s="418"/>
    </row>
    <row r="91" spans="6:17">
      <c r="F91" s="430">
        <v>40003</v>
      </c>
      <c r="G91" s="419">
        <v>96.527511999385766</v>
      </c>
      <c r="H91" s="62">
        <v>22.5</v>
      </c>
      <c r="I91" s="419"/>
      <c r="J91" s="430">
        <v>40815</v>
      </c>
      <c r="K91" s="419">
        <v>94.102451832150678</v>
      </c>
      <c r="L91" s="62">
        <v>250</v>
      </c>
      <c r="N91" s="418"/>
    </row>
    <row r="92" spans="6:17">
      <c r="F92" s="430">
        <v>40024</v>
      </c>
      <c r="G92" s="419">
        <v>61.743211431350865</v>
      </c>
      <c r="H92" s="62">
        <v>69</v>
      </c>
      <c r="I92" s="419"/>
      <c r="J92" s="430">
        <v>40817</v>
      </c>
      <c r="K92" s="419">
        <v>152.46023860650482</v>
      </c>
      <c r="L92" s="62">
        <v>9</v>
      </c>
      <c r="N92" s="418"/>
      <c r="P92" s="447"/>
      <c r="Q92" s="1095"/>
    </row>
    <row r="93" spans="6:17">
      <c r="F93" s="430">
        <v>40026</v>
      </c>
      <c r="G93" s="419">
        <v>72.646060376530954</v>
      </c>
      <c r="H93" s="62">
        <v>100</v>
      </c>
      <c r="I93" s="419"/>
      <c r="J93" s="430">
        <v>40878</v>
      </c>
      <c r="K93" s="419">
        <v>249.98827175801034</v>
      </c>
      <c r="L93" s="62">
        <v>20</v>
      </c>
      <c r="N93" s="418"/>
    </row>
    <row r="94" spans="6:17">
      <c r="F94" s="430">
        <v>40030</v>
      </c>
      <c r="G94" s="419">
        <v>82.95714148677385</v>
      </c>
      <c r="H94" s="62">
        <v>18.899999999999999</v>
      </c>
      <c r="I94" s="419"/>
      <c r="J94" s="430">
        <v>40885</v>
      </c>
      <c r="K94" s="419">
        <v>119.06553063646714</v>
      </c>
      <c r="L94" s="62">
        <v>19</v>
      </c>
      <c r="N94" s="418"/>
    </row>
    <row r="95" spans="6:17">
      <c r="F95" s="430">
        <v>40030</v>
      </c>
      <c r="G95" s="419">
        <v>82.878870519768924</v>
      </c>
      <c r="H95" s="62">
        <v>16.8</v>
      </c>
      <c r="I95" s="419"/>
      <c r="J95" s="430">
        <v>40897</v>
      </c>
      <c r="K95" s="419">
        <v>93.128520919647983</v>
      </c>
      <c r="L95" s="62">
        <v>20</v>
      </c>
      <c r="N95" s="418"/>
    </row>
    <row r="96" spans="6:17">
      <c r="F96" s="430">
        <v>40042</v>
      </c>
      <c r="G96" s="419">
        <v>118.57701968759595</v>
      </c>
      <c r="H96" s="62">
        <v>90</v>
      </c>
      <c r="I96" s="419"/>
      <c r="J96" s="430">
        <v>40897</v>
      </c>
      <c r="K96" s="419">
        <v>91.477031043722633</v>
      </c>
      <c r="L96" s="62">
        <v>20</v>
      </c>
      <c r="N96" s="418"/>
    </row>
    <row r="97" spans="6:17">
      <c r="F97" s="430">
        <v>40051</v>
      </c>
      <c r="G97" s="419">
        <v>76.011422781813664</v>
      </c>
      <c r="H97" s="62">
        <v>200.2</v>
      </c>
      <c r="I97" s="419"/>
      <c r="J97" s="430">
        <v>40897</v>
      </c>
      <c r="K97" s="419">
        <v>125.83087280437236</v>
      </c>
      <c r="L97" s="62">
        <v>30</v>
      </c>
      <c r="N97" s="418"/>
    </row>
    <row r="98" spans="6:17">
      <c r="F98" s="430">
        <v>40064</v>
      </c>
      <c r="G98" s="419">
        <v>63.034409533882879</v>
      </c>
      <c r="H98" s="62">
        <v>36</v>
      </c>
      <c r="I98" s="419"/>
      <c r="J98" s="430">
        <v>40909</v>
      </c>
      <c r="K98" s="419">
        <v>94.239287234460846</v>
      </c>
      <c r="L98" s="62">
        <v>15</v>
      </c>
      <c r="N98" s="418"/>
    </row>
    <row r="99" spans="6:17">
      <c r="F99" s="430">
        <v>40081</v>
      </c>
      <c r="G99" s="419">
        <v>53.528041915378921</v>
      </c>
      <c r="H99" s="62">
        <v>151.80000000000001</v>
      </c>
      <c r="I99" s="419"/>
      <c r="J99" s="430">
        <v>40909</v>
      </c>
      <c r="K99" s="419">
        <v>84.549659231420691</v>
      </c>
      <c r="L99" s="62">
        <v>15</v>
      </c>
      <c r="N99" s="418"/>
    </row>
    <row r="100" spans="6:17">
      <c r="F100" s="430">
        <v>40081</v>
      </c>
      <c r="G100" s="419">
        <v>54.54438335687324</v>
      </c>
      <c r="H100" s="62">
        <v>129.6</v>
      </c>
      <c r="I100" s="419"/>
      <c r="J100" s="430">
        <v>40942</v>
      </c>
      <c r="K100" s="419">
        <v>97.32506282514187</v>
      </c>
      <c r="L100" s="62">
        <v>200</v>
      </c>
      <c r="N100" s="418"/>
    </row>
    <row r="101" spans="6:17">
      <c r="F101" s="430">
        <v>40087</v>
      </c>
      <c r="G101" s="419">
        <v>75.983964409933577</v>
      </c>
      <c r="H101" s="62">
        <v>150</v>
      </c>
      <c r="I101" s="419"/>
      <c r="J101" s="430">
        <v>40966</v>
      </c>
      <c r="K101" s="419">
        <v>88.733290634490118</v>
      </c>
      <c r="L101" s="62">
        <v>20</v>
      </c>
      <c r="N101" s="418"/>
    </row>
    <row r="102" spans="6:17">
      <c r="F102" s="430">
        <v>40091</v>
      </c>
      <c r="G102" s="419">
        <v>55.367237819644664</v>
      </c>
      <c r="H102" s="62">
        <v>99</v>
      </c>
      <c r="I102" s="419"/>
      <c r="J102" s="430">
        <v>41093</v>
      </c>
      <c r="K102" s="419">
        <v>100.25591101370608</v>
      </c>
      <c r="L102" s="62">
        <v>20</v>
      </c>
      <c r="N102" s="418"/>
    </row>
    <row r="103" spans="6:17">
      <c r="F103" s="430">
        <v>40095</v>
      </c>
      <c r="G103" s="419">
        <v>89.523588938601122</v>
      </c>
      <c r="H103" s="62">
        <v>5</v>
      </c>
      <c r="I103" s="419"/>
      <c r="J103" s="430">
        <v>41093</v>
      </c>
      <c r="K103" s="419">
        <v>106.50888927454555</v>
      </c>
      <c r="L103" s="62">
        <v>20</v>
      </c>
      <c r="N103" s="418"/>
    </row>
    <row r="104" spans="6:17">
      <c r="F104" s="430">
        <v>40119</v>
      </c>
      <c r="G104" s="419">
        <v>79.298181577011363</v>
      </c>
      <c r="H104" s="62">
        <v>60</v>
      </c>
      <c r="I104" s="419"/>
      <c r="J104" s="430">
        <v>41124</v>
      </c>
      <c r="K104" s="419">
        <v>101.90050315212549</v>
      </c>
      <c r="L104" s="62">
        <v>20</v>
      </c>
      <c r="N104" s="418"/>
    </row>
    <row r="105" spans="6:17">
      <c r="F105" s="430">
        <v>40133</v>
      </c>
      <c r="G105" s="419">
        <v>75.649351153033351</v>
      </c>
      <c r="H105" s="62">
        <v>50</v>
      </c>
      <c r="I105" s="419"/>
      <c r="J105" s="430">
        <v>41134</v>
      </c>
      <c r="K105" s="419">
        <v>103.95718652534538</v>
      </c>
      <c r="L105" s="62">
        <v>20</v>
      </c>
      <c r="N105" s="418"/>
    </row>
    <row r="106" spans="6:17">
      <c r="F106" s="430">
        <v>40141</v>
      </c>
      <c r="G106" s="419">
        <v>87.641721627898676</v>
      </c>
      <c r="H106" s="62">
        <v>209.4</v>
      </c>
      <c r="I106" s="419"/>
      <c r="J106" s="430">
        <v>41137</v>
      </c>
      <c r="K106" s="419">
        <v>101.64102313594458</v>
      </c>
      <c r="L106" s="62">
        <v>102</v>
      </c>
      <c r="N106" s="418"/>
    </row>
    <row r="107" spans="6:17">
      <c r="F107" s="430">
        <v>40141</v>
      </c>
      <c r="G107" s="419">
        <v>75.067872114510109</v>
      </c>
      <c r="H107" s="62">
        <v>150</v>
      </c>
      <c r="I107" s="419"/>
      <c r="J107" s="430">
        <v>41150</v>
      </c>
      <c r="K107" s="419">
        <v>97.788096335445942</v>
      </c>
      <c r="L107" s="62">
        <v>20</v>
      </c>
      <c r="N107" s="418"/>
    </row>
    <row r="108" spans="6:17">
      <c r="F108" s="430">
        <v>40147</v>
      </c>
      <c r="G108" s="419">
        <v>128.25791804056288</v>
      </c>
      <c r="H108" s="62">
        <v>150</v>
      </c>
      <c r="I108" s="419"/>
      <c r="J108" s="430">
        <v>41152</v>
      </c>
      <c r="K108" s="419">
        <v>100.85515993644231</v>
      </c>
      <c r="L108" s="62">
        <v>250</v>
      </c>
      <c r="N108" s="418"/>
    </row>
    <row r="109" spans="6:17">
      <c r="F109" s="430">
        <v>40147</v>
      </c>
      <c r="G109" s="419">
        <v>128.24136830024094</v>
      </c>
      <c r="H109" s="62">
        <v>150</v>
      </c>
      <c r="I109" s="419"/>
      <c r="J109" s="430">
        <v>41169</v>
      </c>
      <c r="K109" s="419">
        <v>95.906262965795435</v>
      </c>
      <c r="L109" s="62">
        <v>20</v>
      </c>
      <c r="N109" s="418"/>
    </row>
    <row r="110" spans="6:17">
      <c r="F110" s="430">
        <v>40147</v>
      </c>
      <c r="G110" s="419">
        <v>128.2330622429991</v>
      </c>
      <c r="H110" s="62">
        <v>150</v>
      </c>
      <c r="I110" s="419"/>
      <c r="J110" s="430">
        <v>41169</v>
      </c>
      <c r="K110" s="419">
        <v>114.36421281643311</v>
      </c>
      <c r="L110" s="62">
        <v>20.8</v>
      </c>
      <c r="N110" s="418"/>
      <c r="P110" s="447"/>
      <c r="Q110" s="1095"/>
    </row>
    <row r="111" spans="6:17">
      <c r="F111" s="430">
        <v>40147</v>
      </c>
      <c r="G111" s="419">
        <v>128.23488680306681</v>
      </c>
      <c r="H111" s="62">
        <v>102</v>
      </c>
      <c r="I111" s="419"/>
      <c r="J111" s="430">
        <v>41199</v>
      </c>
      <c r="K111" s="419">
        <v>98.299172773523722</v>
      </c>
      <c r="L111" s="62">
        <v>10</v>
      </c>
      <c r="N111" s="418"/>
    </row>
    <row r="112" spans="6:17">
      <c r="F112" s="430">
        <v>40147</v>
      </c>
      <c r="G112" s="419">
        <v>128.24062758242999</v>
      </c>
      <c r="H112" s="62">
        <v>168</v>
      </c>
      <c r="I112" s="419"/>
      <c r="J112" s="430">
        <v>41207</v>
      </c>
      <c r="K112" s="419">
        <v>61.509790015115726</v>
      </c>
      <c r="L112" s="62">
        <v>50</v>
      </c>
      <c r="N112" s="418"/>
    </row>
    <row r="113" spans="6:17">
      <c r="F113" s="430">
        <v>40149</v>
      </c>
      <c r="G113" s="419">
        <v>111.9796248404854</v>
      </c>
      <c r="H113" s="62">
        <v>50</v>
      </c>
      <c r="I113" s="419"/>
      <c r="J113" s="430">
        <v>41214</v>
      </c>
      <c r="K113" s="419">
        <v>78.08268065343897</v>
      </c>
      <c r="L113" s="62">
        <v>20</v>
      </c>
      <c r="N113" s="418"/>
    </row>
    <row r="114" spans="6:17">
      <c r="F114" s="430">
        <v>40156</v>
      </c>
      <c r="G114" s="419">
        <v>139.1447737202482</v>
      </c>
      <c r="H114" s="62">
        <v>10.25</v>
      </c>
      <c r="I114" s="419"/>
      <c r="J114" s="430">
        <v>41228</v>
      </c>
      <c r="K114" s="419">
        <v>89.299656439279403</v>
      </c>
      <c r="L114" s="62">
        <v>20</v>
      </c>
      <c r="N114" s="418"/>
    </row>
    <row r="115" spans="6:17">
      <c r="F115" s="430">
        <v>40164</v>
      </c>
      <c r="G115" s="419">
        <v>142.17558760444851</v>
      </c>
      <c r="H115" s="62">
        <v>120</v>
      </c>
      <c r="I115" s="419"/>
      <c r="J115" s="430">
        <v>41255</v>
      </c>
      <c r="K115" s="419">
        <v>87.050696592395724</v>
      </c>
      <c r="L115" s="62">
        <v>250</v>
      </c>
      <c r="N115" s="418"/>
    </row>
    <row r="116" spans="6:17">
      <c r="F116" s="430">
        <v>40175</v>
      </c>
      <c r="G116" s="419">
        <v>82.491077429458969</v>
      </c>
      <c r="H116" s="62">
        <v>70</v>
      </c>
      <c r="I116" s="419"/>
      <c r="J116" s="430">
        <v>41256</v>
      </c>
      <c r="K116" s="419">
        <v>93.594308765025659</v>
      </c>
      <c r="L116" s="62">
        <v>20</v>
      </c>
      <c r="N116" s="418"/>
    </row>
    <row r="117" spans="6:17">
      <c r="F117" s="430">
        <v>40206</v>
      </c>
      <c r="G117" s="419">
        <v>116.20725672674696</v>
      </c>
      <c r="H117" s="62">
        <v>151.80000000000001</v>
      </c>
      <c r="I117" s="419"/>
      <c r="J117" s="430">
        <v>41309</v>
      </c>
      <c r="K117" s="419">
        <v>111.05745767026998</v>
      </c>
      <c r="L117" s="62">
        <v>28.8</v>
      </c>
      <c r="N117" s="418"/>
      <c r="P117" s="447"/>
      <c r="Q117" s="1095"/>
    </row>
    <row r="118" spans="6:17">
      <c r="F118" s="430">
        <v>40214</v>
      </c>
      <c r="G118" s="419">
        <v>59.961200147313249</v>
      </c>
      <c r="H118" s="62">
        <v>81</v>
      </c>
      <c r="I118" s="419"/>
      <c r="J118" s="430">
        <v>41333</v>
      </c>
      <c r="K118" s="419">
        <v>88.160904492971255</v>
      </c>
      <c r="L118" s="62">
        <v>45</v>
      </c>
      <c r="N118" s="418"/>
    </row>
    <row r="119" spans="6:17">
      <c r="F119" s="430">
        <v>40221</v>
      </c>
      <c r="G119" s="419">
        <v>82.258272196939672</v>
      </c>
      <c r="H119" s="62">
        <v>198</v>
      </c>
      <c r="I119" s="419"/>
      <c r="J119" s="430">
        <v>41355</v>
      </c>
      <c r="K119" s="419">
        <v>99.382356866034868</v>
      </c>
      <c r="L119" s="62">
        <v>20</v>
      </c>
      <c r="N119" s="418"/>
    </row>
    <row r="120" spans="6:17">
      <c r="F120" s="430">
        <v>40242</v>
      </c>
      <c r="G120" s="419">
        <v>123.33620428537581</v>
      </c>
      <c r="H120" s="62">
        <v>65.099999999999994</v>
      </c>
      <c r="I120" s="419"/>
      <c r="J120" s="430">
        <v>41355</v>
      </c>
      <c r="K120" s="419">
        <v>97.855806287942926</v>
      </c>
      <c r="L120" s="62">
        <v>20</v>
      </c>
      <c r="N120" s="418"/>
    </row>
    <row r="121" spans="6:17">
      <c r="F121" s="430">
        <v>40266</v>
      </c>
      <c r="G121" s="419">
        <v>65.611584684515776</v>
      </c>
      <c r="H121" s="62">
        <v>250.2</v>
      </c>
      <c r="I121" s="419"/>
      <c r="J121" s="430">
        <v>41358</v>
      </c>
      <c r="K121" s="419">
        <v>83.459571885893553</v>
      </c>
      <c r="L121" s="62">
        <v>20</v>
      </c>
      <c r="N121" s="418"/>
    </row>
    <row r="122" spans="6:17">
      <c r="F122" s="430">
        <v>40269</v>
      </c>
      <c r="G122" s="419">
        <v>67.225175836340341</v>
      </c>
      <c r="H122" s="62">
        <v>40.5</v>
      </c>
      <c r="I122" s="419"/>
      <c r="J122" s="430">
        <v>41374</v>
      </c>
      <c r="K122" s="419">
        <v>95.839352635882591</v>
      </c>
      <c r="L122" s="62">
        <v>20</v>
      </c>
      <c r="N122" s="418"/>
    </row>
    <row r="123" spans="6:17">
      <c r="F123" s="430">
        <v>40284</v>
      </c>
      <c r="G123" s="419">
        <v>47.339258442795028</v>
      </c>
      <c r="H123" s="62">
        <v>102.4</v>
      </c>
      <c r="I123" s="419"/>
      <c r="J123" s="430">
        <v>41380</v>
      </c>
      <c r="K123" s="419">
        <v>70.264544348335235</v>
      </c>
      <c r="L123" s="62">
        <v>20</v>
      </c>
      <c r="N123" s="418"/>
    </row>
    <row r="124" spans="6:17">
      <c r="F124" s="430">
        <v>40287</v>
      </c>
      <c r="G124" s="419">
        <v>97.653363211510012</v>
      </c>
      <c r="H124" s="62">
        <v>50.4</v>
      </c>
      <c r="I124" s="419"/>
      <c r="J124" s="430">
        <v>41426</v>
      </c>
      <c r="K124" s="419">
        <v>63.35876825060965</v>
      </c>
      <c r="L124" s="62">
        <v>20</v>
      </c>
      <c r="N124" s="418"/>
    </row>
    <row r="125" spans="6:17">
      <c r="F125" s="430">
        <v>40291</v>
      </c>
      <c r="G125" s="419">
        <v>55.767075686857609</v>
      </c>
      <c r="H125" s="62">
        <v>51</v>
      </c>
      <c r="I125" s="419"/>
      <c r="J125" s="430">
        <v>41428</v>
      </c>
      <c r="K125" s="419">
        <v>71.942532068020498</v>
      </c>
      <c r="L125" s="62">
        <v>48</v>
      </c>
      <c r="N125" s="418"/>
    </row>
    <row r="126" spans="6:17">
      <c r="F126" s="430">
        <v>40297</v>
      </c>
      <c r="G126" s="419">
        <v>127.20952415903416</v>
      </c>
      <c r="H126" s="62">
        <v>143.5</v>
      </c>
      <c r="I126" s="419"/>
      <c r="J126" s="430">
        <v>41428</v>
      </c>
      <c r="K126" s="419">
        <v>72.906830832539114</v>
      </c>
      <c r="L126" s="62">
        <v>40</v>
      </c>
      <c r="N126" s="418"/>
    </row>
    <row r="127" spans="6:17">
      <c r="F127" s="430">
        <v>40302</v>
      </c>
      <c r="G127" s="419">
        <v>88.812847145761737</v>
      </c>
      <c r="H127" s="62">
        <v>32.5</v>
      </c>
      <c r="I127" s="419"/>
      <c r="J127" s="430">
        <v>41458</v>
      </c>
      <c r="K127" s="419">
        <v>61.682667222248348</v>
      </c>
      <c r="L127" s="62">
        <v>50</v>
      </c>
      <c r="N127" s="418"/>
    </row>
    <row r="128" spans="6:17">
      <c r="F128" s="430">
        <v>40302</v>
      </c>
      <c r="G128" s="419">
        <v>92.147163644150965</v>
      </c>
      <c r="H128" s="62">
        <v>20</v>
      </c>
      <c r="I128" s="419"/>
      <c r="J128" s="430">
        <v>41465</v>
      </c>
      <c r="K128" s="419">
        <v>63.147572356440961</v>
      </c>
      <c r="L128" s="62">
        <v>40</v>
      </c>
      <c r="N128" s="418"/>
    </row>
    <row r="129" spans="6:14">
      <c r="F129" s="430">
        <v>40317</v>
      </c>
      <c r="G129" s="419">
        <v>65.929329606870837</v>
      </c>
      <c r="H129" s="62">
        <v>250.8</v>
      </c>
      <c r="I129" s="419"/>
      <c r="J129" s="430">
        <v>41465</v>
      </c>
      <c r="K129" s="419">
        <v>67.738787447064823</v>
      </c>
      <c r="L129" s="62">
        <v>20</v>
      </c>
      <c r="N129" s="418"/>
    </row>
    <row r="130" spans="6:14">
      <c r="F130" s="430">
        <v>40330</v>
      </c>
      <c r="G130" s="419">
        <v>58.564544401827405</v>
      </c>
      <c r="H130" s="62">
        <v>36</v>
      </c>
      <c r="I130" s="419"/>
      <c r="J130" s="430">
        <v>41472</v>
      </c>
      <c r="K130" s="419">
        <v>92.185373397384168</v>
      </c>
      <c r="L130" s="62">
        <v>20</v>
      </c>
      <c r="N130" s="418"/>
    </row>
    <row r="131" spans="6:14">
      <c r="F131" s="430">
        <v>40331</v>
      </c>
      <c r="G131" s="419">
        <v>129.82201568789674</v>
      </c>
      <c r="H131" s="62">
        <v>102</v>
      </c>
      <c r="I131" s="419"/>
      <c r="J131" s="430">
        <v>41472</v>
      </c>
      <c r="K131" s="419">
        <v>92.185373397384154</v>
      </c>
      <c r="L131" s="62">
        <v>12</v>
      </c>
      <c r="N131" s="418"/>
    </row>
    <row r="132" spans="6:14">
      <c r="F132" s="430">
        <v>40332</v>
      </c>
      <c r="G132" s="419">
        <v>54.736005009383724</v>
      </c>
      <c r="H132" s="62">
        <v>100</v>
      </c>
      <c r="I132" s="419"/>
      <c r="J132" s="430">
        <v>41523</v>
      </c>
      <c r="K132" s="419">
        <v>72.625074707688384</v>
      </c>
      <c r="L132" s="62">
        <v>15</v>
      </c>
      <c r="N132" s="418"/>
    </row>
    <row r="133" spans="6:14">
      <c r="F133" s="430">
        <v>40332</v>
      </c>
      <c r="G133" s="419">
        <v>109.57312580480993</v>
      </c>
      <c r="H133" s="62">
        <v>36.799999999999997</v>
      </c>
      <c r="I133" s="419"/>
      <c r="J133" s="430">
        <v>41536</v>
      </c>
      <c r="K133" s="419">
        <v>107.70403841478497</v>
      </c>
      <c r="L133" s="62">
        <v>20</v>
      </c>
      <c r="N133" s="418"/>
    </row>
    <row r="134" spans="6:14">
      <c r="F134" s="430">
        <v>40332</v>
      </c>
      <c r="G134" s="419">
        <v>101.91316103294061</v>
      </c>
      <c r="H134" s="62">
        <v>90</v>
      </c>
      <c r="I134" s="419"/>
      <c r="J134" s="430">
        <v>41544</v>
      </c>
      <c r="K134" s="419">
        <v>69.358208632443109</v>
      </c>
      <c r="L134" s="62">
        <v>20</v>
      </c>
      <c r="N134" s="418"/>
    </row>
    <row r="135" spans="6:14">
      <c r="F135" s="430">
        <v>40333</v>
      </c>
      <c r="G135" s="419">
        <v>74.365674312720387</v>
      </c>
      <c r="H135" s="62">
        <v>30</v>
      </c>
      <c r="I135" s="419"/>
      <c r="J135" s="430">
        <v>41556</v>
      </c>
      <c r="K135" s="419">
        <v>72.252368348375242</v>
      </c>
      <c r="L135" s="62">
        <v>20</v>
      </c>
      <c r="N135" s="418"/>
    </row>
    <row r="136" spans="6:14">
      <c r="F136" s="430">
        <v>40338</v>
      </c>
      <c r="G136" s="419">
        <v>130.64996609278367</v>
      </c>
      <c r="H136" s="62">
        <v>150</v>
      </c>
      <c r="I136" s="419"/>
      <c r="J136" s="430">
        <v>41569</v>
      </c>
      <c r="K136" s="419">
        <v>69.611340780736711</v>
      </c>
      <c r="L136" s="62">
        <v>20</v>
      </c>
      <c r="N136" s="418"/>
    </row>
    <row r="137" spans="6:14">
      <c r="F137" s="430">
        <v>40338</v>
      </c>
      <c r="G137" s="419">
        <v>132.98257270468235</v>
      </c>
      <c r="H137" s="62">
        <v>168</v>
      </c>
      <c r="I137" s="419"/>
      <c r="J137" s="430">
        <v>41609</v>
      </c>
      <c r="K137" s="419">
        <v>88.575538916697766</v>
      </c>
      <c r="L137" s="62">
        <v>7.3140000000000001</v>
      </c>
      <c r="N137" s="418"/>
    </row>
    <row r="138" spans="6:14">
      <c r="F138" s="430">
        <v>40338</v>
      </c>
      <c r="G138" s="419">
        <v>130.64996609278367</v>
      </c>
      <c r="H138" s="62">
        <v>150</v>
      </c>
      <c r="I138" s="419"/>
      <c r="J138" s="430">
        <v>41614</v>
      </c>
      <c r="K138" s="419">
        <v>72.616032124833012</v>
      </c>
      <c r="L138" s="62">
        <v>20</v>
      </c>
      <c r="N138" s="418"/>
    </row>
    <row r="139" spans="6:14">
      <c r="F139" s="430">
        <v>40338</v>
      </c>
      <c r="G139" s="419">
        <v>132.98257270468233</v>
      </c>
      <c r="H139" s="62">
        <v>132</v>
      </c>
      <c r="I139" s="419"/>
      <c r="J139" s="430">
        <v>41627</v>
      </c>
      <c r="K139" s="419">
        <v>59.997580628519636</v>
      </c>
      <c r="L139" s="62">
        <v>150</v>
      </c>
      <c r="N139" s="418"/>
    </row>
    <row r="140" spans="6:14">
      <c r="F140" s="430">
        <v>40350</v>
      </c>
      <c r="G140" s="419">
        <v>100.41836415178406</v>
      </c>
      <c r="H140" s="62">
        <v>81.599999999999994</v>
      </c>
      <c r="I140" s="419"/>
      <c r="J140" s="430">
        <v>41669</v>
      </c>
      <c r="K140" s="419">
        <v>75.128885904510383</v>
      </c>
      <c r="L140" s="62">
        <v>7</v>
      </c>
      <c r="N140" s="418"/>
    </row>
    <row r="141" spans="6:14">
      <c r="F141" s="430">
        <v>40359</v>
      </c>
      <c r="G141" s="419">
        <v>62.508666167448318</v>
      </c>
      <c r="H141" s="62">
        <v>114</v>
      </c>
      <c r="I141" s="419"/>
      <c r="J141" s="430">
        <v>41690</v>
      </c>
      <c r="K141" s="419">
        <v>53.078034308434425</v>
      </c>
      <c r="L141" s="62">
        <v>10.416</v>
      </c>
      <c r="N141" s="418"/>
    </row>
    <row r="142" spans="6:14">
      <c r="F142" s="430">
        <v>40366</v>
      </c>
      <c r="G142" s="419">
        <v>42.247428096663526</v>
      </c>
      <c r="H142" s="62">
        <v>78.2</v>
      </c>
      <c r="I142" s="419"/>
      <c r="J142" s="430">
        <v>41715</v>
      </c>
      <c r="K142" s="419">
        <v>68.881630496966125</v>
      </c>
      <c r="L142" s="62">
        <v>20</v>
      </c>
      <c r="N142" s="418"/>
    </row>
    <row r="143" spans="6:14">
      <c r="F143" s="430">
        <v>40368</v>
      </c>
      <c r="G143" s="419">
        <v>62.494762653189909</v>
      </c>
      <c r="H143" s="62">
        <v>42.5</v>
      </c>
      <c r="I143" s="419"/>
      <c r="J143" s="430">
        <v>41724</v>
      </c>
      <c r="K143" s="419">
        <v>64.366386019041272</v>
      </c>
      <c r="L143" s="62">
        <v>26.66</v>
      </c>
      <c r="N143" s="418"/>
    </row>
    <row r="144" spans="6:14">
      <c r="F144" s="430">
        <v>40374</v>
      </c>
      <c r="G144" s="419">
        <v>50.292800712395888</v>
      </c>
      <c r="H144" s="62">
        <v>99.2</v>
      </c>
      <c r="I144" s="419"/>
      <c r="J144" s="430">
        <v>41730</v>
      </c>
      <c r="K144" s="419">
        <v>71.155809792578211</v>
      </c>
      <c r="L144" s="62">
        <v>10.3</v>
      </c>
      <c r="N144" s="418"/>
    </row>
    <row r="145" spans="6:14">
      <c r="F145" s="430">
        <v>40380</v>
      </c>
      <c r="G145" s="419">
        <v>89.494593726412504</v>
      </c>
      <c r="H145" s="62">
        <v>99.2</v>
      </c>
      <c r="I145" s="419"/>
      <c r="J145" s="430">
        <v>41760</v>
      </c>
      <c r="K145" s="419">
        <v>47.35384759981288</v>
      </c>
      <c r="L145" s="62">
        <v>157.5</v>
      </c>
      <c r="N145" s="418"/>
    </row>
    <row r="146" spans="6:14">
      <c r="F146" s="430">
        <v>40381</v>
      </c>
      <c r="G146" s="419">
        <v>126.45556607787388</v>
      </c>
      <c r="H146" s="62">
        <v>102.5</v>
      </c>
      <c r="I146" s="419"/>
      <c r="J146" s="430">
        <v>41786</v>
      </c>
      <c r="K146" s="419">
        <v>67.987933094338374</v>
      </c>
      <c r="L146" s="62">
        <v>30</v>
      </c>
      <c r="N146" s="418"/>
    </row>
    <row r="147" spans="6:14">
      <c r="F147" s="430">
        <v>40400</v>
      </c>
      <c r="G147" s="419">
        <v>100.78712743101391</v>
      </c>
      <c r="H147" s="62">
        <v>110.4</v>
      </c>
      <c r="I147" s="419"/>
      <c r="J147" s="430">
        <v>41791</v>
      </c>
      <c r="K147" s="419">
        <v>71.10485839379227</v>
      </c>
      <c r="L147" s="62">
        <v>20</v>
      </c>
      <c r="N147" s="418"/>
    </row>
    <row r="148" spans="6:14">
      <c r="F148" s="430">
        <v>40406</v>
      </c>
      <c r="G148" s="419">
        <v>62.575246938984357</v>
      </c>
      <c r="H148" s="62">
        <v>199.8</v>
      </c>
      <c r="I148" s="419"/>
      <c r="J148" s="430">
        <v>41802</v>
      </c>
      <c r="K148" s="419">
        <v>61.999024489743164</v>
      </c>
      <c r="L148" s="62">
        <v>30</v>
      </c>
      <c r="N148" s="418"/>
    </row>
    <row r="149" spans="6:14">
      <c r="F149" s="430">
        <v>40410</v>
      </c>
      <c r="G149" s="419">
        <v>141.83659647159325</v>
      </c>
      <c r="H149" s="62">
        <v>49</v>
      </c>
      <c r="I149" s="419"/>
      <c r="J149" s="430">
        <v>41838</v>
      </c>
      <c r="K149" s="419">
        <v>60.768335014005501</v>
      </c>
      <c r="L149" s="62">
        <v>93.6</v>
      </c>
      <c r="N149" s="418"/>
    </row>
    <row r="150" spans="6:14">
      <c r="F150" s="430">
        <v>40422</v>
      </c>
      <c r="G150" s="419">
        <v>77.337415125163304</v>
      </c>
      <c r="H150" s="62">
        <v>79.2</v>
      </c>
      <c r="I150" s="419"/>
      <c r="J150" s="430">
        <v>41843</v>
      </c>
      <c r="K150" s="419">
        <v>62.151924974754429</v>
      </c>
      <c r="L150" s="62">
        <v>75</v>
      </c>
      <c r="N150" s="418"/>
    </row>
    <row r="151" spans="6:14">
      <c r="F151" s="430">
        <v>40429</v>
      </c>
      <c r="G151" s="419">
        <v>91.16191110605142</v>
      </c>
      <c r="H151" s="62">
        <v>55.2</v>
      </c>
      <c r="I151" s="419"/>
      <c r="J151" s="430">
        <v>41844</v>
      </c>
      <c r="K151" s="419">
        <v>61.682667222248327</v>
      </c>
      <c r="L151" s="62">
        <v>56</v>
      </c>
      <c r="N151" s="418"/>
    </row>
    <row r="152" spans="6:14">
      <c r="F152" s="430">
        <v>40438</v>
      </c>
      <c r="G152" s="419">
        <v>39.037159724927797</v>
      </c>
      <c r="H152" s="62">
        <v>148.80000000000001</v>
      </c>
      <c r="I152" s="419"/>
      <c r="J152" s="430">
        <v>41844</v>
      </c>
      <c r="K152" s="419">
        <v>62.290284692191982</v>
      </c>
      <c r="L152" s="62">
        <v>56</v>
      </c>
      <c r="N152" s="418"/>
    </row>
    <row r="153" spans="6:14">
      <c r="F153" s="430">
        <v>40443</v>
      </c>
      <c r="G153" s="419">
        <v>48.664655193061989</v>
      </c>
      <c r="H153" s="62">
        <v>80</v>
      </c>
      <c r="I153" s="419"/>
      <c r="J153" s="430">
        <v>41851</v>
      </c>
      <c r="K153" s="419">
        <v>48.761158590014297</v>
      </c>
      <c r="L153" s="62">
        <v>200</v>
      </c>
      <c r="N153" s="418"/>
    </row>
    <row r="154" spans="6:14">
      <c r="F154" s="430">
        <v>40462</v>
      </c>
      <c r="G154" s="419">
        <v>123.83593225272847</v>
      </c>
      <c r="H154" s="62">
        <v>49.8</v>
      </c>
      <c r="I154" s="419"/>
      <c r="J154" s="430">
        <v>41870</v>
      </c>
      <c r="K154" s="419">
        <v>65.12899755958496</v>
      </c>
      <c r="L154" s="62">
        <v>105</v>
      </c>
      <c r="N154" s="418"/>
    </row>
    <row r="155" spans="6:14">
      <c r="F155" s="430">
        <v>40469</v>
      </c>
      <c r="G155" s="419">
        <v>122.94578313651877</v>
      </c>
      <c r="H155" s="62">
        <v>31.68</v>
      </c>
      <c r="I155" s="419"/>
      <c r="J155" s="430">
        <v>41876</v>
      </c>
      <c r="K155" s="419">
        <v>66.07803045839411</v>
      </c>
      <c r="L155" s="62">
        <v>60</v>
      </c>
      <c r="N155" s="418"/>
    </row>
    <row r="156" spans="6:14">
      <c r="F156" s="430">
        <v>40487</v>
      </c>
      <c r="G156" s="419">
        <v>44.295508887818293</v>
      </c>
      <c r="H156" s="62">
        <v>161</v>
      </c>
      <c r="I156" s="419"/>
      <c r="J156" s="430">
        <v>41885</v>
      </c>
      <c r="K156" s="419">
        <v>54.213510364264934</v>
      </c>
      <c r="L156" s="62">
        <v>60</v>
      </c>
      <c r="N156" s="418"/>
    </row>
    <row r="157" spans="6:14">
      <c r="F157" s="430">
        <v>40494</v>
      </c>
      <c r="G157" s="419">
        <v>72.661877690402108</v>
      </c>
      <c r="H157" s="62">
        <v>99</v>
      </c>
      <c r="I157" s="419"/>
      <c r="J157" s="430">
        <v>41886</v>
      </c>
      <c r="K157" s="419">
        <v>50.52517679940015</v>
      </c>
      <c r="L157" s="62">
        <v>52</v>
      </c>
      <c r="N157" s="418"/>
    </row>
    <row r="158" spans="6:14">
      <c r="F158" s="430">
        <v>40518</v>
      </c>
      <c r="G158" s="419">
        <v>38.007522157154916</v>
      </c>
      <c r="H158" s="62">
        <v>201</v>
      </c>
      <c r="I158" s="419"/>
      <c r="J158" s="430">
        <v>41886</v>
      </c>
      <c r="K158" s="419">
        <v>60.428104618698754</v>
      </c>
      <c r="L158" s="62">
        <v>120</v>
      </c>
      <c r="N158" s="418"/>
    </row>
    <row r="159" spans="6:14">
      <c r="F159" s="430">
        <v>40521</v>
      </c>
      <c r="G159" s="419">
        <v>31.951593852698867</v>
      </c>
      <c r="H159" s="62">
        <v>167.89999999999998</v>
      </c>
      <c r="I159" s="419"/>
      <c r="J159" s="430">
        <v>41915</v>
      </c>
      <c r="K159" s="419">
        <v>64.794971388899882</v>
      </c>
      <c r="L159" s="62">
        <v>30</v>
      </c>
      <c r="N159" s="418"/>
    </row>
    <row r="160" spans="6:14">
      <c r="F160" s="430">
        <v>40529</v>
      </c>
      <c r="G160" s="419">
        <v>115.40025660232061</v>
      </c>
      <c r="H160" s="62">
        <v>78.2</v>
      </c>
      <c r="I160" s="419"/>
      <c r="J160" s="430">
        <v>41920</v>
      </c>
      <c r="K160" s="419">
        <v>56.367677455698548</v>
      </c>
      <c r="L160" s="62">
        <v>101.3</v>
      </c>
      <c r="N160" s="418"/>
    </row>
    <row r="161" spans="6:14">
      <c r="F161" s="430">
        <v>40529</v>
      </c>
      <c r="G161" s="419">
        <v>62.271176966530696</v>
      </c>
      <c r="H161" s="62">
        <v>50</v>
      </c>
      <c r="I161" s="419"/>
      <c r="J161" s="430">
        <v>41920</v>
      </c>
      <c r="K161" s="419">
        <v>57.185526776292207</v>
      </c>
      <c r="L161" s="62">
        <v>51</v>
      </c>
      <c r="N161" s="418"/>
    </row>
    <row r="162" spans="6:14">
      <c r="F162" s="430">
        <v>40529</v>
      </c>
      <c r="G162" s="419">
        <v>108.23165016211344</v>
      </c>
      <c r="H162" s="62">
        <v>78.2</v>
      </c>
      <c r="I162" s="419"/>
      <c r="J162" s="430">
        <v>41920</v>
      </c>
      <c r="K162" s="419">
        <v>57.124929847214624</v>
      </c>
      <c r="L162" s="62">
        <v>76.5</v>
      </c>
      <c r="N162" s="418"/>
    </row>
    <row r="163" spans="6:14">
      <c r="F163" s="430">
        <v>40529</v>
      </c>
      <c r="G163" s="419">
        <v>58.238528016577412</v>
      </c>
      <c r="H163" s="62">
        <v>38.46</v>
      </c>
      <c r="I163" s="419"/>
      <c r="J163" s="430">
        <v>41920</v>
      </c>
      <c r="K163" s="419">
        <v>61.311119274033842</v>
      </c>
      <c r="L163" s="62">
        <v>30</v>
      </c>
      <c r="N163" s="418"/>
    </row>
    <row r="164" spans="6:14">
      <c r="F164" s="430">
        <v>40534</v>
      </c>
      <c r="G164" s="419">
        <v>49.564264828267518</v>
      </c>
      <c r="H164" s="62">
        <v>27.3</v>
      </c>
      <c r="I164" s="419"/>
      <c r="J164" s="430">
        <v>41920</v>
      </c>
      <c r="K164" s="419">
        <v>64.409334834049417</v>
      </c>
      <c r="L164" s="62">
        <v>80</v>
      </c>
      <c r="N164" s="418"/>
    </row>
    <row r="165" spans="6:14">
      <c r="F165" s="430">
        <v>40535</v>
      </c>
      <c r="G165" s="419">
        <v>75.440770497760909</v>
      </c>
      <c r="H165" s="62">
        <v>28.5</v>
      </c>
      <c r="I165" s="419"/>
      <c r="J165" s="430">
        <v>41920</v>
      </c>
      <c r="K165" s="419">
        <v>61.606081014055761</v>
      </c>
      <c r="L165" s="62">
        <v>103</v>
      </c>
      <c r="N165" s="418"/>
    </row>
    <row r="166" spans="6:14">
      <c r="F166" s="430">
        <v>40535</v>
      </c>
      <c r="G166" s="419">
        <v>62.198555161191507</v>
      </c>
      <c r="H166" s="62">
        <v>48</v>
      </c>
      <c r="I166" s="419"/>
      <c r="J166" s="430">
        <v>41932</v>
      </c>
      <c r="K166" s="419">
        <v>61.597476403669724</v>
      </c>
      <c r="L166" s="62">
        <v>40</v>
      </c>
      <c r="N166" s="418"/>
    </row>
    <row r="167" spans="6:14">
      <c r="F167" s="430">
        <v>40535</v>
      </c>
      <c r="G167" s="419">
        <v>81.767754490895328</v>
      </c>
      <c r="H167" s="62">
        <v>34.200000000000003</v>
      </c>
      <c r="I167" s="419"/>
      <c r="J167" s="430">
        <v>41933</v>
      </c>
      <c r="K167" s="419">
        <v>66.857811295412233</v>
      </c>
      <c r="L167" s="62">
        <v>11.4</v>
      </c>
      <c r="N167" s="418"/>
    </row>
    <row r="168" spans="6:14">
      <c r="F168" s="430">
        <v>40575</v>
      </c>
      <c r="G168" s="419">
        <v>114.12508058517862</v>
      </c>
      <c r="H168" s="62">
        <v>257.60000000000002</v>
      </c>
      <c r="I168" s="419"/>
      <c r="J168" s="430">
        <v>41933</v>
      </c>
      <c r="K168" s="419">
        <v>69.657587541132273</v>
      </c>
      <c r="L168" s="62">
        <v>20</v>
      </c>
      <c r="N168" s="418"/>
    </row>
    <row r="169" spans="6:14">
      <c r="F169" s="430">
        <v>40612</v>
      </c>
      <c r="G169" s="419">
        <v>72.112105147883156</v>
      </c>
      <c r="H169" s="62">
        <v>100</v>
      </c>
      <c r="I169" s="419"/>
      <c r="J169" s="430">
        <v>41934</v>
      </c>
      <c r="K169" s="419">
        <v>60.964967023098374</v>
      </c>
      <c r="L169" s="62">
        <v>20</v>
      </c>
      <c r="N169" s="418"/>
    </row>
    <row r="170" spans="6:14">
      <c r="F170" s="430">
        <v>40639</v>
      </c>
      <c r="G170" s="419">
        <v>109.73701391387078</v>
      </c>
      <c r="H170" s="62">
        <v>155.1</v>
      </c>
      <c r="I170" s="419"/>
      <c r="J170" s="430">
        <v>41934</v>
      </c>
      <c r="K170" s="419">
        <v>60.964967023098374</v>
      </c>
      <c r="L170" s="62">
        <v>20</v>
      </c>
      <c r="N170" s="418"/>
    </row>
    <row r="171" spans="6:14">
      <c r="F171" s="430">
        <v>40653</v>
      </c>
      <c r="G171" s="419">
        <v>37.170570594614169</v>
      </c>
      <c r="H171" s="62">
        <v>100.8</v>
      </c>
      <c r="I171" s="419"/>
      <c r="J171" s="430">
        <v>41934</v>
      </c>
      <c r="K171" s="419">
        <v>60.964967023098374</v>
      </c>
      <c r="L171" s="62">
        <v>15</v>
      </c>
      <c r="N171" s="418"/>
    </row>
    <row r="172" spans="6:14">
      <c r="F172" s="430">
        <v>40668</v>
      </c>
      <c r="G172" s="419">
        <v>70.506707769794644</v>
      </c>
      <c r="H172" s="62">
        <v>165.6</v>
      </c>
      <c r="I172" s="419"/>
      <c r="J172" s="430">
        <v>41934</v>
      </c>
      <c r="K172" s="419">
        <v>60.964967023098374</v>
      </c>
      <c r="L172" s="62">
        <v>20</v>
      </c>
      <c r="N172" s="418"/>
    </row>
    <row r="173" spans="6:14">
      <c r="F173" s="430">
        <v>40669</v>
      </c>
      <c r="G173" s="419">
        <v>34.709562966796554</v>
      </c>
      <c r="H173" s="62">
        <v>131.1</v>
      </c>
      <c r="I173" s="419"/>
      <c r="J173" s="430">
        <v>41934</v>
      </c>
      <c r="K173" s="419">
        <v>53.559607487833695</v>
      </c>
      <c r="L173" s="62">
        <v>20</v>
      </c>
      <c r="N173" s="418"/>
    </row>
    <row r="174" spans="6:14">
      <c r="F174" s="430">
        <v>40676</v>
      </c>
      <c r="G174" s="419">
        <v>76.662283644375208</v>
      </c>
      <c r="H174" s="62">
        <v>214.4</v>
      </c>
      <c r="I174" s="419"/>
      <c r="J174" s="430">
        <v>41934</v>
      </c>
      <c r="K174" s="419">
        <v>74.636677519547007</v>
      </c>
      <c r="L174" s="62">
        <v>14.7</v>
      </c>
      <c r="N174" s="418"/>
    </row>
    <row r="175" spans="6:14">
      <c r="F175" s="430">
        <v>40679</v>
      </c>
      <c r="G175" s="419">
        <v>33.212617491979564</v>
      </c>
      <c r="H175" s="62">
        <v>150.36000000000001</v>
      </c>
      <c r="I175" s="419"/>
      <c r="J175" s="430">
        <v>41934</v>
      </c>
      <c r="K175" s="419">
        <v>72.383698845327402</v>
      </c>
      <c r="L175" s="62">
        <v>19.5</v>
      </c>
      <c r="N175" s="418"/>
    </row>
    <row r="176" spans="6:14">
      <c r="F176" s="430">
        <v>40679</v>
      </c>
      <c r="G176" s="419">
        <v>23.627596875323313</v>
      </c>
      <c r="H176" s="62">
        <v>108</v>
      </c>
      <c r="I176" s="419"/>
      <c r="J176" s="430">
        <v>41934</v>
      </c>
      <c r="K176" s="419">
        <v>72.401722674721157</v>
      </c>
      <c r="L176" s="62">
        <v>19.5</v>
      </c>
      <c r="N176" s="418"/>
    </row>
    <row r="177" spans="6:14">
      <c r="F177" s="430">
        <v>40683</v>
      </c>
      <c r="G177" s="419">
        <v>58.411390156159591</v>
      </c>
      <c r="H177" s="62">
        <v>115</v>
      </c>
      <c r="I177" s="419"/>
      <c r="J177" s="430">
        <v>41936</v>
      </c>
      <c r="K177" s="419">
        <v>71.226033702908026</v>
      </c>
      <c r="L177" s="62">
        <v>100</v>
      </c>
      <c r="N177" s="418"/>
    </row>
    <row r="178" spans="6:14">
      <c r="F178" s="430">
        <v>40701</v>
      </c>
      <c r="G178" s="419">
        <v>40.910072466269909</v>
      </c>
      <c r="H178" s="62">
        <v>202</v>
      </c>
      <c r="I178" s="419"/>
      <c r="J178" s="430">
        <v>41950</v>
      </c>
      <c r="K178" s="419">
        <v>74.857227255091331</v>
      </c>
      <c r="L178" s="62">
        <v>40</v>
      </c>
      <c r="N178" s="418"/>
    </row>
    <row r="179" spans="6:14">
      <c r="F179" s="430">
        <v>40715</v>
      </c>
      <c r="G179" s="419">
        <v>52.428988220190639</v>
      </c>
      <c r="H179" s="62">
        <v>40</v>
      </c>
      <c r="I179" s="419"/>
      <c r="J179" s="430">
        <v>41950</v>
      </c>
      <c r="K179" s="419">
        <v>74.857227255091303</v>
      </c>
      <c r="L179" s="62">
        <v>50</v>
      </c>
      <c r="N179" s="418"/>
    </row>
    <row r="180" spans="6:14">
      <c r="F180" s="430">
        <v>40721</v>
      </c>
      <c r="G180" s="419">
        <v>36.852003725469281</v>
      </c>
      <c r="H180" s="62">
        <v>200</v>
      </c>
      <c r="I180" s="419"/>
      <c r="J180" s="430">
        <v>41956</v>
      </c>
      <c r="K180" s="419">
        <v>66.353726522440141</v>
      </c>
      <c r="L180" s="62">
        <v>30</v>
      </c>
      <c r="N180" s="418"/>
    </row>
    <row r="181" spans="6:14">
      <c r="F181" s="430">
        <v>40722</v>
      </c>
      <c r="G181" s="419">
        <v>67.314689838917246</v>
      </c>
      <c r="H181" s="62">
        <v>104.4</v>
      </c>
      <c r="I181" s="419"/>
      <c r="J181" s="430">
        <v>41961</v>
      </c>
      <c r="K181" s="419">
        <v>53.123592149082036</v>
      </c>
      <c r="L181" s="62">
        <v>45</v>
      </c>
      <c r="N181" s="418"/>
    </row>
    <row r="182" spans="6:14">
      <c r="F182" s="430">
        <v>40723</v>
      </c>
      <c r="G182" s="419">
        <v>86.052661815462926</v>
      </c>
      <c r="H182" s="62">
        <v>20</v>
      </c>
      <c r="I182" s="419"/>
      <c r="J182" s="430">
        <v>41982</v>
      </c>
      <c r="K182" s="419">
        <v>66.041571721512298</v>
      </c>
      <c r="L182" s="62">
        <v>130</v>
      </c>
      <c r="N182" s="418"/>
    </row>
    <row r="183" spans="6:14">
      <c r="F183" s="430">
        <v>40730</v>
      </c>
      <c r="G183" s="419">
        <v>44.812490709089381</v>
      </c>
      <c r="H183" s="62">
        <v>199.92</v>
      </c>
      <c r="I183" s="419"/>
      <c r="J183" s="430">
        <v>42036</v>
      </c>
      <c r="K183" s="419">
        <v>62.582874983348312</v>
      </c>
      <c r="L183" s="62">
        <v>80</v>
      </c>
      <c r="N183" s="418"/>
    </row>
    <row r="184" spans="6:14">
      <c r="F184" s="430">
        <v>40739</v>
      </c>
      <c r="G184" s="419">
        <v>90.830450471936871</v>
      </c>
      <c r="H184" s="62">
        <v>162</v>
      </c>
      <c r="I184" s="419"/>
      <c r="J184" s="430">
        <v>42065</v>
      </c>
      <c r="K184" s="419">
        <v>109.59888584204808</v>
      </c>
      <c r="L184" s="62">
        <v>6</v>
      </c>
      <c r="N184" s="418"/>
    </row>
    <row r="185" spans="6:14">
      <c r="F185" s="430">
        <v>40752</v>
      </c>
      <c r="G185" s="419">
        <v>93.396444662109786</v>
      </c>
      <c r="H185" s="62">
        <v>102.5</v>
      </c>
      <c r="I185" s="419"/>
      <c r="J185" s="430">
        <v>42065</v>
      </c>
      <c r="K185" s="419">
        <v>45.571310245773759</v>
      </c>
      <c r="L185" s="62">
        <v>25</v>
      </c>
      <c r="N185" s="418"/>
    </row>
    <row r="186" spans="6:14">
      <c r="F186" s="430">
        <v>40758</v>
      </c>
      <c r="G186" s="419">
        <v>65.105641210020934</v>
      </c>
      <c r="H186" s="62">
        <v>120</v>
      </c>
      <c r="I186" s="419"/>
      <c r="J186" s="430">
        <v>42066</v>
      </c>
      <c r="K186" s="419">
        <v>66.907158321073368</v>
      </c>
      <c r="L186" s="62">
        <v>62.25</v>
      </c>
      <c r="N186" s="418"/>
    </row>
    <row r="187" spans="6:14">
      <c r="F187" s="430">
        <v>40763</v>
      </c>
      <c r="G187" s="419">
        <v>51.108011398802127</v>
      </c>
      <c r="H187" s="62">
        <v>42</v>
      </c>
      <c r="I187" s="419"/>
      <c r="J187" s="430">
        <v>42067</v>
      </c>
      <c r="K187" s="419">
        <v>40.206540028907476</v>
      </c>
      <c r="L187" s="62">
        <v>70</v>
      </c>
      <c r="N187" s="418"/>
    </row>
    <row r="188" spans="6:14">
      <c r="F188" s="430">
        <v>40770</v>
      </c>
      <c r="G188" s="419">
        <v>37.185168493046135</v>
      </c>
      <c r="H188" s="62">
        <v>200</v>
      </c>
      <c r="I188" s="419"/>
      <c r="J188" s="430">
        <v>42067</v>
      </c>
      <c r="K188" s="419">
        <v>40.717788749570659</v>
      </c>
      <c r="L188" s="62">
        <v>70</v>
      </c>
      <c r="N188" s="418"/>
    </row>
    <row r="189" spans="6:14">
      <c r="F189" s="430">
        <v>40772</v>
      </c>
      <c r="G189" s="419">
        <v>46.538899311102604</v>
      </c>
      <c r="H189" s="62">
        <v>50</v>
      </c>
      <c r="I189" s="419"/>
      <c r="J189" s="430">
        <v>42068</v>
      </c>
      <c r="K189" s="419">
        <v>90.761541232974707</v>
      </c>
      <c r="L189" s="62">
        <v>10.5</v>
      </c>
      <c r="N189" s="418"/>
    </row>
    <row r="190" spans="6:14">
      <c r="F190" s="430">
        <v>40772</v>
      </c>
      <c r="G190" s="419">
        <v>46.538899311102618</v>
      </c>
      <c r="H190" s="62">
        <v>37.5</v>
      </c>
      <c r="I190" s="419"/>
      <c r="J190" s="430">
        <v>42086</v>
      </c>
      <c r="K190" s="419">
        <v>73.648253296219011</v>
      </c>
      <c r="L190" s="62">
        <v>20</v>
      </c>
      <c r="N190" s="418"/>
    </row>
    <row r="191" spans="6:14">
      <c r="F191" s="430">
        <v>40785</v>
      </c>
      <c r="G191" s="419">
        <v>29.237758740393371</v>
      </c>
      <c r="H191" s="62">
        <v>100.8</v>
      </c>
      <c r="I191" s="419"/>
      <c r="J191" s="430">
        <v>42088</v>
      </c>
      <c r="K191" s="419">
        <v>51.578793130495605</v>
      </c>
      <c r="L191" s="62">
        <v>30</v>
      </c>
      <c r="N191" s="418"/>
    </row>
    <row r="192" spans="6:14">
      <c r="F192" s="430">
        <v>40793</v>
      </c>
      <c r="G192" s="419">
        <v>31.067214969586932</v>
      </c>
      <c r="H192" s="62">
        <v>104</v>
      </c>
      <c r="I192" s="419"/>
      <c r="J192" s="430">
        <v>42097</v>
      </c>
      <c r="K192" s="419">
        <v>50.913927869441487</v>
      </c>
      <c r="L192" s="62">
        <v>81</v>
      </c>
      <c r="N192" s="418"/>
    </row>
    <row r="193" spans="6:14">
      <c r="F193" s="430">
        <v>40798</v>
      </c>
      <c r="G193" s="419">
        <v>39.980031421767379</v>
      </c>
      <c r="H193" s="62">
        <v>92.34</v>
      </c>
      <c r="I193" s="419"/>
      <c r="J193" s="430">
        <v>42097</v>
      </c>
      <c r="K193" s="419">
        <v>48.846748169688738</v>
      </c>
      <c r="L193" s="62">
        <v>54</v>
      </c>
      <c r="N193" s="418"/>
    </row>
    <row r="194" spans="6:14">
      <c r="F194" s="430">
        <v>40798</v>
      </c>
      <c r="G194" s="419">
        <v>44.944871925124112</v>
      </c>
      <c r="H194" s="62">
        <v>201.6</v>
      </c>
      <c r="I194" s="419"/>
      <c r="J194" s="430">
        <v>42108</v>
      </c>
      <c r="K194" s="419">
        <v>67.97462959882759</v>
      </c>
      <c r="L194" s="62">
        <v>6.8</v>
      </c>
      <c r="N194" s="418"/>
    </row>
    <row r="195" spans="6:14">
      <c r="F195" s="430">
        <v>40799</v>
      </c>
      <c r="G195" s="419">
        <v>78.327817496735605</v>
      </c>
      <c r="H195" s="62">
        <v>100.65</v>
      </c>
      <c r="I195" s="419"/>
      <c r="J195" s="430">
        <v>42111</v>
      </c>
      <c r="K195" s="419">
        <v>57.475803535344902</v>
      </c>
      <c r="L195" s="62">
        <v>20</v>
      </c>
      <c r="N195" s="418"/>
    </row>
    <row r="196" spans="6:14">
      <c r="F196" s="430">
        <v>40817</v>
      </c>
      <c r="G196" s="419">
        <v>41.302410116540834</v>
      </c>
      <c r="H196" s="62">
        <v>48</v>
      </c>
      <c r="I196" s="419"/>
      <c r="J196" s="430">
        <v>42124</v>
      </c>
      <c r="K196" s="419">
        <v>21.058996030966156</v>
      </c>
      <c r="L196" s="62">
        <v>80</v>
      </c>
      <c r="N196" s="418"/>
    </row>
    <row r="197" spans="6:14">
      <c r="F197" s="430">
        <v>40850</v>
      </c>
      <c r="G197" s="419">
        <v>30.712635955185256</v>
      </c>
      <c r="H197" s="62">
        <v>98.9</v>
      </c>
      <c r="I197" s="419"/>
      <c r="J197" s="430">
        <v>42124</v>
      </c>
      <c r="K197" s="419">
        <v>48.059589433054498</v>
      </c>
      <c r="L197" s="62">
        <v>50.6</v>
      </c>
      <c r="N197" s="418"/>
    </row>
    <row r="198" spans="6:14">
      <c r="F198" s="430">
        <v>40850</v>
      </c>
      <c r="G198" s="419">
        <v>32.466135593372627</v>
      </c>
      <c r="H198" s="62">
        <v>100.8</v>
      </c>
      <c r="I198" s="419"/>
      <c r="J198" s="430">
        <v>42124</v>
      </c>
      <c r="K198" s="419">
        <v>63.608177026249422</v>
      </c>
      <c r="L198" s="62">
        <v>52</v>
      </c>
      <c r="N198" s="418"/>
    </row>
    <row r="199" spans="6:14">
      <c r="F199" s="430">
        <v>40855</v>
      </c>
      <c r="G199" s="419">
        <v>33.346261641459805</v>
      </c>
      <c r="H199" s="62">
        <v>59.8</v>
      </c>
      <c r="I199" s="419"/>
      <c r="J199" s="430">
        <v>42151</v>
      </c>
      <c r="K199" s="419">
        <v>73.030400440121255</v>
      </c>
      <c r="L199" s="62">
        <v>4.9000000000000004</v>
      </c>
      <c r="N199" s="418"/>
    </row>
    <row r="200" spans="6:14">
      <c r="F200" s="430">
        <v>40863</v>
      </c>
      <c r="G200" s="419">
        <v>59.746606041147736</v>
      </c>
      <c r="H200" s="62">
        <v>39.9</v>
      </c>
      <c r="I200" s="419"/>
      <c r="J200" s="430">
        <v>42156</v>
      </c>
      <c r="K200" s="419">
        <v>80.017674832946213</v>
      </c>
      <c r="L200" s="62">
        <v>3.6</v>
      </c>
      <c r="N200" s="418"/>
    </row>
    <row r="201" spans="6:14">
      <c r="F201" s="430">
        <v>40863</v>
      </c>
      <c r="G201" s="419">
        <v>88.430477399201877</v>
      </c>
      <c r="H201" s="62">
        <v>49.5</v>
      </c>
      <c r="I201" s="419"/>
      <c r="J201" s="430">
        <v>42160</v>
      </c>
      <c r="K201" s="419">
        <v>45.380770616487354</v>
      </c>
      <c r="L201" s="62">
        <v>100</v>
      </c>
      <c r="N201" s="418"/>
    </row>
    <row r="202" spans="6:14">
      <c r="F202" s="430">
        <v>40875</v>
      </c>
      <c r="G202" s="419">
        <v>85.32604282054848</v>
      </c>
      <c r="H202" s="62">
        <v>20.65</v>
      </c>
      <c r="I202" s="419"/>
      <c r="J202" s="430">
        <v>42164</v>
      </c>
      <c r="K202" s="419">
        <v>73.139491928139137</v>
      </c>
      <c r="L202" s="62">
        <v>80</v>
      </c>
      <c r="N202" s="418"/>
    </row>
    <row r="203" spans="6:14">
      <c r="F203" s="430">
        <v>40886</v>
      </c>
      <c r="G203" s="419">
        <v>41.527060878623487</v>
      </c>
      <c r="H203" s="62">
        <v>75</v>
      </c>
      <c r="I203" s="419"/>
      <c r="J203" s="430">
        <v>42174</v>
      </c>
      <c r="K203" s="419">
        <v>47.312136982400737</v>
      </c>
      <c r="L203" s="62">
        <v>100</v>
      </c>
      <c r="N203" s="418"/>
    </row>
    <row r="204" spans="6:14">
      <c r="F204" s="430">
        <v>40890</v>
      </c>
      <c r="G204" s="419">
        <v>34.237524175553581</v>
      </c>
      <c r="H204" s="62">
        <v>79.599999999999994</v>
      </c>
      <c r="I204" s="419"/>
      <c r="J204" s="430">
        <v>42178</v>
      </c>
      <c r="K204" s="419">
        <v>52.195850461992585</v>
      </c>
      <c r="L204" s="62">
        <v>46</v>
      </c>
      <c r="N204" s="418"/>
    </row>
    <row r="205" spans="6:14">
      <c r="F205" s="430">
        <v>40890</v>
      </c>
      <c r="G205" s="419">
        <v>33.336337721408924</v>
      </c>
      <c r="H205" s="62">
        <v>201.25</v>
      </c>
      <c r="I205" s="419"/>
      <c r="J205" s="430">
        <v>42180</v>
      </c>
      <c r="K205" s="419">
        <v>59.371368540055265</v>
      </c>
      <c r="L205" s="62">
        <v>100.815</v>
      </c>
      <c r="N205" s="418"/>
    </row>
    <row r="206" spans="6:14">
      <c r="F206" s="430">
        <v>40892</v>
      </c>
      <c r="G206" s="419">
        <v>34.032675113535852</v>
      </c>
      <c r="H206" s="62">
        <v>49.2</v>
      </c>
      <c r="I206" s="419"/>
      <c r="J206" s="430">
        <v>42185</v>
      </c>
      <c r="K206" s="419">
        <v>65.793579167335835</v>
      </c>
      <c r="L206" s="62">
        <v>7.06</v>
      </c>
      <c r="N206" s="418"/>
    </row>
    <row r="207" spans="6:14">
      <c r="F207" s="430">
        <v>40897</v>
      </c>
      <c r="G207" s="419">
        <v>71.018407289862594</v>
      </c>
      <c r="H207" s="62">
        <v>110.4</v>
      </c>
      <c r="I207" s="419"/>
      <c r="J207" s="430">
        <v>42186</v>
      </c>
      <c r="K207" s="419">
        <v>69.057694416393787</v>
      </c>
      <c r="L207" s="62">
        <v>13</v>
      </c>
      <c r="N207" s="418"/>
    </row>
    <row r="208" spans="6:14">
      <c r="F208" s="430">
        <v>40897</v>
      </c>
      <c r="G208" s="419">
        <v>73.368339377067755</v>
      </c>
      <c r="H208" s="62">
        <v>30.4</v>
      </c>
      <c r="I208" s="419"/>
      <c r="J208" s="430">
        <v>42186</v>
      </c>
      <c r="K208" s="419">
        <v>70.546353054261616</v>
      </c>
      <c r="L208" s="62">
        <v>20</v>
      </c>
      <c r="N208" s="418"/>
    </row>
    <row r="209" spans="6:14">
      <c r="F209" s="430">
        <v>40897</v>
      </c>
      <c r="G209" s="419">
        <v>34.780976940244898</v>
      </c>
      <c r="H209" s="62">
        <v>78.400000000000006</v>
      </c>
      <c r="I209" s="419"/>
      <c r="J209" s="430">
        <v>42200</v>
      </c>
      <c r="K209" s="419">
        <v>56.42059624559716</v>
      </c>
      <c r="L209" s="62">
        <v>125</v>
      </c>
      <c r="N209" s="418"/>
    </row>
    <row r="210" spans="6:14">
      <c r="F210" s="430">
        <v>40899</v>
      </c>
      <c r="G210" s="419">
        <v>51.838613109350753</v>
      </c>
      <c r="H210" s="62">
        <v>14.4</v>
      </c>
      <c r="I210" s="419"/>
      <c r="J210" s="430">
        <v>42201</v>
      </c>
      <c r="K210" s="419">
        <v>52.6918274716759</v>
      </c>
      <c r="L210" s="62">
        <v>150</v>
      </c>
      <c r="N210" s="418"/>
    </row>
    <row r="211" spans="6:14">
      <c r="F211" s="430">
        <v>40927</v>
      </c>
      <c r="G211" s="419">
        <v>37.565551092766526</v>
      </c>
      <c r="H211" s="62">
        <v>310.39999999999998</v>
      </c>
      <c r="I211" s="419"/>
      <c r="J211" s="430">
        <v>42201</v>
      </c>
      <c r="K211" s="419">
        <v>53.119417528349295</v>
      </c>
      <c r="L211" s="62">
        <v>180</v>
      </c>
      <c r="N211" s="418"/>
    </row>
    <row r="212" spans="6:14">
      <c r="F212" s="430">
        <v>40946</v>
      </c>
      <c r="G212" s="419">
        <v>49.235954366133832</v>
      </c>
      <c r="H212" s="62">
        <v>21</v>
      </c>
      <c r="I212" s="419"/>
      <c r="J212" s="430">
        <v>42206</v>
      </c>
      <c r="K212" s="419">
        <v>48.83648214218519</v>
      </c>
      <c r="L212" s="62">
        <v>20</v>
      </c>
      <c r="N212" s="418"/>
    </row>
    <row r="213" spans="6:14">
      <c r="F213" s="430">
        <v>40954</v>
      </c>
      <c r="G213" s="419">
        <v>32.063713116788264</v>
      </c>
      <c r="H213" s="62">
        <v>30.400000000000002</v>
      </c>
      <c r="I213" s="419"/>
      <c r="J213" s="430">
        <v>42221</v>
      </c>
      <c r="K213" s="419">
        <v>48.9225934992985</v>
      </c>
      <c r="L213" s="62">
        <v>30</v>
      </c>
      <c r="N213" s="418"/>
    </row>
    <row r="214" spans="6:14">
      <c r="F214" s="430">
        <v>40956</v>
      </c>
      <c r="G214" s="419">
        <v>103.25602529135206</v>
      </c>
      <c r="H214" s="62">
        <v>50</v>
      </c>
      <c r="I214" s="419"/>
      <c r="J214" s="430">
        <v>42225</v>
      </c>
      <c r="K214" s="419">
        <v>44.013169017819507</v>
      </c>
      <c r="L214" s="62">
        <v>30</v>
      </c>
      <c r="N214" s="418"/>
    </row>
    <row r="215" spans="6:14">
      <c r="F215" s="430">
        <v>40967</v>
      </c>
      <c r="G215" s="419">
        <v>34.102026131728266</v>
      </c>
      <c r="H215" s="62">
        <v>91</v>
      </c>
      <c r="I215" s="419"/>
      <c r="J215" s="430">
        <v>42228</v>
      </c>
      <c r="K215" s="419">
        <v>54.249751656535643</v>
      </c>
      <c r="L215" s="62">
        <v>10</v>
      </c>
      <c r="N215" s="418"/>
    </row>
    <row r="216" spans="6:14">
      <c r="F216" s="430">
        <v>40981</v>
      </c>
      <c r="G216" s="419">
        <v>34.237524175553574</v>
      </c>
      <c r="H216" s="62">
        <v>51.2</v>
      </c>
      <c r="I216" s="419"/>
      <c r="J216" s="430">
        <v>42244</v>
      </c>
      <c r="K216" s="419">
        <v>54.914902807335906</v>
      </c>
      <c r="L216" s="62">
        <v>150</v>
      </c>
      <c r="N216" s="418"/>
    </row>
    <row r="217" spans="6:14">
      <c r="F217" s="430">
        <v>40985</v>
      </c>
      <c r="G217" s="419">
        <v>43.232493140897624</v>
      </c>
      <c r="H217" s="62">
        <v>202</v>
      </c>
      <c r="I217" s="419"/>
      <c r="J217" s="430">
        <v>42250</v>
      </c>
      <c r="K217" s="419">
        <v>80.079018311453709</v>
      </c>
      <c r="L217" s="62">
        <v>10.88</v>
      </c>
      <c r="N217" s="418"/>
    </row>
    <row r="218" spans="6:14">
      <c r="F218" s="430">
        <v>40997</v>
      </c>
      <c r="G218" s="419">
        <v>35.713798274559174</v>
      </c>
      <c r="H218" s="62">
        <v>48</v>
      </c>
      <c r="I218" s="419"/>
      <c r="J218" s="430">
        <v>42270</v>
      </c>
      <c r="K218" s="419">
        <v>50.503365996862783</v>
      </c>
      <c r="L218" s="62">
        <v>52</v>
      </c>
      <c r="N218" s="418"/>
    </row>
    <row r="219" spans="6:14">
      <c r="F219" s="430">
        <v>41010</v>
      </c>
      <c r="G219" s="419">
        <v>52.001541781250438</v>
      </c>
      <c r="H219" s="62">
        <v>54</v>
      </c>
      <c r="I219" s="419"/>
      <c r="J219" s="430">
        <v>42270</v>
      </c>
      <c r="K219" s="419">
        <v>46.178259300887014</v>
      </c>
      <c r="L219" s="62">
        <v>52</v>
      </c>
      <c r="N219" s="418"/>
    </row>
    <row r="220" spans="6:14">
      <c r="F220" s="430">
        <v>41056</v>
      </c>
      <c r="G220" s="419">
        <v>64.702349776879046</v>
      </c>
      <c r="H220" s="62">
        <v>69</v>
      </c>
      <c r="I220" s="419"/>
      <c r="J220" s="430">
        <v>42271</v>
      </c>
      <c r="K220" s="419">
        <v>44.194329391980354</v>
      </c>
      <c r="L220" s="62">
        <v>25</v>
      </c>
      <c r="N220" s="418"/>
    </row>
    <row r="221" spans="6:14">
      <c r="F221" s="430">
        <v>41152</v>
      </c>
      <c r="G221" s="419">
        <v>52.320503596622615</v>
      </c>
      <c r="H221" s="62">
        <v>100.3</v>
      </c>
      <c r="I221" s="419"/>
      <c r="J221" s="430">
        <v>42275</v>
      </c>
      <c r="K221" s="419">
        <v>20.71513652345816</v>
      </c>
      <c r="L221" s="62">
        <v>46.2</v>
      </c>
      <c r="N221" s="418"/>
    </row>
    <row r="222" spans="6:14">
      <c r="F222" s="430">
        <v>41214</v>
      </c>
      <c r="G222" s="419">
        <v>59.168609166091642</v>
      </c>
      <c r="H222" s="62">
        <v>50</v>
      </c>
      <c r="I222" s="419"/>
      <c r="J222" s="430">
        <v>42275</v>
      </c>
      <c r="K222" s="419">
        <v>20.715136523458156</v>
      </c>
      <c r="L222" s="62">
        <v>71.400000000000006</v>
      </c>
      <c r="N222" s="418"/>
    </row>
    <row r="223" spans="6:14">
      <c r="F223" s="430">
        <v>41247</v>
      </c>
      <c r="G223" s="419">
        <v>91.748079724637506</v>
      </c>
      <c r="H223" s="62">
        <v>9.1</v>
      </c>
      <c r="I223" s="419"/>
      <c r="J223" s="430">
        <v>42278</v>
      </c>
      <c r="K223" s="419">
        <v>63.351747947007617</v>
      </c>
      <c r="L223" s="62">
        <v>146</v>
      </c>
      <c r="N223" s="418"/>
    </row>
    <row r="224" spans="6:14">
      <c r="F224" s="430">
        <v>41257</v>
      </c>
      <c r="G224" s="419">
        <v>62.837095528299898</v>
      </c>
      <c r="H224" s="62">
        <v>15</v>
      </c>
      <c r="I224" s="419"/>
      <c r="J224" s="430">
        <v>42278</v>
      </c>
      <c r="K224" s="419">
        <v>39.196672914637738</v>
      </c>
      <c r="L224" s="62">
        <v>118.5</v>
      </c>
      <c r="N224" s="418"/>
    </row>
    <row r="225" spans="6:14">
      <c r="F225" s="430">
        <v>41290</v>
      </c>
      <c r="G225" s="419">
        <v>32.218372478209993</v>
      </c>
      <c r="H225" s="62">
        <v>74.8</v>
      </c>
      <c r="I225" s="419"/>
      <c r="J225" s="430">
        <v>42278</v>
      </c>
      <c r="K225" s="419">
        <v>36.077287277904233</v>
      </c>
      <c r="L225" s="62">
        <v>170</v>
      </c>
      <c r="N225" s="418"/>
    </row>
    <row r="226" spans="6:14">
      <c r="F226" s="430">
        <v>41312</v>
      </c>
      <c r="G226" s="419">
        <v>31.848661980300701</v>
      </c>
      <c r="H226" s="62">
        <v>200.6</v>
      </c>
      <c r="I226" s="419"/>
      <c r="J226" s="430">
        <v>42285</v>
      </c>
      <c r="K226" s="419">
        <v>53.026443926873803</v>
      </c>
      <c r="L226" s="62">
        <v>55</v>
      </c>
      <c r="N226" s="418"/>
    </row>
    <row r="227" spans="6:14">
      <c r="F227" s="430">
        <v>41380</v>
      </c>
      <c r="G227" s="419">
        <v>53.059437356235634</v>
      </c>
      <c r="H227" s="62">
        <v>74.8</v>
      </c>
      <c r="I227" s="419"/>
      <c r="J227" s="430">
        <v>42286</v>
      </c>
      <c r="K227" s="419">
        <v>45.260694727455622</v>
      </c>
      <c r="L227" s="62">
        <v>154.27199999999999</v>
      </c>
      <c r="N227" s="418"/>
    </row>
    <row r="228" spans="6:14">
      <c r="F228" s="430">
        <v>41400</v>
      </c>
      <c r="G228" s="419">
        <v>32.767028223005816</v>
      </c>
      <c r="H228" s="62">
        <v>62.4</v>
      </c>
      <c r="I228" s="419"/>
      <c r="J228" s="430">
        <v>42286</v>
      </c>
      <c r="K228" s="419">
        <v>41.136293982748505</v>
      </c>
      <c r="L228" s="62">
        <v>103.5</v>
      </c>
      <c r="N228" s="418"/>
    </row>
    <row r="229" spans="6:14">
      <c r="F229" s="430">
        <v>41418</v>
      </c>
      <c r="G229" s="419">
        <v>98.080289746233944</v>
      </c>
      <c r="H229" s="62">
        <v>39</v>
      </c>
      <c r="I229" s="419"/>
      <c r="J229" s="430">
        <v>42292</v>
      </c>
      <c r="K229" s="419">
        <v>46.451944666734853</v>
      </c>
      <c r="L229" s="62">
        <v>125</v>
      </c>
      <c r="N229" s="418"/>
    </row>
    <row r="230" spans="6:14">
      <c r="F230" s="430">
        <v>41426</v>
      </c>
      <c r="G230" s="419">
        <v>24.771705774185939</v>
      </c>
      <c r="H230" s="62">
        <v>200</v>
      </c>
      <c r="I230" s="419"/>
      <c r="J230" s="430">
        <v>42313</v>
      </c>
      <c r="K230" s="419">
        <v>55.729559394029813</v>
      </c>
      <c r="L230" s="62">
        <v>85</v>
      </c>
      <c r="N230" s="418"/>
    </row>
    <row r="231" spans="6:14">
      <c r="F231" s="430">
        <v>41426</v>
      </c>
      <c r="G231" s="419">
        <v>24.172566925546853</v>
      </c>
      <c r="H231" s="62">
        <v>200</v>
      </c>
      <c r="I231" s="419"/>
      <c r="J231" s="430">
        <v>42314</v>
      </c>
      <c r="K231" s="419">
        <v>48.241732242309375</v>
      </c>
      <c r="L231" s="62">
        <v>54</v>
      </c>
      <c r="N231" s="418"/>
    </row>
    <row r="232" spans="6:14">
      <c r="F232" s="430">
        <v>41430</v>
      </c>
      <c r="G232" s="419">
        <v>51.122662871220356</v>
      </c>
      <c r="H232" s="62">
        <v>200</v>
      </c>
      <c r="I232" s="419"/>
      <c r="J232" s="430">
        <v>42317</v>
      </c>
      <c r="K232" s="419">
        <v>40.97581561471997</v>
      </c>
      <c r="L232" s="62">
        <v>72</v>
      </c>
      <c r="N232" s="418"/>
    </row>
    <row r="233" spans="6:14">
      <c r="F233" s="430">
        <v>41440</v>
      </c>
      <c r="G233" s="419">
        <v>23.708324772139541</v>
      </c>
      <c r="H233" s="62">
        <v>199</v>
      </c>
      <c r="I233" s="419"/>
      <c r="J233" s="430">
        <v>42318</v>
      </c>
      <c r="K233" s="419">
        <v>47.35384759981288</v>
      </c>
      <c r="L233" s="62">
        <v>30</v>
      </c>
      <c r="N233" s="418"/>
    </row>
    <row r="234" spans="6:14">
      <c r="F234" s="430">
        <v>41440</v>
      </c>
      <c r="G234" s="419">
        <v>26.098146508157207</v>
      </c>
      <c r="H234" s="62">
        <v>250</v>
      </c>
      <c r="I234" s="419"/>
      <c r="J234" s="430">
        <v>42328</v>
      </c>
      <c r="K234" s="419">
        <v>47.088897708062959</v>
      </c>
      <c r="L234" s="62">
        <v>86</v>
      </c>
      <c r="N234" s="418"/>
    </row>
    <row r="235" spans="6:14">
      <c r="F235" s="430">
        <v>41446</v>
      </c>
      <c r="G235" s="419">
        <v>33.747731145023742</v>
      </c>
      <c r="H235" s="62">
        <v>102.4</v>
      </c>
      <c r="I235" s="419"/>
      <c r="J235" s="430">
        <v>42338</v>
      </c>
      <c r="K235" s="419">
        <v>49.604624485842606</v>
      </c>
      <c r="L235" s="62">
        <v>50</v>
      </c>
      <c r="N235" s="418"/>
    </row>
    <row r="236" spans="6:14">
      <c r="F236" s="430">
        <v>41453</v>
      </c>
      <c r="G236" s="419">
        <v>60.751715590461139</v>
      </c>
      <c r="H236" s="62">
        <v>80</v>
      </c>
      <c r="I236" s="419"/>
      <c r="J236" s="430">
        <v>42355</v>
      </c>
      <c r="K236" s="419">
        <v>44.084472322687063</v>
      </c>
      <c r="L236" s="62">
        <v>90</v>
      </c>
      <c r="N236" s="418"/>
    </row>
    <row r="237" spans="6:14">
      <c r="F237" s="430">
        <v>41457</v>
      </c>
      <c r="G237" s="419">
        <v>56.585482999251376</v>
      </c>
      <c r="H237" s="62">
        <v>50.4</v>
      </c>
      <c r="I237" s="419"/>
      <c r="J237" s="430">
        <v>42355</v>
      </c>
      <c r="K237" s="419">
        <v>71.890402410604267</v>
      </c>
      <c r="L237" s="62">
        <v>20</v>
      </c>
      <c r="N237" s="418"/>
    </row>
    <row r="238" spans="6:14">
      <c r="F238" s="430">
        <v>41457</v>
      </c>
      <c r="G238" s="419">
        <v>26.917078155745877</v>
      </c>
      <c r="H238" s="62">
        <v>200</v>
      </c>
      <c r="I238" s="419"/>
      <c r="J238" s="430">
        <v>42356</v>
      </c>
      <c r="K238" s="419">
        <v>56.639377379171357</v>
      </c>
      <c r="L238" s="62">
        <v>20</v>
      </c>
      <c r="N238" s="418"/>
    </row>
    <row r="239" spans="6:14">
      <c r="F239" s="430">
        <v>41462</v>
      </c>
      <c r="G239" s="419">
        <v>60.751715590461139</v>
      </c>
      <c r="H239" s="62">
        <v>80</v>
      </c>
      <c r="I239" s="419"/>
      <c r="J239" s="430">
        <v>42356</v>
      </c>
      <c r="K239" s="419">
        <v>56.622575860575942</v>
      </c>
      <c r="L239" s="62">
        <v>20</v>
      </c>
      <c r="N239" s="418"/>
    </row>
    <row r="240" spans="6:14">
      <c r="F240" s="430">
        <v>41463</v>
      </c>
      <c r="G240" s="419">
        <v>23.045595063026759</v>
      </c>
      <c r="H240" s="62">
        <v>100</v>
      </c>
      <c r="I240" s="419"/>
      <c r="J240" s="430">
        <v>42356</v>
      </c>
      <c r="K240" s="419">
        <v>56.714151526044844</v>
      </c>
      <c r="L240" s="62">
        <v>20</v>
      </c>
      <c r="N240" s="418"/>
    </row>
    <row r="241" spans="6:14">
      <c r="F241" s="430">
        <v>41465</v>
      </c>
      <c r="G241" s="419">
        <v>25.578479983132571</v>
      </c>
      <c r="H241" s="62">
        <v>249.9</v>
      </c>
      <c r="I241" s="419"/>
      <c r="J241" s="430">
        <v>42356</v>
      </c>
      <c r="K241" s="419">
        <v>54.762389740969333</v>
      </c>
      <c r="L241" s="62">
        <v>20</v>
      </c>
      <c r="N241" s="418"/>
    </row>
    <row r="242" spans="6:14">
      <c r="F242" s="430">
        <v>41472</v>
      </c>
      <c r="G242" s="419">
        <v>26.577996045497272</v>
      </c>
      <c r="H242" s="62">
        <v>150</v>
      </c>
      <c r="I242" s="419"/>
      <c r="J242" s="430">
        <v>42375</v>
      </c>
      <c r="K242" s="419">
        <v>30.484117039178741</v>
      </c>
      <c r="L242" s="62">
        <v>26</v>
      </c>
      <c r="N242" s="418"/>
    </row>
    <row r="243" spans="6:14">
      <c r="F243" s="430">
        <v>41479</v>
      </c>
      <c r="G243" s="419">
        <v>29.275831949652265</v>
      </c>
      <c r="H243" s="62">
        <v>205.7</v>
      </c>
      <c r="I243" s="419"/>
      <c r="J243" s="430">
        <v>42472</v>
      </c>
      <c r="K243" s="419">
        <v>52.193676367983748</v>
      </c>
      <c r="L243" s="62">
        <v>8.16</v>
      </c>
      <c r="N243" s="418"/>
    </row>
    <row r="244" spans="6:14">
      <c r="F244" s="430">
        <v>41498</v>
      </c>
      <c r="G244" s="419">
        <v>55.003271784902608</v>
      </c>
      <c r="H244" s="62">
        <v>20</v>
      </c>
      <c r="I244" s="419"/>
      <c r="J244" s="430">
        <v>42472</v>
      </c>
      <c r="K244" s="419">
        <v>49.182502731369297</v>
      </c>
      <c r="L244" s="62">
        <v>20.399999999999999</v>
      </c>
      <c r="N244" s="418"/>
    </row>
    <row r="245" spans="6:14">
      <c r="F245" s="430">
        <v>41506</v>
      </c>
      <c r="G245" s="419">
        <v>62.491568179364116</v>
      </c>
      <c r="H245" s="62">
        <v>147.6</v>
      </c>
      <c r="I245" s="419"/>
      <c r="J245" s="430">
        <v>42509</v>
      </c>
      <c r="K245" s="419">
        <v>36.776416943442555</v>
      </c>
      <c r="L245" s="62">
        <v>100</v>
      </c>
      <c r="N245" s="418"/>
    </row>
    <row r="246" spans="6:14">
      <c r="F246" s="430">
        <v>41506</v>
      </c>
      <c r="G246" s="419">
        <v>60.857992156937563</v>
      </c>
      <c r="H246" s="62">
        <v>184.8</v>
      </c>
      <c r="I246" s="419"/>
      <c r="J246" s="430">
        <v>42584</v>
      </c>
      <c r="K246" s="419">
        <v>33.149425683139199</v>
      </c>
      <c r="L246" s="62">
        <v>128</v>
      </c>
      <c r="N246" s="418"/>
    </row>
    <row r="247" spans="6:14">
      <c r="F247" s="430">
        <v>41528</v>
      </c>
      <c r="G247" s="419">
        <v>34.072337660518095</v>
      </c>
      <c r="H247" s="62">
        <v>60</v>
      </c>
      <c r="I247" s="419"/>
      <c r="J247" s="430">
        <v>42586</v>
      </c>
      <c r="K247" s="419">
        <v>43.924190988155132</v>
      </c>
      <c r="L247" s="62">
        <v>20</v>
      </c>
      <c r="N247" s="418"/>
    </row>
    <row r="248" spans="6:14">
      <c r="F248" s="430">
        <v>41556</v>
      </c>
      <c r="G248" s="419">
        <v>21.992427725296924</v>
      </c>
      <c r="H248" s="62">
        <v>200</v>
      </c>
      <c r="I248" s="419"/>
      <c r="J248" s="430">
        <v>42591</v>
      </c>
      <c r="K248" s="419">
        <v>48.699007247430586</v>
      </c>
      <c r="L248" s="62">
        <v>16</v>
      </c>
      <c r="N248" s="418"/>
    </row>
    <row r="249" spans="6:14">
      <c r="F249" s="430">
        <v>41556</v>
      </c>
      <c r="G249" s="419">
        <v>23.074164935171197</v>
      </c>
      <c r="H249" s="62">
        <v>198.9</v>
      </c>
      <c r="I249" s="419"/>
      <c r="J249" s="430">
        <v>42608</v>
      </c>
      <c r="K249" s="419">
        <v>55.468923112446923</v>
      </c>
      <c r="L249" s="62">
        <v>60</v>
      </c>
      <c r="N249" s="418"/>
    </row>
    <row r="250" spans="6:14">
      <c r="F250" s="430">
        <v>41557</v>
      </c>
      <c r="G250" s="419">
        <v>21.620254252995938</v>
      </c>
      <c r="H250" s="62">
        <v>199.8</v>
      </c>
      <c r="I250" s="419"/>
      <c r="J250" s="430">
        <v>42611</v>
      </c>
      <c r="K250" s="419">
        <v>45.891602345308783</v>
      </c>
      <c r="L250" s="62">
        <v>20</v>
      </c>
      <c r="N250" s="418"/>
    </row>
    <row r="251" spans="6:14">
      <c r="F251" s="430">
        <v>41557</v>
      </c>
      <c r="G251" s="419">
        <v>23.136278354033948</v>
      </c>
      <c r="H251" s="62">
        <v>200</v>
      </c>
      <c r="I251" s="419"/>
      <c r="J251" s="430">
        <v>42628</v>
      </c>
      <c r="K251" s="419">
        <v>44.844408108509462</v>
      </c>
      <c r="L251" s="62">
        <v>100</v>
      </c>
      <c r="N251" s="418"/>
    </row>
    <row r="252" spans="6:14">
      <c r="F252" s="430">
        <v>41564</v>
      </c>
      <c r="G252" s="419">
        <v>23.889447601190597</v>
      </c>
      <c r="H252" s="62">
        <v>400</v>
      </c>
      <c r="I252" s="419"/>
      <c r="J252" s="430">
        <v>42633</v>
      </c>
      <c r="K252" s="419">
        <v>44.942744360187817</v>
      </c>
      <c r="L252" s="62">
        <v>100</v>
      </c>
      <c r="N252" s="418"/>
    </row>
    <row r="253" spans="6:14">
      <c r="F253" s="430">
        <v>41572</v>
      </c>
      <c r="G253" s="419">
        <v>61.485439256591384</v>
      </c>
      <c r="H253" s="62">
        <v>19.8</v>
      </c>
      <c r="I253" s="419"/>
      <c r="J253" s="430">
        <v>42635</v>
      </c>
      <c r="K253" s="419">
        <v>159.82564271774476</v>
      </c>
      <c r="L253" s="62">
        <v>24.9</v>
      </c>
      <c r="N253" s="418"/>
    </row>
    <row r="254" spans="6:14">
      <c r="F254" s="430">
        <v>41579</v>
      </c>
      <c r="G254" s="419">
        <v>33.32339020048083</v>
      </c>
      <c r="H254" s="62">
        <v>249.2</v>
      </c>
      <c r="I254" s="419"/>
      <c r="J254" s="430">
        <v>42636</v>
      </c>
      <c r="K254" s="419">
        <v>38.605045820694727</v>
      </c>
      <c r="L254" s="62">
        <v>40</v>
      </c>
      <c r="N254" s="418"/>
    </row>
    <row r="255" spans="6:14">
      <c r="F255" s="430">
        <v>41584</v>
      </c>
      <c r="G255" s="419">
        <v>26.418083123391558</v>
      </c>
      <c r="H255" s="62">
        <v>172</v>
      </c>
      <c r="I255" s="419"/>
      <c r="J255" s="430">
        <v>42636</v>
      </c>
      <c r="K255" s="419">
        <v>38.605045820694727</v>
      </c>
      <c r="L255" s="62">
        <v>20</v>
      </c>
      <c r="N255" s="418"/>
    </row>
    <row r="256" spans="6:14">
      <c r="F256" s="430">
        <v>41596</v>
      </c>
      <c r="G256" s="419">
        <v>97.755698556863834</v>
      </c>
      <c r="H256" s="62">
        <v>34.200000000000003</v>
      </c>
      <c r="I256" s="419"/>
      <c r="J256" s="430">
        <v>42636</v>
      </c>
      <c r="K256" s="419">
        <v>38.605045820694727</v>
      </c>
      <c r="L256" s="62">
        <v>50</v>
      </c>
      <c r="N256" s="418"/>
    </row>
    <row r="257" spans="6:14">
      <c r="F257" s="430">
        <v>41596</v>
      </c>
      <c r="G257" s="419">
        <v>26.578875570826732</v>
      </c>
      <c r="H257" s="62">
        <v>201.6</v>
      </c>
      <c r="I257" s="419"/>
      <c r="J257" s="430">
        <v>42636</v>
      </c>
      <c r="K257" s="419">
        <v>38.605045820694727</v>
      </c>
      <c r="L257" s="62">
        <v>50</v>
      </c>
      <c r="N257" s="418"/>
    </row>
    <row r="258" spans="6:14">
      <c r="F258" s="430">
        <v>41619</v>
      </c>
      <c r="G258" s="419">
        <v>54.115930916856314</v>
      </c>
      <c r="H258" s="62">
        <v>51</v>
      </c>
      <c r="I258" s="419"/>
      <c r="J258" s="430">
        <v>42689</v>
      </c>
      <c r="K258" s="419">
        <v>41.366413154898268</v>
      </c>
      <c r="L258" s="62">
        <v>105</v>
      </c>
      <c r="N258" s="418"/>
    </row>
    <row r="259" spans="6:14">
      <c r="F259" s="430">
        <v>41628</v>
      </c>
      <c r="G259" s="419">
        <v>22.322957534351598</v>
      </c>
      <c r="H259" s="62">
        <v>98</v>
      </c>
      <c r="I259" s="419"/>
      <c r="J259" s="430">
        <v>42692</v>
      </c>
      <c r="K259" s="419">
        <v>36.175666507035459</v>
      </c>
      <c r="L259" s="62">
        <v>80</v>
      </c>
      <c r="N259" s="418"/>
    </row>
    <row r="260" spans="6:14">
      <c r="F260" s="430">
        <v>41635</v>
      </c>
      <c r="G260" s="419">
        <v>31.860851185123899</v>
      </c>
      <c r="H260" s="62">
        <v>149.6</v>
      </c>
      <c r="I260" s="419"/>
      <c r="J260" s="430">
        <v>42692</v>
      </c>
      <c r="K260" s="419">
        <v>30.313749329442391</v>
      </c>
      <c r="L260" s="62">
        <v>125</v>
      </c>
      <c r="N260" s="418"/>
    </row>
    <row r="261" spans="6:14">
      <c r="F261" s="430">
        <v>41660</v>
      </c>
      <c r="G261" s="419">
        <v>22.624032448740746</v>
      </c>
      <c r="H261" s="62">
        <v>100.3</v>
      </c>
      <c r="I261" s="419"/>
      <c r="J261" s="430">
        <v>42692</v>
      </c>
      <c r="K261" s="419">
        <v>36.721411731569063</v>
      </c>
      <c r="L261" s="62">
        <v>150</v>
      </c>
      <c r="N261" s="418"/>
    </row>
    <row r="262" spans="6:14">
      <c r="F262" s="430">
        <v>41662</v>
      </c>
      <c r="G262" s="419">
        <v>35.308919407876296</v>
      </c>
      <c r="H262" s="62">
        <v>78.2</v>
      </c>
      <c r="I262" s="419"/>
      <c r="J262" s="430">
        <v>42717</v>
      </c>
      <c r="K262" s="419">
        <v>43.929182393800147</v>
      </c>
      <c r="L262" s="62">
        <v>7.8</v>
      </c>
      <c r="N262" s="418"/>
    </row>
    <row r="263" spans="6:14">
      <c r="F263" s="430">
        <v>41663</v>
      </c>
      <c r="G263" s="419">
        <v>24.190929094862483</v>
      </c>
      <c r="H263" s="62">
        <v>99</v>
      </c>
      <c r="I263" s="419"/>
      <c r="J263" s="430">
        <v>42719</v>
      </c>
      <c r="K263" s="419">
        <v>33.703600699859827</v>
      </c>
      <c r="L263" s="62">
        <v>200</v>
      </c>
      <c r="N263" s="418"/>
    </row>
    <row r="264" spans="6:14">
      <c r="F264" s="430">
        <v>41697</v>
      </c>
      <c r="G264" s="419">
        <v>29.301596336383238</v>
      </c>
      <c r="H264" s="62">
        <v>299.7</v>
      </c>
      <c r="I264" s="419"/>
      <c r="J264" s="430">
        <v>42738</v>
      </c>
      <c r="K264" s="419">
        <v>55.489493550063365</v>
      </c>
      <c r="L264" s="62">
        <v>7.2</v>
      </c>
      <c r="N264" s="418"/>
    </row>
    <row r="265" spans="6:14">
      <c r="F265" s="430">
        <v>41801</v>
      </c>
      <c r="G265" s="419">
        <v>25.211961970041362</v>
      </c>
      <c r="H265" s="62">
        <v>150</v>
      </c>
      <c r="I265" s="419"/>
      <c r="J265" s="430">
        <v>42747</v>
      </c>
      <c r="K265" s="419">
        <v>38.679788628305204</v>
      </c>
      <c r="L265" s="62">
        <v>100</v>
      </c>
      <c r="N265" s="418"/>
    </row>
    <row r="266" spans="6:14">
      <c r="F266" s="430">
        <v>41821</v>
      </c>
      <c r="G266" s="419">
        <v>41.240301926170396</v>
      </c>
      <c r="H266" s="62">
        <v>175</v>
      </c>
      <c r="I266" s="419"/>
      <c r="J266" s="430">
        <v>42752</v>
      </c>
      <c r="K266" s="419">
        <v>42.101726737165954</v>
      </c>
      <c r="L266" s="62">
        <v>60</v>
      </c>
      <c r="N266" s="418"/>
    </row>
    <row r="267" spans="6:14">
      <c r="F267" s="430">
        <v>41852</v>
      </c>
      <c r="G267" s="419">
        <v>25.313214829358802</v>
      </c>
      <c r="H267" s="62">
        <v>100</v>
      </c>
      <c r="I267" s="419"/>
      <c r="J267" s="430">
        <v>42766</v>
      </c>
      <c r="K267" s="419">
        <v>39.441808896677493</v>
      </c>
      <c r="L267" s="62">
        <v>20</v>
      </c>
      <c r="N267" s="418"/>
    </row>
    <row r="268" spans="6:14">
      <c r="F268" s="430">
        <v>41852</v>
      </c>
      <c r="G268" s="419">
        <v>39.162989033981184</v>
      </c>
      <c r="H268" s="62">
        <v>115.99999999999999</v>
      </c>
      <c r="I268" s="419"/>
      <c r="J268" s="430">
        <v>42817</v>
      </c>
      <c r="K268" s="419">
        <v>34.45301572098613</v>
      </c>
      <c r="L268" s="62">
        <v>17</v>
      </c>
      <c r="N268" s="418"/>
    </row>
    <row r="269" spans="6:14">
      <c r="F269" s="430">
        <v>41865</v>
      </c>
      <c r="G269" s="419">
        <v>70.281172172577897</v>
      </c>
      <c r="H269" s="62">
        <v>30</v>
      </c>
      <c r="I269" s="419"/>
      <c r="J269" s="430">
        <v>42826</v>
      </c>
      <c r="K269" s="419">
        <v>56.087630952828377</v>
      </c>
      <c r="L269" s="62">
        <v>56</v>
      </c>
      <c r="N269" s="418"/>
    </row>
    <row r="270" spans="6:14">
      <c r="F270" s="430">
        <v>41893</v>
      </c>
      <c r="G270" s="419">
        <v>72.50717255721537</v>
      </c>
      <c r="H270" s="62">
        <v>42.95</v>
      </c>
      <c r="I270" s="419"/>
      <c r="J270" s="430">
        <v>42843</v>
      </c>
      <c r="K270" s="419">
        <v>33.40751325867781</v>
      </c>
      <c r="L270" s="62">
        <v>74.900000000000006</v>
      </c>
      <c r="N270" s="418"/>
    </row>
    <row r="271" spans="6:14">
      <c r="F271" s="430">
        <v>41906</v>
      </c>
      <c r="G271" s="419">
        <v>44.462222100883338</v>
      </c>
      <c r="H271" s="62">
        <v>140</v>
      </c>
      <c r="I271" s="419"/>
      <c r="J271" s="430">
        <v>42877</v>
      </c>
      <c r="K271" s="419">
        <v>22.685985736280124</v>
      </c>
      <c r="L271" s="62">
        <v>130</v>
      </c>
      <c r="N271" s="418"/>
    </row>
    <row r="272" spans="6:14">
      <c r="F272" s="430">
        <v>41942</v>
      </c>
      <c r="G272" s="419">
        <v>27.844536312294682</v>
      </c>
      <c r="H272" s="62">
        <v>100</v>
      </c>
      <c r="I272" s="419"/>
      <c r="J272" s="430">
        <v>42880</v>
      </c>
      <c r="K272" s="419">
        <v>67.857544289449294</v>
      </c>
      <c r="L272" s="62">
        <v>9.4959999999999987</v>
      </c>
      <c r="N272" s="418"/>
    </row>
    <row r="273" spans="6:14">
      <c r="F273" s="430">
        <v>41974</v>
      </c>
      <c r="G273" s="419">
        <v>22.566513829877298</v>
      </c>
      <c r="H273" s="62">
        <v>200</v>
      </c>
      <c r="I273" s="419"/>
      <c r="J273" s="430">
        <v>42880</v>
      </c>
      <c r="K273" s="419">
        <v>76.641636786449581</v>
      </c>
      <c r="L273" s="62">
        <v>39.864000000000004</v>
      </c>
      <c r="N273" s="418"/>
    </row>
    <row r="274" spans="6:14">
      <c r="F274" s="430">
        <v>41974</v>
      </c>
      <c r="G274" s="419">
        <v>26.452209410731186</v>
      </c>
      <c r="H274" s="62">
        <v>150</v>
      </c>
      <c r="I274" s="419"/>
      <c r="J274" s="430">
        <v>42880</v>
      </c>
      <c r="K274" s="419">
        <v>77.165817157251325</v>
      </c>
      <c r="L274" s="62">
        <v>78.400000000000006</v>
      </c>
      <c r="N274" s="418"/>
    </row>
    <row r="275" spans="6:14">
      <c r="F275" s="430">
        <v>41983</v>
      </c>
      <c r="G275" s="419">
        <v>24.861513899098323</v>
      </c>
      <c r="H275" s="62">
        <v>150</v>
      </c>
      <c r="I275" s="419"/>
      <c r="J275" s="430">
        <v>42880</v>
      </c>
      <c r="K275" s="419">
        <v>71.800132758573895</v>
      </c>
      <c r="L275" s="62">
        <v>49.36</v>
      </c>
      <c r="N275" s="418"/>
    </row>
    <row r="276" spans="6:14">
      <c r="F276" s="430">
        <v>41990</v>
      </c>
      <c r="G276" s="419">
        <v>24.126448534547755</v>
      </c>
      <c r="H276" s="62">
        <v>100</v>
      </c>
      <c r="I276" s="419"/>
      <c r="J276" s="430">
        <v>42881</v>
      </c>
      <c r="K276" s="419">
        <v>39.878841277519989</v>
      </c>
      <c r="L276" s="62">
        <v>52.5</v>
      </c>
      <c r="N276" s="418"/>
    </row>
    <row r="277" spans="6:14">
      <c r="F277" s="430">
        <v>41990</v>
      </c>
      <c r="G277" s="419">
        <v>23.659411101167322</v>
      </c>
      <c r="H277" s="62">
        <v>73.5</v>
      </c>
      <c r="I277" s="419"/>
      <c r="J277" s="430">
        <v>42887</v>
      </c>
      <c r="K277" s="419">
        <v>29.689369468809844</v>
      </c>
      <c r="L277" s="62">
        <v>40</v>
      </c>
      <c r="N277" s="418"/>
    </row>
    <row r="278" spans="6:14">
      <c r="F278" s="430">
        <v>42004</v>
      </c>
      <c r="G278" s="419">
        <v>24.300686236184443</v>
      </c>
      <c r="H278" s="62">
        <v>50</v>
      </c>
      <c r="I278" s="419"/>
      <c r="J278" s="430">
        <v>42887</v>
      </c>
      <c r="K278" s="419">
        <v>28.867127312510725</v>
      </c>
      <c r="L278" s="62">
        <v>86</v>
      </c>
      <c r="N278" s="418"/>
    </row>
    <row r="279" spans="6:14">
      <c r="F279" s="430">
        <v>42087</v>
      </c>
      <c r="G279" s="419">
        <v>35.268751076943985</v>
      </c>
      <c r="H279" s="62">
        <v>78</v>
      </c>
      <c r="I279" s="419"/>
      <c r="J279" s="430">
        <v>42887</v>
      </c>
      <c r="K279" s="419">
        <v>28.867127312510735</v>
      </c>
      <c r="L279" s="62">
        <v>74</v>
      </c>
      <c r="N279" s="418"/>
    </row>
    <row r="280" spans="6:14">
      <c r="F280" s="430">
        <v>42101</v>
      </c>
      <c r="G280" s="419">
        <v>28.769032986039697</v>
      </c>
      <c r="H280" s="62">
        <v>300</v>
      </c>
      <c r="I280" s="419"/>
      <c r="J280" s="430">
        <v>42893</v>
      </c>
      <c r="K280" s="419">
        <v>31.744794905262129</v>
      </c>
      <c r="L280" s="62">
        <v>50</v>
      </c>
      <c r="N280" s="418"/>
    </row>
    <row r="281" spans="6:14">
      <c r="F281" s="430">
        <v>42118</v>
      </c>
      <c r="G281" s="419">
        <v>21.989574432876207</v>
      </c>
      <c r="H281" s="62">
        <v>208.27</v>
      </c>
      <c r="I281" s="419"/>
      <c r="J281" s="430">
        <v>42905</v>
      </c>
      <c r="K281" s="419">
        <v>29.759540495766942</v>
      </c>
      <c r="L281" s="62">
        <v>100</v>
      </c>
      <c r="N281" s="418"/>
    </row>
    <row r="282" spans="6:14">
      <c r="F282" s="430">
        <v>42125</v>
      </c>
      <c r="G282" s="419">
        <v>25.100277779098555</v>
      </c>
      <c r="H282" s="62">
        <v>20</v>
      </c>
      <c r="I282" s="419"/>
      <c r="J282" s="430">
        <v>42906</v>
      </c>
      <c r="K282" s="419">
        <v>87.35164601259261</v>
      </c>
      <c r="L282" s="62">
        <v>19.600000000000001</v>
      </c>
      <c r="N282" s="418"/>
    </row>
    <row r="283" spans="6:14">
      <c r="F283" s="430">
        <v>42125</v>
      </c>
      <c r="G283" s="419">
        <v>45.134135993571682</v>
      </c>
      <c r="H283" s="62">
        <v>149</v>
      </c>
      <c r="I283" s="419"/>
      <c r="J283" s="430">
        <v>42906</v>
      </c>
      <c r="K283" s="419">
        <v>86.896804117564741</v>
      </c>
      <c r="L283" s="62">
        <v>19.579999999999998</v>
      </c>
      <c r="N283" s="418"/>
    </row>
    <row r="284" spans="6:14">
      <c r="F284" s="430">
        <v>42128</v>
      </c>
      <c r="G284" s="419">
        <v>33.935575557341238</v>
      </c>
      <c r="H284" s="62">
        <v>20</v>
      </c>
      <c r="I284" s="419"/>
      <c r="J284" s="430">
        <v>42906</v>
      </c>
      <c r="K284" s="419">
        <v>86.323858156350056</v>
      </c>
      <c r="L284" s="62">
        <v>19.579999999999998</v>
      </c>
      <c r="N284" s="418"/>
    </row>
    <row r="285" spans="6:14">
      <c r="F285" s="430">
        <v>42146</v>
      </c>
      <c r="G285" s="419">
        <v>31.075962487377211</v>
      </c>
      <c r="H285" s="62">
        <v>200.91</v>
      </c>
      <c r="I285" s="419"/>
      <c r="J285" s="430">
        <v>42906</v>
      </c>
      <c r="K285" s="419">
        <v>95.281136991051852</v>
      </c>
      <c r="L285" s="62">
        <v>19.59</v>
      </c>
      <c r="N285" s="418"/>
    </row>
    <row r="286" spans="6:14">
      <c r="F286" s="430">
        <v>42153</v>
      </c>
      <c r="G286" s="419">
        <v>57.458082295035886</v>
      </c>
      <c r="H286" s="62">
        <v>50.4</v>
      </c>
      <c r="I286" s="419"/>
      <c r="J286" s="430">
        <v>42912</v>
      </c>
      <c r="K286" s="419">
        <v>51.890314533266491</v>
      </c>
      <c r="L286" s="62">
        <v>5</v>
      </c>
      <c r="N286" s="418"/>
    </row>
    <row r="287" spans="6:14">
      <c r="F287" s="430">
        <v>42164</v>
      </c>
      <c r="G287" s="419">
        <v>30.600875140760415</v>
      </c>
      <c r="H287" s="62">
        <v>36</v>
      </c>
      <c r="I287" s="419"/>
      <c r="J287" s="430">
        <v>42933</v>
      </c>
      <c r="K287" s="419">
        <v>28.493207315716489</v>
      </c>
      <c r="L287" s="62">
        <v>40</v>
      </c>
      <c r="N287" s="418"/>
    </row>
    <row r="288" spans="6:14">
      <c r="F288" s="430">
        <v>42193</v>
      </c>
      <c r="G288" s="419">
        <v>46.686165813066935</v>
      </c>
      <c r="H288" s="62">
        <v>208</v>
      </c>
      <c r="I288" s="419"/>
      <c r="J288" s="430">
        <v>42944</v>
      </c>
      <c r="K288" s="419">
        <v>88.540283583558093</v>
      </c>
      <c r="L288" s="62">
        <v>8.4</v>
      </c>
      <c r="N288" s="418"/>
    </row>
    <row r="289" spans="6:14">
      <c r="F289" s="430">
        <v>42209</v>
      </c>
      <c r="G289" s="419">
        <v>88.241045544834066</v>
      </c>
      <c r="H289" s="62">
        <v>80</v>
      </c>
      <c r="I289" s="419"/>
      <c r="J289" s="430">
        <v>42944</v>
      </c>
      <c r="K289" s="419">
        <v>88.113048857869387</v>
      </c>
      <c r="L289" s="62">
        <v>8.4</v>
      </c>
      <c r="N289" s="418"/>
    </row>
    <row r="290" spans="6:14">
      <c r="F290" s="430">
        <v>42223</v>
      </c>
      <c r="G290" s="419">
        <v>48.688096704465863</v>
      </c>
      <c r="H290" s="62">
        <v>324</v>
      </c>
      <c r="I290" s="419"/>
      <c r="J290" s="430">
        <v>42955</v>
      </c>
      <c r="K290" s="419">
        <v>51.388469438942138</v>
      </c>
      <c r="L290" s="62">
        <v>252.32</v>
      </c>
      <c r="N290" s="418"/>
    </row>
    <row r="291" spans="6:14">
      <c r="F291" s="430">
        <v>42262</v>
      </c>
      <c r="G291" s="419">
        <v>33.935575557341238</v>
      </c>
      <c r="H291" s="62">
        <v>25</v>
      </c>
      <c r="I291" s="419"/>
      <c r="J291" s="430">
        <v>42972</v>
      </c>
      <c r="K291" s="419">
        <v>29.317953404785612</v>
      </c>
      <c r="L291" s="62">
        <v>100</v>
      </c>
      <c r="N291" s="418"/>
    </row>
    <row r="292" spans="6:14">
      <c r="F292" s="430">
        <v>42262</v>
      </c>
      <c r="G292" s="419">
        <v>42.7606741668802</v>
      </c>
      <c r="H292" s="62">
        <v>100.05</v>
      </c>
      <c r="I292" s="419"/>
      <c r="J292" s="430">
        <v>43001</v>
      </c>
      <c r="K292" s="419">
        <v>31.567181949048255</v>
      </c>
      <c r="L292" s="62">
        <v>200</v>
      </c>
      <c r="N292" s="418"/>
    </row>
    <row r="293" spans="6:14">
      <c r="F293" s="430">
        <v>42264</v>
      </c>
      <c r="G293" s="419">
        <v>35.216571507651814</v>
      </c>
      <c r="H293" s="62">
        <v>98</v>
      </c>
      <c r="I293" s="419"/>
      <c r="J293" s="430">
        <v>43004</v>
      </c>
      <c r="K293" s="419">
        <v>30.230312768516566</v>
      </c>
      <c r="L293" s="62">
        <v>62.5</v>
      </c>
      <c r="N293" s="418"/>
    </row>
    <row r="294" spans="6:14">
      <c r="F294" s="430">
        <v>42278</v>
      </c>
      <c r="G294" s="419">
        <v>51.467909328952651</v>
      </c>
      <c r="H294" s="62">
        <v>200</v>
      </c>
      <c r="I294" s="419"/>
      <c r="J294" s="430">
        <v>43004</v>
      </c>
      <c r="K294" s="419">
        <v>29.682598159618841</v>
      </c>
      <c r="L294" s="62">
        <v>50</v>
      </c>
      <c r="N294" s="418"/>
    </row>
    <row r="295" spans="6:14">
      <c r="F295" s="430">
        <v>42286</v>
      </c>
      <c r="G295" s="419">
        <v>82.575527217731903</v>
      </c>
      <c r="H295" s="62">
        <v>30</v>
      </c>
      <c r="I295" s="419"/>
      <c r="J295" s="430">
        <v>43014</v>
      </c>
      <c r="K295" s="419">
        <v>29.135365271931587</v>
      </c>
      <c r="L295" s="62">
        <v>25</v>
      </c>
      <c r="N295" s="418"/>
    </row>
    <row r="296" spans="6:14">
      <c r="F296" s="430">
        <v>42293</v>
      </c>
      <c r="G296" s="419">
        <v>31.894789435457298</v>
      </c>
      <c r="H296" s="62">
        <v>198</v>
      </c>
      <c r="I296" s="419"/>
      <c r="J296" s="430">
        <v>43014</v>
      </c>
      <c r="K296" s="419">
        <v>29.135365271931587</v>
      </c>
      <c r="L296" s="62">
        <v>25</v>
      </c>
      <c r="N296" s="418"/>
    </row>
    <row r="297" spans="6:14">
      <c r="F297" s="430">
        <v>42304</v>
      </c>
      <c r="G297" s="419">
        <v>22.055970169962784</v>
      </c>
      <c r="H297" s="62">
        <v>149.03</v>
      </c>
      <c r="I297" s="419"/>
      <c r="J297" s="430">
        <v>43038</v>
      </c>
      <c r="K297" s="419">
        <v>31.765059173783715</v>
      </c>
      <c r="L297" s="62">
        <v>50</v>
      </c>
      <c r="N297" s="418"/>
    </row>
    <row r="298" spans="6:14">
      <c r="F298" s="430">
        <v>42317</v>
      </c>
      <c r="G298" s="419">
        <v>21.836252826099919</v>
      </c>
      <c r="H298" s="62">
        <v>64.8</v>
      </c>
      <c r="J298" s="430">
        <v>43047</v>
      </c>
      <c r="K298" s="419">
        <v>31.700235658042136</v>
      </c>
      <c r="L298" s="62">
        <v>5</v>
      </c>
      <c r="N298" s="418"/>
    </row>
    <row r="299" spans="6:14">
      <c r="F299" s="430">
        <v>42327</v>
      </c>
      <c r="G299" s="419">
        <v>46.001498230912091</v>
      </c>
      <c r="H299" s="62">
        <v>100.8</v>
      </c>
      <c r="J299" s="430">
        <v>43052</v>
      </c>
      <c r="K299" s="419">
        <v>27.861400590749103</v>
      </c>
      <c r="L299" s="62">
        <v>150</v>
      </c>
      <c r="N299" s="418"/>
    </row>
    <row r="300" spans="6:14">
      <c r="F300" s="430">
        <v>42327</v>
      </c>
      <c r="G300" s="419">
        <v>48.248544325947087</v>
      </c>
      <c r="H300" s="62">
        <v>131.1</v>
      </c>
      <c r="J300" s="430">
        <v>43052</v>
      </c>
      <c r="K300" s="419">
        <v>26.368058862313379</v>
      </c>
      <c r="L300" s="62">
        <v>200</v>
      </c>
      <c r="N300" s="418"/>
    </row>
    <row r="301" spans="6:14">
      <c r="F301" s="430">
        <v>42328</v>
      </c>
      <c r="G301" s="419">
        <v>20.433171267065358</v>
      </c>
      <c r="H301" s="62">
        <v>199.8</v>
      </c>
      <c r="J301" s="430">
        <v>43053</v>
      </c>
      <c r="K301" s="419">
        <v>31.700235658042136</v>
      </c>
      <c r="L301" s="62">
        <v>15</v>
      </c>
      <c r="N301" s="418"/>
    </row>
    <row r="302" spans="6:14">
      <c r="F302" s="430">
        <v>42342</v>
      </c>
      <c r="G302" s="419">
        <v>22.093080423335984</v>
      </c>
      <c r="H302" s="62">
        <v>99.1</v>
      </c>
      <c r="J302" s="430">
        <v>43077</v>
      </c>
      <c r="K302" s="419">
        <v>20.486293194094078</v>
      </c>
      <c r="L302" s="62">
        <v>45</v>
      </c>
      <c r="N302" s="418"/>
    </row>
    <row r="303" spans="6:14">
      <c r="F303" s="430">
        <v>42354</v>
      </c>
      <c r="G303" s="419">
        <v>33.777953868296386</v>
      </c>
      <c r="H303" s="62">
        <v>149.5</v>
      </c>
      <c r="J303" s="430">
        <v>43083</v>
      </c>
      <c r="K303" s="419">
        <v>21.171520512090087</v>
      </c>
      <c r="L303" s="62">
        <v>150</v>
      </c>
      <c r="N303" s="418"/>
    </row>
    <row r="304" spans="6:14">
      <c r="F304" s="430">
        <v>42356</v>
      </c>
      <c r="G304" s="419">
        <v>22.595774663529479</v>
      </c>
      <c r="H304" s="62">
        <v>106</v>
      </c>
      <c r="J304" s="430">
        <v>43084</v>
      </c>
      <c r="K304" s="419">
        <v>37.166841461538084</v>
      </c>
      <c r="L304" s="62">
        <v>50</v>
      </c>
      <c r="N304" s="418"/>
    </row>
    <row r="305" spans="6:14">
      <c r="F305" s="430">
        <v>42356</v>
      </c>
      <c r="G305" s="419">
        <v>30.127096380761877</v>
      </c>
      <c r="H305" s="62">
        <v>29.9</v>
      </c>
      <c r="J305" s="430">
        <v>43090</v>
      </c>
      <c r="K305" s="419">
        <v>30.812225691385382</v>
      </c>
      <c r="L305" s="62">
        <v>99</v>
      </c>
      <c r="N305" s="418"/>
    </row>
    <row r="306" spans="6:14">
      <c r="F306" s="430">
        <v>42361</v>
      </c>
      <c r="G306" s="419">
        <v>20.324585706690034</v>
      </c>
      <c r="H306" s="62">
        <v>206.55</v>
      </c>
      <c r="J306" s="430">
        <v>43105</v>
      </c>
      <c r="K306" s="419">
        <v>24.861638434020094</v>
      </c>
      <c r="L306" s="62">
        <v>50</v>
      </c>
      <c r="N306" s="418"/>
    </row>
    <row r="307" spans="6:14">
      <c r="F307" s="430">
        <v>42377</v>
      </c>
      <c r="G307" s="419">
        <v>25.890433951510715</v>
      </c>
      <c r="H307" s="62">
        <v>200</v>
      </c>
      <c r="J307" s="430">
        <v>43109</v>
      </c>
      <c r="K307" s="419">
        <v>29.673607507490466</v>
      </c>
      <c r="L307" s="62">
        <v>30</v>
      </c>
      <c r="N307" s="418"/>
    </row>
    <row r="308" spans="6:14">
      <c r="F308" s="430">
        <v>42388</v>
      </c>
      <c r="G308" s="419">
        <v>20.224039079086751</v>
      </c>
      <c r="H308" s="62">
        <v>200</v>
      </c>
      <c r="J308" s="430">
        <v>43126</v>
      </c>
      <c r="K308" s="419">
        <v>25.616960327254894</v>
      </c>
      <c r="L308" s="62">
        <v>100</v>
      </c>
      <c r="N308" s="418"/>
    </row>
    <row r="309" spans="6:14">
      <c r="F309" s="430">
        <v>42401</v>
      </c>
      <c r="G309" s="419">
        <v>36.401373139800342</v>
      </c>
      <c r="H309" s="62">
        <v>75</v>
      </c>
      <c r="J309" s="430">
        <v>43129</v>
      </c>
      <c r="K309" s="419">
        <v>25.134171924595311</v>
      </c>
      <c r="L309" s="62">
        <v>57.5</v>
      </c>
      <c r="N309" s="418"/>
    </row>
    <row r="310" spans="6:14">
      <c r="F310" s="430">
        <v>42401</v>
      </c>
      <c r="G310" s="419">
        <v>37.950837573983392</v>
      </c>
      <c r="H310" s="62">
        <v>25</v>
      </c>
      <c r="J310" s="430">
        <v>43129</v>
      </c>
      <c r="K310" s="419">
        <v>27.721868936134314</v>
      </c>
      <c r="L310" s="62">
        <v>120</v>
      </c>
      <c r="N310" s="418"/>
    </row>
    <row r="311" spans="6:14">
      <c r="F311" s="430">
        <v>42402</v>
      </c>
      <c r="G311" s="419">
        <v>33.935575557341238</v>
      </c>
      <c r="H311" s="62">
        <v>7</v>
      </c>
      <c r="J311" s="430">
        <v>43132</v>
      </c>
      <c r="K311" s="419">
        <v>36.958170710674452</v>
      </c>
      <c r="L311" s="62">
        <v>10</v>
      </c>
      <c r="N311" s="418"/>
    </row>
    <row r="312" spans="6:14">
      <c r="F312" s="430">
        <v>42432</v>
      </c>
      <c r="G312" s="419">
        <v>22.390712789545177</v>
      </c>
      <c r="H312" s="62">
        <v>99.25</v>
      </c>
      <c r="J312" s="430">
        <v>43136</v>
      </c>
      <c r="K312" s="419">
        <v>38.291436562428906</v>
      </c>
      <c r="L312" s="62">
        <v>50</v>
      </c>
      <c r="N312" s="418"/>
    </row>
    <row r="313" spans="6:14">
      <c r="F313" s="430">
        <v>42433</v>
      </c>
      <c r="G313" s="419">
        <v>24.548358487701773</v>
      </c>
      <c r="H313" s="62">
        <v>149.72999999999999</v>
      </c>
      <c r="J313" s="430">
        <v>43152</v>
      </c>
      <c r="K313" s="419">
        <v>48.665437347581985</v>
      </c>
      <c r="L313" s="62">
        <v>106.688</v>
      </c>
      <c r="N313" s="418"/>
    </row>
    <row r="314" spans="6:14">
      <c r="F314" s="430">
        <v>42502</v>
      </c>
      <c r="G314" s="419">
        <v>45.471901683707351</v>
      </c>
      <c r="H314" s="62">
        <v>7.2</v>
      </c>
      <c r="J314" s="430">
        <v>43154</v>
      </c>
      <c r="K314" s="419">
        <v>30.604170876129029</v>
      </c>
      <c r="L314" s="62">
        <v>99</v>
      </c>
      <c r="N314" s="418"/>
    </row>
    <row r="315" spans="6:14">
      <c r="F315" s="430">
        <v>42521</v>
      </c>
      <c r="G315" s="419">
        <v>40.405875190745924</v>
      </c>
      <c r="H315" s="62">
        <v>119.7</v>
      </c>
      <c r="J315" s="430">
        <v>43206</v>
      </c>
      <c r="K315" s="419">
        <v>168.88736511400134</v>
      </c>
      <c r="L315" s="62">
        <v>6.3</v>
      </c>
      <c r="N315" s="418"/>
    </row>
    <row r="316" spans="6:14">
      <c r="F316" s="430">
        <v>42521</v>
      </c>
      <c r="G316" s="419">
        <v>20.681044413670612</v>
      </c>
      <c r="H316" s="62">
        <v>140</v>
      </c>
      <c r="J316" s="430">
        <v>43227</v>
      </c>
      <c r="K316" s="419">
        <v>32.263086116480892</v>
      </c>
      <c r="L316" s="62">
        <v>100</v>
      </c>
      <c r="N316" s="418"/>
    </row>
    <row r="317" spans="6:14">
      <c r="F317" s="430">
        <v>42569</v>
      </c>
      <c r="G317" s="419">
        <v>56.193269772398075</v>
      </c>
      <c r="H317" s="62">
        <v>46</v>
      </c>
      <c r="J317" s="430">
        <v>43236</v>
      </c>
      <c r="K317" s="419">
        <v>31.479418457160293</v>
      </c>
      <c r="L317" s="62">
        <v>74.5</v>
      </c>
      <c r="N317" s="418"/>
    </row>
    <row r="318" spans="6:14">
      <c r="F318" s="430">
        <v>42577</v>
      </c>
      <c r="G318" s="419">
        <v>27.180962321312222</v>
      </c>
      <c r="H318" s="62">
        <v>199.2</v>
      </c>
      <c r="J318" s="430">
        <v>43236</v>
      </c>
      <c r="K318" s="419">
        <v>31.479418457160293</v>
      </c>
      <c r="L318" s="62">
        <v>74.5</v>
      </c>
      <c r="N318" s="418"/>
    </row>
    <row r="319" spans="6:14">
      <c r="F319" s="430">
        <v>42593</v>
      </c>
      <c r="G319" s="419">
        <v>37.042725985116597</v>
      </c>
      <c r="H319" s="62">
        <v>75.400000000000006</v>
      </c>
      <c r="J319" s="430">
        <v>43250</v>
      </c>
      <c r="K319" s="419">
        <v>19.247702380289724</v>
      </c>
      <c r="L319" s="62">
        <v>300</v>
      </c>
      <c r="N319" s="418"/>
    </row>
    <row r="320" spans="6:14">
      <c r="F320" s="430">
        <v>42671</v>
      </c>
      <c r="G320" s="419">
        <v>18.279904951720773</v>
      </c>
      <c r="H320" s="62">
        <v>216.44</v>
      </c>
      <c r="J320" s="430">
        <v>43250</v>
      </c>
      <c r="K320" s="419">
        <v>22.593898362081077</v>
      </c>
      <c r="L320" s="62">
        <v>250</v>
      </c>
      <c r="N320" s="418"/>
    </row>
    <row r="321" spans="6:14">
      <c r="F321" s="430">
        <v>42671</v>
      </c>
      <c r="G321" s="419">
        <v>17.856925645776101</v>
      </c>
      <c r="H321" s="62">
        <v>199.52</v>
      </c>
      <c r="J321" s="430">
        <v>43250</v>
      </c>
      <c r="K321" s="419">
        <v>25.463627718655996</v>
      </c>
      <c r="L321" s="62">
        <v>50</v>
      </c>
      <c r="N321" s="418"/>
    </row>
    <row r="322" spans="6:14">
      <c r="F322" s="430">
        <v>42675</v>
      </c>
      <c r="G322" s="419">
        <v>44.197156441748874</v>
      </c>
      <c r="H322" s="62">
        <v>49.5</v>
      </c>
      <c r="J322" s="430">
        <v>43250</v>
      </c>
      <c r="K322" s="419">
        <v>21.975764459690883</v>
      </c>
      <c r="L322" s="62">
        <v>101</v>
      </c>
      <c r="N322" s="418"/>
    </row>
    <row r="323" spans="6:14">
      <c r="F323" s="430">
        <v>42685</v>
      </c>
      <c r="G323" s="419">
        <v>48.316606317121753</v>
      </c>
      <c r="H323" s="62">
        <v>298.2</v>
      </c>
      <c r="J323" s="430">
        <v>43250</v>
      </c>
      <c r="K323" s="419">
        <v>21.984057200996428</v>
      </c>
      <c r="L323" s="62">
        <v>200</v>
      </c>
      <c r="N323" s="418"/>
    </row>
    <row r="324" spans="6:14">
      <c r="F324" s="430">
        <v>42705</v>
      </c>
      <c r="G324" s="419">
        <v>33.892068555692966</v>
      </c>
      <c r="H324" s="62">
        <v>79.75</v>
      </c>
      <c r="J324" s="430">
        <v>43250</v>
      </c>
      <c r="K324" s="419">
        <v>24.845052951409006</v>
      </c>
      <c r="L324" s="62">
        <v>100</v>
      </c>
      <c r="N324" s="418"/>
    </row>
    <row r="325" spans="6:14">
      <c r="F325" s="430">
        <v>42709</v>
      </c>
      <c r="G325" s="419">
        <v>19.544351650541923</v>
      </c>
      <c r="H325" s="62">
        <v>40.590000000000003</v>
      </c>
      <c r="J325" s="430">
        <v>43251</v>
      </c>
      <c r="K325" s="419">
        <v>32.116465890440026</v>
      </c>
      <c r="L325" s="62">
        <v>80</v>
      </c>
      <c r="N325" s="418"/>
    </row>
    <row r="326" spans="6:14">
      <c r="F326" s="430">
        <v>42709</v>
      </c>
      <c r="G326" s="419">
        <v>44.076880709414006</v>
      </c>
      <c r="H326" s="62">
        <v>43.2</v>
      </c>
      <c r="J326" s="430">
        <v>43252</v>
      </c>
      <c r="K326" s="419">
        <v>63.46367356963021</v>
      </c>
      <c r="L326" s="62">
        <v>5.6814814814814811</v>
      </c>
      <c r="N326" s="418"/>
    </row>
    <row r="327" spans="6:14">
      <c r="F327" s="430">
        <v>42710</v>
      </c>
      <c r="G327" s="419">
        <v>22.626087336198616</v>
      </c>
      <c r="H327" s="62">
        <v>27</v>
      </c>
      <c r="J327" s="430">
        <v>43255</v>
      </c>
      <c r="K327" s="419">
        <v>22.224235575036293</v>
      </c>
      <c r="L327" s="62">
        <v>80</v>
      </c>
      <c r="N327" s="418"/>
    </row>
    <row r="328" spans="6:14">
      <c r="F328" s="430">
        <v>42719</v>
      </c>
      <c r="G328" s="419">
        <v>21.196122619640647</v>
      </c>
      <c r="H328" s="62">
        <v>200</v>
      </c>
      <c r="J328" s="430">
        <v>43257</v>
      </c>
      <c r="K328" s="419">
        <v>26.034145816830851</v>
      </c>
      <c r="L328" s="62">
        <v>60</v>
      </c>
      <c r="N328" s="418"/>
    </row>
    <row r="329" spans="6:14">
      <c r="F329" s="430">
        <v>42736</v>
      </c>
      <c r="G329" s="419">
        <v>43.778641565514626</v>
      </c>
      <c r="H329" s="62">
        <v>66</v>
      </c>
      <c r="J329" s="430">
        <v>43259</v>
      </c>
      <c r="K329" s="419">
        <v>22.726856461516931</v>
      </c>
      <c r="L329" s="62">
        <v>30</v>
      </c>
      <c r="N329" s="418"/>
    </row>
    <row r="330" spans="6:14">
      <c r="F330" s="430">
        <v>42754</v>
      </c>
      <c r="G330" s="419">
        <v>35.579613688181865</v>
      </c>
      <c r="H330" s="62">
        <v>100</v>
      </c>
      <c r="J330" s="430">
        <v>43264</v>
      </c>
      <c r="K330" s="419">
        <v>20.573657056056955</v>
      </c>
      <c r="L330" s="62">
        <v>58</v>
      </c>
      <c r="N330" s="418"/>
    </row>
    <row r="331" spans="6:14">
      <c r="F331" s="430">
        <v>42762</v>
      </c>
      <c r="G331" s="419">
        <v>17.090931976079993</v>
      </c>
      <c r="H331" s="62">
        <v>100.05</v>
      </c>
      <c r="J331" s="430">
        <v>43264</v>
      </c>
      <c r="K331" s="419">
        <v>24.313547510553441</v>
      </c>
      <c r="L331" s="62">
        <v>122</v>
      </c>
      <c r="N331" s="418"/>
    </row>
    <row r="332" spans="6:14">
      <c r="F332" s="430">
        <v>42775</v>
      </c>
      <c r="G332" s="419">
        <v>41.568426410967895</v>
      </c>
      <c r="H332" s="62">
        <v>128.69999999999999</v>
      </c>
      <c r="J332" s="430">
        <v>43264</v>
      </c>
      <c r="K332" s="419">
        <v>22.20932668535837</v>
      </c>
      <c r="L332" s="62">
        <v>99</v>
      </c>
      <c r="N332" s="418"/>
    </row>
    <row r="333" spans="6:14">
      <c r="F333" s="430">
        <v>42783</v>
      </c>
      <c r="G333" s="419">
        <v>38.433605976615567</v>
      </c>
      <c r="H333" s="62">
        <v>200.8</v>
      </c>
      <c r="J333" s="430">
        <v>43264</v>
      </c>
      <c r="K333" s="419">
        <v>23.020298876417701</v>
      </c>
      <c r="L333" s="62">
        <v>80</v>
      </c>
      <c r="N333" s="418"/>
    </row>
    <row r="334" spans="6:14">
      <c r="F334" s="430">
        <v>42801</v>
      </c>
      <c r="G334" s="419">
        <v>19.473440866709165</v>
      </c>
      <c r="H334" s="62">
        <v>231.05</v>
      </c>
      <c r="J334" s="430">
        <v>43266</v>
      </c>
      <c r="K334" s="419">
        <v>46.609657496034437</v>
      </c>
      <c r="L334" s="62">
        <v>20</v>
      </c>
      <c r="N334" s="418"/>
    </row>
    <row r="335" spans="6:14">
      <c r="F335" s="430">
        <v>42801</v>
      </c>
      <c r="G335" s="419">
        <v>14.592163231217485</v>
      </c>
      <c r="H335" s="62">
        <v>216.2</v>
      </c>
      <c r="J335" s="430">
        <v>43278</v>
      </c>
      <c r="K335" s="419">
        <v>42.642156614876377</v>
      </c>
      <c r="L335" s="62">
        <v>42</v>
      </c>
      <c r="N335" s="418"/>
    </row>
    <row r="336" spans="6:14">
      <c r="F336" s="430">
        <v>42807</v>
      </c>
      <c r="G336" s="419">
        <v>17.090667964347588</v>
      </c>
      <c r="H336" s="62">
        <v>106.7</v>
      </c>
      <c r="J336" s="430">
        <v>43281</v>
      </c>
      <c r="K336" s="419">
        <v>26.351900612716165</v>
      </c>
      <c r="L336" s="62">
        <v>68</v>
      </c>
      <c r="N336" s="418"/>
    </row>
    <row r="337" spans="6:14">
      <c r="F337" s="430">
        <v>42808</v>
      </c>
      <c r="G337" s="419">
        <v>14.427268323016467</v>
      </c>
      <c r="H337" s="62">
        <v>15</v>
      </c>
      <c r="J337" s="430">
        <v>43281</v>
      </c>
      <c r="K337" s="419">
        <v>23.649068708165277</v>
      </c>
      <c r="L337" s="62">
        <v>20</v>
      </c>
      <c r="N337" s="418"/>
    </row>
    <row r="338" spans="6:14">
      <c r="F338" s="430">
        <v>42860</v>
      </c>
      <c r="G338" s="419">
        <v>14.427268323016467</v>
      </c>
      <c r="H338" s="62">
        <v>2.38</v>
      </c>
      <c r="J338" s="430">
        <v>43291</v>
      </c>
      <c r="K338" s="419">
        <v>29.35258009635481</v>
      </c>
      <c r="L338" s="62">
        <v>35</v>
      </c>
      <c r="N338" s="418"/>
    </row>
    <row r="339" spans="6:14">
      <c r="F339" s="430">
        <v>42872</v>
      </c>
      <c r="G339" s="419">
        <v>20.462355757668302</v>
      </c>
      <c r="H339" s="62">
        <v>100</v>
      </c>
      <c r="J339" s="430">
        <v>43322</v>
      </c>
      <c r="K339" s="419">
        <v>44.861969126467272</v>
      </c>
      <c r="L339" s="62">
        <v>40</v>
      </c>
      <c r="N339" s="418"/>
    </row>
    <row r="340" spans="6:14">
      <c r="F340" s="430">
        <v>42892</v>
      </c>
      <c r="G340" s="419">
        <v>15.909034046779658</v>
      </c>
      <c r="H340" s="62">
        <v>15.59</v>
      </c>
      <c r="J340" s="430">
        <v>43322</v>
      </c>
      <c r="K340" s="419">
        <v>44.861969126467272</v>
      </c>
      <c r="L340" s="62">
        <v>10</v>
      </c>
      <c r="N340" s="418"/>
    </row>
    <row r="341" spans="6:14">
      <c r="F341" s="430">
        <v>42895</v>
      </c>
      <c r="G341" s="419">
        <v>12.050053946182445</v>
      </c>
      <c r="H341" s="62">
        <v>160</v>
      </c>
      <c r="J341" s="430">
        <v>43334</v>
      </c>
      <c r="K341" s="419">
        <v>26.512856014175373</v>
      </c>
      <c r="L341" s="62">
        <v>50</v>
      </c>
      <c r="N341" s="418"/>
    </row>
    <row r="342" spans="6:14">
      <c r="F342" s="430">
        <v>42906</v>
      </c>
      <c r="G342" s="419">
        <v>25.062754586778617</v>
      </c>
      <c r="H342" s="62">
        <v>75</v>
      </c>
      <c r="J342" s="430">
        <v>43334</v>
      </c>
      <c r="K342" s="419">
        <v>26.512856014175373</v>
      </c>
      <c r="L342" s="62">
        <v>50</v>
      </c>
      <c r="N342" s="418"/>
    </row>
    <row r="343" spans="6:14">
      <c r="F343" s="430">
        <v>42923</v>
      </c>
      <c r="G343" s="419">
        <v>24.858146689153646</v>
      </c>
      <c r="H343" s="62">
        <v>132</v>
      </c>
      <c r="J343" s="430">
        <v>43335</v>
      </c>
      <c r="K343" s="419">
        <v>29.345103654602685</v>
      </c>
      <c r="L343" s="62">
        <v>86</v>
      </c>
      <c r="N343" s="418"/>
    </row>
    <row r="344" spans="6:14">
      <c r="F344" s="430">
        <v>42935</v>
      </c>
      <c r="G344" s="419">
        <v>14.658474546141733</v>
      </c>
      <c r="H344" s="62">
        <v>16.100000000000001</v>
      </c>
      <c r="J344" s="430">
        <v>43343</v>
      </c>
      <c r="K344" s="419">
        <v>23.977628005532829</v>
      </c>
      <c r="L344" s="62">
        <v>102.5</v>
      </c>
      <c r="N344" s="418"/>
    </row>
    <row r="345" spans="6:14">
      <c r="F345" s="430">
        <v>42937</v>
      </c>
      <c r="G345" s="419">
        <v>29.887520051791522</v>
      </c>
      <c r="H345" s="62">
        <v>100</v>
      </c>
      <c r="J345" s="430">
        <v>43352</v>
      </c>
      <c r="K345" s="419">
        <v>28.765652869687621</v>
      </c>
      <c r="L345" s="62">
        <v>100</v>
      </c>
      <c r="N345" s="418"/>
    </row>
    <row r="346" spans="6:14">
      <c r="F346" s="430">
        <v>42948</v>
      </c>
      <c r="G346" s="419">
        <v>23.718728841456794</v>
      </c>
      <c r="H346" s="62">
        <v>200</v>
      </c>
      <c r="J346" s="430">
        <v>43354</v>
      </c>
      <c r="K346" s="419">
        <v>20.863306886245752</v>
      </c>
      <c r="L346" s="62">
        <v>100</v>
      </c>
      <c r="N346" s="418"/>
    </row>
    <row r="347" spans="6:14">
      <c r="F347" s="430">
        <v>42958</v>
      </c>
      <c r="G347" s="419">
        <v>41.759311224958793</v>
      </c>
      <c r="H347" s="62">
        <v>48.8</v>
      </c>
      <c r="J347" s="430">
        <v>43363</v>
      </c>
      <c r="K347" s="419">
        <v>22.558610304115447</v>
      </c>
      <c r="L347" s="62">
        <v>100</v>
      </c>
      <c r="N347" s="418"/>
    </row>
    <row r="348" spans="6:14">
      <c r="F348" s="430">
        <v>42958</v>
      </c>
      <c r="G348" s="419">
        <v>36.873958902797945</v>
      </c>
      <c r="H348" s="62">
        <v>102.5</v>
      </c>
      <c r="J348" s="430">
        <v>43368</v>
      </c>
      <c r="K348" s="419">
        <v>38.485290960918249</v>
      </c>
      <c r="L348" s="62">
        <v>60</v>
      </c>
      <c r="N348" s="418"/>
    </row>
    <row r="349" spans="6:14">
      <c r="F349" s="430">
        <v>42979</v>
      </c>
      <c r="G349" s="419">
        <v>19.10370267172695</v>
      </c>
      <c r="H349" s="62">
        <v>242</v>
      </c>
      <c r="J349" s="430">
        <v>43374</v>
      </c>
      <c r="K349" s="419">
        <v>22.552271849835083</v>
      </c>
      <c r="L349" s="62">
        <v>20</v>
      </c>
      <c r="N349" s="418"/>
    </row>
    <row r="350" spans="6:14">
      <c r="F350" s="430">
        <v>42979</v>
      </c>
      <c r="G350" s="419">
        <v>58.396336457156366</v>
      </c>
      <c r="H350" s="62">
        <v>100</v>
      </c>
      <c r="J350" s="430">
        <v>43374</v>
      </c>
      <c r="K350" s="419">
        <v>44.844186474767255</v>
      </c>
      <c r="L350" s="62">
        <v>10.5</v>
      </c>
      <c r="N350" s="418"/>
    </row>
    <row r="351" spans="6:14">
      <c r="F351" s="430">
        <v>43004</v>
      </c>
      <c r="G351" s="419">
        <v>25.200341178843278</v>
      </c>
      <c r="H351" s="62">
        <v>30</v>
      </c>
      <c r="J351" s="430">
        <v>43391</v>
      </c>
      <c r="K351" s="419">
        <v>38.336006936752099</v>
      </c>
      <c r="L351" s="62">
        <v>13</v>
      </c>
      <c r="N351" s="418"/>
    </row>
    <row r="352" spans="6:14">
      <c r="F352" s="430">
        <v>43009</v>
      </c>
      <c r="G352" s="419">
        <v>24.120393309046964</v>
      </c>
      <c r="H352" s="62">
        <v>98</v>
      </c>
      <c r="J352" s="430">
        <v>43391</v>
      </c>
      <c r="K352" s="419">
        <v>32.21753121405014</v>
      </c>
      <c r="L352" s="62">
        <v>144</v>
      </c>
      <c r="N352" s="418"/>
    </row>
    <row r="353" spans="6:14">
      <c r="F353" s="430">
        <v>43010</v>
      </c>
      <c r="G353" s="419">
        <v>20.04576002820718</v>
      </c>
      <c r="H353" s="62">
        <v>29.875</v>
      </c>
      <c r="J353" s="430">
        <v>43398</v>
      </c>
      <c r="K353" s="419">
        <v>25.399208756644402</v>
      </c>
      <c r="L353" s="62">
        <v>128</v>
      </c>
      <c r="N353" s="418"/>
    </row>
    <row r="354" spans="6:14">
      <c r="F354" s="430">
        <v>43020</v>
      </c>
      <c r="G354" s="419">
        <v>12.505681053723256</v>
      </c>
      <c r="H354" s="62">
        <v>243.8</v>
      </c>
      <c r="J354" s="430">
        <v>43405</v>
      </c>
      <c r="K354" s="419">
        <v>39.311774348304709</v>
      </c>
      <c r="L354" s="62">
        <v>70</v>
      </c>
      <c r="N354" s="418"/>
    </row>
    <row r="355" spans="6:14">
      <c r="F355" s="430">
        <v>43024</v>
      </c>
      <c r="G355" s="419">
        <v>23.566115151922268</v>
      </c>
      <c r="H355" s="62">
        <v>103.5</v>
      </c>
      <c r="J355" s="430">
        <v>43445</v>
      </c>
      <c r="K355" s="419">
        <v>26.951409243017121</v>
      </c>
      <c r="L355" s="62">
        <v>250</v>
      </c>
      <c r="N355" s="418"/>
    </row>
    <row r="356" spans="6:14">
      <c r="F356" s="430">
        <v>43054</v>
      </c>
      <c r="G356" s="419">
        <v>21.255915250572126</v>
      </c>
      <c r="H356" s="62">
        <v>211.66</v>
      </c>
      <c r="J356" s="430">
        <v>43497</v>
      </c>
      <c r="K356" s="419">
        <v>45.488172797874448</v>
      </c>
      <c r="L356" s="62">
        <v>4.5999999999999996</v>
      </c>
      <c r="N356" s="418"/>
    </row>
    <row r="357" spans="6:14">
      <c r="F357" s="430">
        <v>43056</v>
      </c>
      <c r="G357" s="419">
        <v>10.157369335178716</v>
      </c>
      <c r="H357" s="62">
        <v>100</v>
      </c>
      <c r="J357" s="430">
        <v>43507</v>
      </c>
      <c r="K357" s="419">
        <v>31.959279803735932</v>
      </c>
      <c r="L357" s="62">
        <v>50</v>
      </c>
      <c r="N357" s="418"/>
    </row>
    <row r="358" spans="6:14">
      <c r="F358" s="430">
        <v>43056</v>
      </c>
      <c r="G358" s="419">
        <v>12.5763620464146</v>
      </c>
      <c r="H358" s="62">
        <v>83</v>
      </c>
      <c r="J358" s="430">
        <v>43510</v>
      </c>
      <c r="K358" s="419">
        <v>26.23729658752022</v>
      </c>
      <c r="L358" s="62">
        <v>22</v>
      </c>
      <c r="N358" s="418"/>
    </row>
    <row r="359" spans="6:14">
      <c r="F359" s="430">
        <v>43056</v>
      </c>
      <c r="G359" s="419">
        <v>13.79192120331712</v>
      </c>
      <c r="H359" s="62">
        <v>200</v>
      </c>
      <c r="J359" s="430">
        <v>43524</v>
      </c>
      <c r="K359" s="419">
        <v>46.398515219721695</v>
      </c>
      <c r="L359" s="62">
        <v>50</v>
      </c>
      <c r="N359" s="418"/>
    </row>
    <row r="360" spans="6:14">
      <c r="F360" s="430">
        <v>43089</v>
      </c>
      <c r="G360" s="419">
        <v>24.664825613588022</v>
      </c>
      <c r="H360" s="62">
        <v>165</v>
      </c>
      <c r="J360" s="430">
        <v>43545</v>
      </c>
      <c r="K360" s="419">
        <v>28.124829753046157</v>
      </c>
      <c r="L360" s="62">
        <v>160</v>
      </c>
      <c r="N360" s="418"/>
    </row>
    <row r="361" spans="6:14">
      <c r="F361" s="430">
        <v>43090</v>
      </c>
      <c r="G361" s="419">
        <v>25.326733132768705</v>
      </c>
      <c r="H361" s="62">
        <v>50</v>
      </c>
      <c r="J361" s="430">
        <v>43546</v>
      </c>
      <c r="K361" s="419">
        <v>20.496720425660154</v>
      </c>
      <c r="L361" s="62">
        <v>120</v>
      </c>
      <c r="N361" s="418"/>
    </row>
    <row r="362" spans="6:14">
      <c r="F362" s="430">
        <v>43110</v>
      </c>
      <c r="G362" s="419">
        <v>12.576362046414591</v>
      </c>
      <c r="H362" s="62">
        <v>97</v>
      </c>
      <c r="J362" s="430">
        <v>43577</v>
      </c>
      <c r="K362" s="419">
        <v>21.410590649280916</v>
      </c>
      <c r="L362" s="62">
        <v>100</v>
      </c>
      <c r="N362" s="418"/>
    </row>
    <row r="363" spans="6:14">
      <c r="F363" s="430">
        <v>43122</v>
      </c>
      <c r="G363" s="419">
        <v>15.368690069643661</v>
      </c>
      <c r="H363" s="62">
        <v>226.56</v>
      </c>
      <c r="J363" s="430">
        <v>43585</v>
      </c>
      <c r="K363" s="419">
        <v>27.547980708582177</v>
      </c>
      <c r="L363" s="62">
        <v>75</v>
      </c>
      <c r="N363" s="418"/>
    </row>
    <row r="364" spans="6:14">
      <c r="F364" s="430">
        <v>43122</v>
      </c>
      <c r="G364" s="419">
        <v>23.194690321986364</v>
      </c>
      <c r="H364" s="62">
        <v>216.6</v>
      </c>
      <c r="J364" s="430">
        <v>43613</v>
      </c>
      <c r="K364" s="419">
        <v>27.55921022632393</v>
      </c>
      <c r="L364" s="62">
        <v>26</v>
      </c>
      <c r="N364" s="418"/>
    </row>
    <row r="365" spans="6:14">
      <c r="F365" s="430">
        <v>43172</v>
      </c>
      <c r="G365" s="419">
        <v>21.8551216122782</v>
      </c>
      <c r="H365" s="62">
        <v>79.900000000000006</v>
      </c>
      <c r="J365" s="430">
        <v>43615</v>
      </c>
      <c r="K365" s="419">
        <v>20.002484379465983</v>
      </c>
      <c r="L365" s="62">
        <v>50</v>
      </c>
      <c r="N365" s="418"/>
    </row>
    <row r="366" spans="6:14">
      <c r="F366" s="430">
        <v>43210</v>
      </c>
      <c r="G366" s="419">
        <v>12.553265471672134</v>
      </c>
      <c r="H366" s="62">
        <v>301.02</v>
      </c>
      <c r="J366" s="430">
        <v>43627</v>
      </c>
      <c r="K366" s="419">
        <v>21.98127526072015</v>
      </c>
      <c r="L366" s="62">
        <v>55.83</v>
      </c>
      <c r="N366" s="418"/>
    </row>
    <row r="367" spans="6:14">
      <c r="F367" s="430">
        <v>43303</v>
      </c>
      <c r="G367" s="419">
        <v>28.841974271211463</v>
      </c>
      <c r="H367" s="62">
        <v>45.36</v>
      </c>
      <c r="J367" s="430">
        <v>43634</v>
      </c>
      <c r="K367" s="419">
        <v>36.894993794635951</v>
      </c>
      <c r="L367" s="62">
        <v>88</v>
      </c>
      <c r="N367" s="418"/>
    </row>
    <row r="368" spans="6:14">
      <c r="F368" s="430">
        <v>43303</v>
      </c>
      <c r="G368" s="419">
        <v>28.97514919000605</v>
      </c>
      <c r="H368" s="62">
        <v>80.64</v>
      </c>
      <c r="J368" s="430">
        <v>43634</v>
      </c>
      <c r="K368" s="419">
        <v>36.894993794635951</v>
      </c>
      <c r="L368" s="62">
        <v>22</v>
      </c>
      <c r="N368" s="418"/>
    </row>
    <row r="369" spans="6:14">
      <c r="F369" s="430">
        <v>43332</v>
      </c>
      <c r="G369" s="419">
        <v>17.235341967088196</v>
      </c>
      <c r="H369" s="62">
        <v>250.4</v>
      </c>
      <c r="J369" s="430">
        <v>43643</v>
      </c>
      <c r="K369" s="419">
        <v>16.958938436365813</v>
      </c>
      <c r="L369" s="62">
        <v>50</v>
      </c>
      <c r="N369" s="418"/>
    </row>
    <row r="370" spans="6:14">
      <c r="F370" s="430">
        <v>43343</v>
      </c>
      <c r="G370" s="419">
        <v>40.391579133500549</v>
      </c>
      <c r="H370" s="62">
        <v>97.2</v>
      </c>
      <c r="J370" s="430">
        <v>43643</v>
      </c>
      <c r="K370" s="419">
        <v>15.659118259179968</v>
      </c>
      <c r="L370" s="62">
        <v>300</v>
      </c>
      <c r="N370" s="418"/>
    </row>
    <row r="371" spans="6:14">
      <c r="F371" s="430">
        <v>43344</v>
      </c>
      <c r="G371" s="419">
        <v>59.445875214474086</v>
      </c>
      <c r="H371" s="62">
        <v>101.2</v>
      </c>
      <c r="J371" s="430">
        <v>43647</v>
      </c>
      <c r="K371" s="419">
        <v>22.736372028201089</v>
      </c>
      <c r="L371" s="62">
        <v>40</v>
      </c>
      <c r="N371" s="418"/>
    </row>
    <row r="372" spans="6:14">
      <c r="F372" s="430">
        <v>43378</v>
      </c>
      <c r="G372" s="419">
        <v>44.326935077864782</v>
      </c>
      <c r="H372" s="62">
        <v>21.6</v>
      </c>
      <c r="J372" s="430">
        <v>43647</v>
      </c>
      <c r="K372" s="419">
        <v>15.819323520146032</v>
      </c>
      <c r="L372" s="62">
        <v>400</v>
      </c>
      <c r="N372" s="418"/>
    </row>
    <row r="373" spans="6:14">
      <c r="F373" s="430">
        <v>43391</v>
      </c>
      <c r="G373" s="419">
        <v>16.768831619191808</v>
      </c>
      <c r="H373" s="62">
        <v>106</v>
      </c>
      <c r="J373" s="430">
        <v>43647</v>
      </c>
      <c r="K373" s="419">
        <v>24.174803623327342</v>
      </c>
      <c r="L373" s="62">
        <v>80</v>
      </c>
      <c r="N373" s="418"/>
    </row>
    <row r="374" spans="6:14">
      <c r="F374" s="430">
        <v>43392</v>
      </c>
      <c r="G374" s="419">
        <v>13.692865222443213</v>
      </c>
      <c r="H374" s="62">
        <v>199.4</v>
      </c>
      <c r="J374" s="430">
        <v>43655</v>
      </c>
      <c r="K374" s="419">
        <v>26.466983358993463</v>
      </c>
      <c r="L374" s="62">
        <v>62.5</v>
      </c>
      <c r="N374" s="418"/>
    </row>
    <row r="375" spans="6:14">
      <c r="F375" s="430">
        <v>43392</v>
      </c>
      <c r="G375" s="419">
        <v>62.938740198827368</v>
      </c>
      <c r="H375" s="62">
        <v>105.8</v>
      </c>
      <c r="J375" s="430">
        <v>43671</v>
      </c>
      <c r="K375" s="419">
        <v>25.309715395032121</v>
      </c>
      <c r="L375" s="62">
        <v>17.5</v>
      </c>
      <c r="N375" s="418"/>
    </row>
    <row r="376" spans="6:14">
      <c r="F376" s="430">
        <v>43392</v>
      </c>
      <c r="G376" s="419">
        <v>37.173411072203329</v>
      </c>
      <c r="H376" s="62">
        <v>95.25</v>
      </c>
      <c r="J376" s="430">
        <v>43672</v>
      </c>
      <c r="K376" s="419">
        <v>20.562563333368235</v>
      </c>
      <c r="L376" s="62">
        <v>100</v>
      </c>
      <c r="N376" s="418"/>
    </row>
    <row r="377" spans="6:14">
      <c r="F377" s="430">
        <v>43395</v>
      </c>
      <c r="G377" s="419">
        <v>9.147740889831443</v>
      </c>
      <c r="H377" s="62">
        <v>299.36</v>
      </c>
      <c r="J377" s="430">
        <v>43672</v>
      </c>
      <c r="K377" s="419">
        <v>26.729604307134174</v>
      </c>
      <c r="L377" s="62">
        <v>112</v>
      </c>
      <c r="N377" s="418"/>
    </row>
    <row r="378" spans="6:14">
      <c r="F378" s="430">
        <v>43402</v>
      </c>
      <c r="G378" s="419">
        <v>14.632072486909658</v>
      </c>
      <c r="H378" s="62">
        <v>153.6</v>
      </c>
      <c r="J378" s="430">
        <v>43696</v>
      </c>
      <c r="K378" s="419">
        <v>39.448944701287296</v>
      </c>
      <c r="L378" s="62">
        <v>100</v>
      </c>
      <c r="N378" s="418"/>
    </row>
    <row r="379" spans="6:14">
      <c r="F379" s="430">
        <v>43423</v>
      </c>
      <c r="G379" s="419">
        <v>12.979062574803056</v>
      </c>
      <c r="H379" s="62">
        <v>161</v>
      </c>
      <c r="J379" s="430">
        <v>43707</v>
      </c>
      <c r="K379" s="419">
        <v>16.787028264684455</v>
      </c>
      <c r="L379" s="62">
        <v>240</v>
      </c>
      <c r="N379" s="418"/>
    </row>
    <row r="380" spans="6:14">
      <c r="F380" s="430">
        <v>43425</v>
      </c>
      <c r="G380" s="419">
        <v>10.494267432896198</v>
      </c>
      <c r="H380" s="62">
        <v>250</v>
      </c>
      <c r="J380" s="430">
        <v>43720</v>
      </c>
      <c r="K380" s="419">
        <v>26.844041371187945</v>
      </c>
      <c r="L380" s="62">
        <v>65</v>
      </c>
      <c r="N380" s="418"/>
    </row>
    <row r="381" spans="6:14">
      <c r="F381" s="430">
        <v>43439</v>
      </c>
      <c r="G381" s="419">
        <v>15.334402774700836</v>
      </c>
      <c r="H381" s="62">
        <v>171</v>
      </c>
      <c r="J381" s="430">
        <v>43727</v>
      </c>
      <c r="K381" s="419">
        <v>40.628056230978281</v>
      </c>
      <c r="L381" s="62">
        <v>9.3076923076923066</v>
      </c>
      <c r="N381" s="418"/>
    </row>
    <row r="382" spans="6:14">
      <c r="F382" s="430">
        <v>43465</v>
      </c>
      <c r="G382" s="419">
        <v>40.212461641849082</v>
      </c>
      <c r="H382" s="62">
        <v>21.6</v>
      </c>
      <c r="J382" s="430">
        <v>43730</v>
      </c>
      <c r="K382" s="419">
        <v>33.824655566889959</v>
      </c>
      <c r="L382" s="62">
        <v>88</v>
      </c>
      <c r="N382" s="418"/>
    </row>
    <row r="383" spans="6:14">
      <c r="F383" s="430">
        <v>43466</v>
      </c>
      <c r="G383" s="419">
        <v>32.660250334945339</v>
      </c>
      <c r="H383" s="62">
        <v>46.5</v>
      </c>
      <c r="J383" s="430">
        <v>43730</v>
      </c>
      <c r="K383" s="419">
        <v>32.929694743795139</v>
      </c>
      <c r="L383" s="62">
        <v>90</v>
      </c>
      <c r="N383" s="418"/>
    </row>
    <row r="384" spans="6:14">
      <c r="F384" s="430">
        <v>43468</v>
      </c>
      <c r="G384" s="419">
        <v>28.154297718662271</v>
      </c>
      <c r="H384" s="62">
        <v>398.6</v>
      </c>
      <c r="J384" s="430">
        <v>43730</v>
      </c>
      <c r="K384" s="419">
        <v>32.929694743795139</v>
      </c>
      <c r="L384" s="62">
        <v>70</v>
      </c>
      <c r="N384" s="418"/>
    </row>
    <row r="385" spans="6:14">
      <c r="F385" s="430">
        <v>43473</v>
      </c>
      <c r="G385" s="419">
        <v>19.611716641176724</v>
      </c>
      <c r="H385" s="62">
        <v>236.5</v>
      </c>
      <c r="J385" s="430">
        <v>43739</v>
      </c>
      <c r="K385" s="419">
        <v>21.581418838198768</v>
      </c>
      <c r="L385" s="62">
        <v>150</v>
      </c>
      <c r="N385" s="418"/>
    </row>
    <row r="386" spans="6:14">
      <c r="F386" s="430">
        <v>43476</v>
      </c>
      <c r="G386" s="419">
        <v>42.916566228910987</v>
      </c>
      <c r="H386" s="62">
        <v>136.80000000000001</v>
      </c>
      <c r="J386" s="430">
        <v>43755</v>
      </c>
      <c r="K386" s="419">
        <v>12.586068777753765</v>
      </c>
      <c r="L386" s="62">
        <v>100</v>
      </c>
      <c r="N386" s="418"/>
    </row>
    <row r="387" spans="6:14">
      <c r="F387" s="430">
        <v>43487</v>
      </c>
      <c r="G387" s="419">
        <v>23.933023187580094</v>
      </c>
      <c r="H387" s="62">
        <v>102</v>
      </c>
      <c r="J387" s="430">
        <v>43755</v>
      </c>
      <c r="K387" s="419">
        <v>17.623854812878687</v>
      </c>
      <c r="L387" s="62">
        <v>100</v>
      </c>
      <c r="N387" s="418"/>
    </row>
    <row r="388" spans="6:14">
      <c r="F388" s="430">
        <v>43501</v>
      </c>
      <c r="G388" s="419">
        <v>10.159222584393348</v>
      </c>
      <c r="H388" s="62">
        <v>104</v>
      </c>
      <c r="J388" s="430">
        <v>43756</v>
      </c>
      <c r="K388" s="419">
        <v>31.679277850877224</v>
      </c>
      <c r="L388" s="62">
        <v>35</v>
      </c>
      <c r="N388" s="418"/>
    </row>
    <row r="389" spans="6:14">
      <c r="F389" s="430">
        <v>43502</v>
      </c>
      <c r="G389" s="419">
        <v>15.636368673370637</v>
      </c>
      <c r="H389" s="62">
        <v>134.08000000000001</v>
      </c>
      <c r="J389" s="430">
        <v>43761</v>
      </c>
      <c r="K389" s="419">
        <v>21.475233096950355</v>
      </c>
      <c r="L389" s="62">
        <v>107</v>
      </c>
      <c r="N389" s="418"/>
    </row>
    <row r="390" spans="6:14">
      <c r="F390" s="430">
        <v>43507</v>
      </c>
      <c r="G390" s="419">
        <v>29.106312081671522</v>
      </c>
      <c r="H390" s="62">
        <v>199.54</v>
      </c>
      <c r="J390" s="430">
        <v>43774</v>
      </c>
      <c r="K390" s="419">
        <v>23.622756406645394</v>
      </c>
      <c r="L390" s="62">
        <v>132</v>
      </c>
      <c r="N390" s="418"/>
    </row>
    <row r="391" spans="6:14">
      <c r="F391" s="430">
        <v>43531</v>
      </c>
      <c r="G391" s="419">
        <v>26.590660851325215</v>
      </c>
      <c r="H391" s="62">
        <v>144</v>
      </c>
      <c r="J391" s="430">
        <v>43788</v>
      </c>
      <c r="K391" s="419">
        <v>22.552271849835094</v>
      </c>
      <c r="L391" s="62">
        <v>25</v>
      </c>
      <c r="N391" s="418"/>
    </row>
    <row r="392" spans="6:14">
      <c r="F392" s="430">
        <v>43601</v>
      </c>
      <c r="G392" s="419">
        <v>12.767347369682145</v>
      </c>
      <c r="H392" s="62">
        <v>160</v>
      </c>
      <c r="J392" s="430">
        <v>43790</v>
      </c>
      <c r="K392" s="419">
        <v>23.912704880876678</v>
      </c>
      <c r="L392" s="62">
        <v>100</v>
      </c>
      <c r="N392" s="418"/>
    </row>
    <row r="393" spans="6:14">
      <c r="F393" s="430">
        <v>43606</v>
      </c>
      <c r="G393" s="419">
        <v>23.422496143881137</v>
      </c>
      <c r="H393" s="62">
        <v>96.7</v>
      </c>
      <c r="J393" s="430">
        <v>43795</v>
      </c>
      <c r="K393" s="419">
        <v>24.555516156065213</v>
      </c>
      <c r="L393" s="62">
        <v>44</v>
      </c>
      <c r="N393" s="418"/>
    </row>
    <row r="394" spans="6:14">
      <c r="F394" s="430">
        <v>43616</v>
      </c>
      <c r="G394" s="419">
        <v>15.442018328277891</v>
      </c>
      <c r="H394" s="62">
        <v>141.19999999999999</v>
      </c>
      <c r="J394" s="430">
        <v>43795</v>
      </c>
      <c r="K394" s="419">
        <v>37.722785450680057</v>
      </c>
      <c r="L394" s="62">
        <v>162</v>
      </c>
      <c r="N394" s="418"/>
    </row>
    <row r="395" spans="6:14">
      <c r="F395" s="430">
        <v>43621</v>
      </c>
      <c r="G395" s="419">
        <v>29.099133885127873</v>
      </c>
      <c r="H395" s="62">
        <v>104</v>
      </c>
      <c r="J395" s="430">
        <v>43795</v>
      </c>
      <c r="K395" s="419">
        <v>21.4707190471666</v>
      </c>
      <c r="L395" s="62">
        <v>100</v>
      </c>
      <c r="N395" s="418"/>
    </row>
    <row r="396" spans="6:14">
      <c r="F396" s="430">
        <v>43654</v>
      </c>
      <c r="G396" s="419">
        <v>15.043343148231493</v>
      </c>
      <c r="H396" s="62">
        <v>200</v>
      </c>
      <c r="J396" s="430">
        <v>43804</v>
      </c>
      <c r="K396" s="419">
        <v>23.76658123494753</v>
      </c>
      <c r="L396" s="62">
        <v>100</v>
      </c>
      <c r="N396" s="418"/>
    </row>
    <row r="397" spans="6:14">
      <c r="F397" s="430">
        <v>43678</v>
      </c>
      <c r="G397" s="419">
        <v>58.455110627566171</v>
      </c>
      <c r="H397" s="62">
        <v>121.8</v>
      </c>
      <c r="J397" s="430">
        <v>43816</v>
      </c>
      <c r="K397" s="419">
        <v>21.475233096950355</v>
      </c>
      <c r="L397" s="62">
        <v>100</v>
      </c>
      <c r="N397" s="418"/>
    </row>
    <row r="398" spans="6:14">
      <c r="F398" s="430">
        <v>43698</v>
      </c>
      <c r="G398" s="419">
        <v>37.530763044869204</v>
      </c>
      <c r="H398" s="62">
        <v>72.599999999999994</v>
      </c>
      <c r="J398" s="430">
        <v>43819</v>
      </c>
      <c r="K398" s="419">
        <v>44.458461759977453</v>
      </c>
      <c r="L398" s="62">
        <v>50</v>
      </c>
      <c r="N398" s="418"/>
    </row>
    <row r="399" spans="6:14">
      <c r="F399" s="430">
        <v>43709</v>
      </c>
      <c r="G399" s="419">
        <v>56.859811716443303</v>
      </c>
      <c r="H399" s="62">
        <v>121.8</v>
      </c>
      <c r="J399" s="430">
        <v>43822</v>
      </c>
      <c r="K399" s="419">
        <v>24.424005954058018</v>
      </c>
      <c r="L399" s="62">
        <v>80</v>
      </c>
      <c r="N399" s="418"/>
    </row>
    <row r="400" spans="6:14">
      <c r="F400" s="430">
        <v>43726</v>
      </c>
      <c r="G400" s="419">
        <v>19.902363904491025</v>
      </c>
      <c r="H400" s="62">
        <v>110</v>
      </c>
      <c r="J400" s="430">
        <v>43836</v>
      </c>
      <c r="K400" s="419">
        <v>26.577312541937705</v>
      </c>
      <c r="L400" s="62">
        <v>50.5</v>
      </c>
      <c r="N400" s="418"/>
    </row>
    <row r="401" spans="6:14">
      <c r="F401" s="430">
        <v>43730</v>
      </c>
      <c r="G401" s="419">
        <v>44.743539701106393</v>
      </c>
      <c r="H401" s="62">
        <v>76.8</v>
      </c>
      <c r="J401" s="430">
        <v>43875</v>
      </c>
      <c r="K401" s="419">
        <v>31.309100252595545</v>
      </c>
      <c r="L401" s="62">
        <v>50</v>
      </c>
      <c r="N401" s="418"/>
    </row>
    <row r="402" spans="6:14">
      <c r="F402" s="430">
        <v>43739</v>
      </c>
      <c r="G402" s="419">
        <v>52.701972603431457</v>
      </c>
      <c r="H402" s="62">
        <v>339.78</v>
      </c>
      <c r="J402" s="430">
        <v>43875</v>
      </c>
      <c r="K402" s="419">
        <v>24.209168859188559</v>
      </c>
      <c r="L402" s="62">
        <v>160.5</v>
      </c>
      <c r="N402" s="418"/>
    </row>
    <row r="403" spans="6:14">
      <c r="F403" s="430">
        <v>43740</v>
      </c>
      <c r="G403" s="419">
        <v>12.98037088226544</v>
      </c>
      <c r="H403" s="62">
        <v>128</v>
      </c>
      <c r="J403" s="430">
        <v>43887</v>
      </c>
      <c r="K403" s="419">
        <v>19.9496326990947</v>
      </c>
      <c r="L403" s="62">
        <v>80</v>
      </c>
      <c r="N403" s="418"/>
    </row>
    <row r="404" spans="6:14">
      <c r="F404" s="430">
        <v>43741</v>
      </c>
      <c r="G404" s="419">
        <v>36.997238420382054</v>
      </c>
      <c r="H404" s="62">
        <v>300</v>
      </c>
      <c r="J404" s="430">
        <v>43903</v>
      </c>
      <c r="K404" s="419">
        <v>122.95627978629315</v>
      </c>
      <c r="L404" s="62">
        <v>22.9</v>
      </c>
      <c r="N404" s="418"/>
    </row>
    <row r="405" spans="6:14">
      <c r="F405" s="430">
        <v>43755</v>
      </c>
      <c r="G405" s="419">
        <v>11.94371211660853</v>
      </c>
      <c r="H405" s="62">
        <v>90</v>
      </c>
      <c r="J405" s="430">
        <v>43915</v>
      </c>
      <c r="K405" s="419">
        <v>18.891257778017838</v>
      </c>
      <c r="L405" s="62">
        <v>200</v>
      </c>
      <c r="N405" s="418"/>
    </row>
    <row r="406" spans="6:14">
      <c r="F406" s="430">
        <v>43755</v>
      </c>
      <c r="G406" s="419">
        <v>14.779460333643545</v>
      </c>
      <c r="H406" s="62">
        <v>110.00000000000001</v>
      </c>
      <c r="J406" s="430">
        <v>43929</v>
      </c>
      <c r="K406" s="419">
        <v>23.052067158069786</v>
      </c>
      <c r="L406" s="62">
        <v>100</v>
      </c>
      <c r="N406" s="418"/>
    </row>
    <row r="407" spans="6:14">
      <c r="F407" s="430">
        <v>43759</v>
      </c>
      <c r="G407" s="419">
        <v>26.001413466805154</v>
      </c>
      <c r="H407" s="62">
        <v>302.39999999999998</v>
      </c>
      <c r="J407" s="430">
        <v>43929</v>
      </c>
      <c r="K407" s="419">
        <v>19.695678954134411</v>
      </c>
      <c r="L407" s="62">
        <v>127.86</v>
      </c>
      <c r="N407" s="418"/>
    </row>
    <row r="408" spans="6:14">
      <c r="F408" s="430">
        <v>43770</v>
      </c>
      <c r="G408" s="419">
        <v>55.914528080629374</v>
      </c>
      <c r="H408" s="62">
        <v>112.5</v>
      </c>
      <c r="J408" s="430">
        <v>43953</v>
      </c>
      <c r="K408" s="419">
        <v>21.922633786470154</v>
      </c>
      <c r="L408" s="62">
        <v>100</v>
      </c>
      <c r="N408" s="418"/>
    </row>
    <row r="409" spans="6:14">
      <c r="F409" s="430">
        <v>43794</v>
      </c>
      <c r="G409" s="419">
        <v>20.674166584737417</v>
      </c>
      <c r="H409" s="62">
        <v>100</v>
      </c>
      <c r="J409" s="430">
        <v>43957</v>
      </c>
      <c r="K409" s="419">
        <v>33.129501515647206</v>
      </c>
      <c r="L409" s="62">
        <v>79</v>
      </c>
      <c r="N409" s="418"/>
    </row>
    <row r="410" spans="6:14">
      <c r="F410" s="430">
        <v>43812</v>
      </c>
      <c r="G410" s="419">
        <v>29.304745163546851</v>
      </c>
      <c r="H410" s="62">
        <v>76.5</v>
      </c>
      <c r="J410" s="430">
        <v>43970</v>
      </c>
      <c r="K410" s="419">
        <v>30.011121736184037</v>
      </c>
      <c r="L410" s="62">
        <v>75</v>
      </c>
      <c r="N410" s="418"/>
    </row>
    <row r="411" spans="6:14">
      <c r="F411" s="430">
        <v>43817</v>
      </c>
      <c r="G411" s="419">
        <v>12.592420075659362</v>
      </c>
      <c r="H411" s="62">
        <v>200</v>
      </c>
      <c r="J411" s="430">
        <v>43977</v>
      </c>
      <c r="K411" s="419">
        <v>23.772910531264426</v>
      </c>
      <c r="L411" s="62">
        <v>160</v>
      </c>
      <c r="N411" s="418"/>
    </row>
    <row r="412" spans="6:14">
      <c r="F412" s="430">
        <v>43819</v>
      </c>
      <c r="G412" s="419">
        <v>43.331577156370258</v>
      </c>
      <c r="H412" s="62">
        <v>14.4</v>
      </c>
      <c r="J412" s="430">
        <v>43983</v>
      </c>
      <c r="K412" s="419">
        <v>25.209554635172367</v>
      </c>
      <c r="L412" s="62">
        <v>150</v>
      </c>
      <c r="N412" s="418"/>
    </row>
    <row r="413" spans="6:14">
      <c r="F413" s="430">
        <v>43936</v>
      </c>
      <c r="G413" s="419">
        <v>33.000005432968756</v>
      </c>
      <c r="H413" s="62">
        <v>56.2</v>
      </c>
      <c r="J413" s="430">
        <v>44022</v>
      </c>
      <c r="K413" s="419">
        <v>32.363407846459744</v>
      </c>
      <c r="L413" s="62">
        <v>20</v>
      </c>
      <c r="N413" s="418"/>
    </row>
    <row r="414" spans="6:14">
      <c r="F414" s="430">
        <v>43937</v>
      </c>
      <c r="G414" s="419">
        <v>41.284464998575672</v>
      </c>
      <c r="H414" s="62">
        <v>50.1</v>
      </c>
      <c r="J414" s="430">
        <v>44022</v>
      </c>
      <c r="K414" s="419">
        <v>32.904189526445251</v>
      </c>
      <c r="L414" s="62">
        <v>20</v>
      </c>
      <c r="N414" s="418"/>
    </row>
    <row r="415" spans="6:14">
      <c r="F415" s="430">
        <v>43978</v>
      </c>
      <c r="G415" s="419">
        <v>15.946469249262721</v>
      </c>
      <c r="H415" s="62">
        <v>172.54842630833929</v>
      </c>
      <c r="J415" s="430">
        <v>44036</v>
      </c>
      <c r="K415" s="419">
        <v>29.978005986503277</v>
      </c>
      <c r="L415" s="62">
        <v>196</v>
      </c>
      <c r="N415" s="418"/>
    </row>
    <row r="416" spans="6:14">
      <c r="F416" s="430">
        <v>43978</v>
      </c>
      <c r="G416" s="419">
        <v>12.652138775612643</v>
      </c>
      <c r="H416" s="62">
        <v>26.321573691660728</v>
      </c>
      <c r="J416" s="430">
        <v>44067</v>
      </c>
      <c r="K416" s="419">
        <v>44.053060981022071</v>
      </c>
      <c r="L416" s="62">
        <v>50</v>
      </c>
      <c r="N416" s="418"/>
    </row>
    <row r="417" spans="6:14">
      <c r="F417" s="430">
        <v>43979</v>
      </c>
      <c r="G417" s="419">
        <v>41.999528802374833</v>
      </c>
      <c r="H417" s="62">
        <v>201.3</v>
      </c>
      <c r="J417" s="430">
        <v>44074</v>
      </c>
      <c r="K417" s="419">
        <v>32.177752370332563</v>
      </c>
      <c r="L417" s="62">
        <v>132</v>
      </c>
      <c r="N417" s="418"/>
    </row>
    <row r="418" spans="6:14">
      <c r="F418" s="430">
        <v>43986</v>
      </c>
      <c r="G418" s="419">
        <v>35.241585194678066</v>
      </c>
      <c r="H418" s="62">
        <v>331</v>
      </c>
      <c r="J418" s="430">
        <v>44088</v>
      </c>
      <c r="K418" s="419">
        <v>18.927365143378466</v>
      </c>
      <c r="L418" s="62">
        <v>175</v>
      </c>
      <c r="N418" s="418"/>
    </row>
    <row r="419" spans="6:14">
      <c r="F419" s="430">
        <v>44033</v>
      </c>
      <c r="G419" s="419">
        <v>19.8993404301584</v>
      </c>
      <c r="H419" s="62">
        <v>199.39999999999972</v>
      </c>
      <c r="J419" s="430">
        <v>44097</v>
      </c>
      <c r="K419" s="419">
        <v>22.963908010111112</v>
      </c>
      <c r="L419" s="62">
        <v>100</v>
      </c>
      <c r="N419" s="418"/>
    </row>
    <row r="420" spans="6:14">
      <c r="F420" s="430">
        <v>44044</v>
      </c>
      <c r="G420" s="419">
        <v>57.048390472458145</v>
      </c>
      <c r="H420" s="62">
        <v>77.7</v>
      </c>
      <c r="J420" s="430">
        <v>44099</v>
      </c>
      <c r="K420" s="419">
        <v>22.090691764022775</v>
      </c>
      <c r="L420" s="62">
        <v>200</v>
      </c>
      <c r="N420" s="418"/>
    </row>
    <row r="421" spans="6:14">
      <c r="F421" s="430">
        <v>44050</v>
      </c>
      <c r="G421" s="419">
        <v>19.769669743355987</v>
      </c>
      <c r="H421" s="62">
        <v>53.6</v>
      </c>
      <c r="J421" s="430">
        <v>44104</v>
      </c>
      <c r="K421" s="419">
        <v>30.584622840501989</v>
      </c>
      <c r="L421" s="62">
        <v>152.5</v>
      </c>
      <c r="N421" s="418"/>
    </row>
    <row r="422" spans="6:14">
      <c r="F422" s="430">
        <v>44068</v>
      </c>
      <c r="G422" s="419">
        <v>41.276253945888449</v>
      </c>
      <c r="H422" s="62">
        <v>100</v>
      </c>
      <c r="J422" s="430">
        <v>44106</v>
      </c>
      <c r="K422" s="419">
        <v>22.126427873128016</v>
      </c>
      <c r="L422" s="62">
        <v>233</v>
      </c>
      <c r="N422" s="418"/>
    </row>
    <row r="423" spans="6:14">
      <c r="F423" s="430">
        <v>44074</v>
      </c>
      <c r="G423" s="419">
        <v>35.792055161583932</v>
      </c>
      <c r="H423" s="62">
        <v>225</v>
      </c>
      <c r="J423" s="430">
        <v>44137</v>
      </c>
      <c r="K423" s="419">
        <v>18.227445389585117</v>
      </c>
      <c r="L423" s="62">
        <v>63</v>
      </c>
      <c r="N423" s="418"/>
    </row>
    <row r="424" spans="6:14">
      <c r="F424" s="430">
        <v>44075</v>
      </c>
      <c r="G424" s="419">
        <v>53.818335631757726</v>
      </c>
      <c r="H424" s="62">
        <v>147</v>
      </c>
      <c r="J424" s="430">
        <v>44140</v>
      </c>
      <c r="K424" s="419">
        <v>23.044558513885836</v>
      </c>
      <c r="L424" s="62">
        <v>26</v>
      </c>
      <c r="N424" s="418"/>
    </row>
    <row r="425" spans="6:14">
      <c r="F425" s="430">
        <v>44085</v>
      </c>
      <c r="G425" s="419">
        <v>27.227663613034437</v>
      </c>
      <c r="H425" s="62">
        <v>234.56</v>
      </c>
      <c r="J425" s="430">
        <v>44166</v>
      </c>
      <c r="K425" s="419">
        <v>26.428979039506185</v>
      </c>
      <c r="L425" s="62">
        <v>50</v>
      </c>
      <c r="N425" s="418"/>
    </row>
    <row r="426" spans="6:14">
      <c r="F426" s="430">
        <v>44090</v>
      </c>
      <c r="G426" s="419">
        <v>32.66293261945772</v>
      </c>
      <c r="H426" s="62">
        <v>29.5</v>
      </c>
      <c r="J426" s="430">
        <v>44187</v>
      </c>
      <c r="K426" s="419">
        <v>17.651901438672716</v>
      </c>
      <c r="L426" s="62">
        <v>200</v>
      </c>
      <c r="N426" s="418"/>
    </row>
    <row r="427" spans="6:14">
      <c r="F427" s="430">
        <v>44091</v>
      </c>
      <c r="G427" s="419">
        <v>14.531574395603071</v>
      </c>
      <c r="H427" s="62">
        <v>250.7</v>
      </c>
      <c r="J427" s="430">
        <v>44195</v>
      </c>
      <c r="K427" s="419">
        <v>38.146610005501145</v>
      </c>
      <c r="L427" s="62">
        <v>7.5</v>
      </c>
      <c r="N427" s="418"/>
    </row>
    <row r="428" spans="6:14">
      <c r="F428" s="430">
        <v>44091</v>
      </c>
      <c r="G428" s="419">
        <v>15.623232078031387</v>
      </c>
      <c r="H428" s="62">
        <v>300.60000000000002</v>
      </c>
      <c r="J428" s="430">
        <v>44211</v>
      </c>
      <c r="K428" s="419">
        <v>49.234325003207545</v>
      </c>
      <c r="L428" s="62">
        <v>90</v>
      </c>
      <c r="N428" s="418"/>
    </row>
    <row r="429" spans="6:14">
      <c r="F429" s="430">
        <v>44105</v>
      </c>
      <c r="G429" s="419">
        <v>55.236708521777366</v>
      </c>
      <c r="H429" s="62">
        <v>99</v>
      </c>
      <c r="J429" s="430">
        <v>44211</v>
      </c>
      <c r="K429" s="419">
        <v>41.15964875138296</v>
      </c>
      <c r="L429" s="62">
        <v>500</v>
      </c>
      <c r="N429" s="418"/>
    </row>
    <row r="430" spans="6:14">
      <c r="F430" s="430">
        <v>44119</v>
      </c>
      <c r="G430" s="419">
        <v>27.397231240800892</v>
      </c>
      <c r="H430" s="62">
        <v>105.5</v>
      </c>
      <c r="J430" s="430">
        <v>44217</v>
      </c>
      <c r="K430" s="419">
        <v>26.720424037643685</v>
      </c>
      <c r="L430" s="62">
        <v>90</v>
      </c>
      <c r="N430" s="418"/>
    </row>
    <row r="431" spans="6:14">
      <c r="F431" s="430">
        <v>44165</v>
      </c>
      <c r="G431" s="419">
        <v>38.035125484500107</v>
      </c>
      <c r="H431" s="62">
        <v>33.799999999999997</v>
      </c>
      <c r="J431" s="430">
        <v>44228</v>
      </c>
      <c r="K431" s="419">
        <v>16.94790640537364</v>
      </c>
      <c r="L431" s="62">
        <v>190</v>
      </c>
      <c r="N431" s="418"/>
    </row>
    <row r="432" spans="6:14">
      <c r="F432" s="430">
        <v>44218</v>
      </c>
      <c r="G432" s="419">
        <v>22.262658310505209</v>
      </c>
      <c r="H432" s="62">
        <v>80</v>
      </c>
      <c r="J432" s="430">
        <v>44231</v>
      </c>
      <c r="K432" s="419">
        <v>17.036101536639016</v>
      </c>
      <c r="L432" s="62">
        <v>50</v>
      </c>
      <c r="N432" s="418"/>
    </row>
    <row r="433" spans="6:14">
      <c r="F433" s="430">
        <v>44230</v>
      </c>
      <c r="G433" s="419">
        <v>20.454734221477928</v>
      </c>
      <c r="H433" s="62">
        <v>350</v>
      </c>
      <c r="J433" s="430">
        <v>44250</v>
      </c>
      <c r="K433" s="419">
        <v>21.349106905993921</v>
      </c>
      <c r="L433" s="62">
        <v>50</v>
      </c>
      <c r="N433" s="418"/>
    </row>
    <row r="434" spans="6:14">
      <c r="F434" s="430">
        <v>44246</v>
      </c>
      <c r="G434" s="419">
        <v>32.900605201835113</v>
      </c>
      <c r="H434" s="62">
        <v>201.6</v>
      </c>
      <c r="J434" s="430">
        <v>44263</v>
      </c>
      <c r="K434" s="419">
        <v>27.885218097213603</v>
      </c>
      <c r="L434" s="62">
        <v>74.5</v>
      </c>
      <c r="N434" s="418"/>
    </row>
    <row r="435" spans="6:14">
      <c r="F435" s="430">
        <v>44270</v>
      </c>
      <c r="G435" s="419">
        <v>17.520619655773288</v>
      </c>
      <c r="H435" s="62">
        <v>75</v>
      </c>
      <c r="J435" s="430">
        <v>44280</v>
      </c>
      <c r="K435" s="419">
        <v>19.555536004216926</v>
      </c>
      <c r="L435" s="62">
        <v>130</v>
      </c>
      <c r="N435" s="418"/>
    </row>
    <row r="436" spans="6:14">
      <c r="F436" s="430">
        <v>44307</v>
      </c>
      <c r="G436" s="419">
        <v>38.592783477977868</v>
      </c>
      <c r="H436" s="62">
        <v>29.9</v>
      </c>
      <c r="J436" s="430">
        <v>44287</v>
      </c>
      <c r="K436" s="419">
        <v>12.226469301163446</v>
      </c>
      <c r="L436" s="62">
        <v>150</v>
      </c>
      <c r="N436" s="418"/>
    </row>
    <row r="437" spans="6:14">
      <c r="F437" s="430">
        <v>44307</v>
      </c>
      <c r="G437" s="419">
        <v>41.491939946066175</v>
      </c>
      <c r="H437" s="62">
        <v>50</v>
      </c>
      <c r="J437" s="430">
        <v>44287</v>
      </c>
      <c r="K437" s="419">
        <v>15.708015965833225</v>
      </c>
      <c r="L437" s="62">
        <v>300</v>
      </c>
      <c r="N437" s="418"/>
    </row>
    <row r="438" spans="6:14">
      <c r="F438" s="430">
        <v>44337</v>
      </c>
      <c r="G438" s="419">
        <v>16.120915312399749</v>
      </c>
      <c r="H438" s="62">
        <v>145</v>
      </c>
      <c r="J438" s="430">
        <v>44294</v>
      </c>
      <c r="K438" s="419">
        <v>29.081044818786946</v>
      </c>
      <c r="L438" s="62">
        <v>50</v>
      </c>
      <c r="N438" s="418"/>
    </row>
    <row r="439" spans="6:14">
      <c r="F439" s="430">
        <v>44377</v>
      </c>
      <c r="G439" s="419">
        <v>23.585113441861392</v>
      </c>
      <c r="H439" s="62">
        <v>180</v>
      </c>
      <c r="J439" s="430">
        <v>44323</v>
      </c>
      <c r="K439" s="419">
        <v>32.990736047951053</v>
      </c>
      <c r="L439" s="62">
        <v>30</v>
      </c>
      <c r="N439" s="418"/>
    </row>
    <row r="440" spans="6:14">
      <c r="F440" s="430">
        <v>44440</v>
      </c>
      <c r="G440" s="419">
        <v>16.048237478394626</v>
      </c>
      <c r="H440" s="62">
        <v>197.4</v>
      </c>
      <c r="J440" s="430">
        <v>44348</v>
      </c>
      <c r="K440" s="419">
        <v>18.0646289204564</v>
      </c>
      <c r="L440" s="62">
        <v>90</v>
      </c>
      <c r="N440" s="418"/>
    </row>
    <row r="441" spans="6:14">
      <c r="F441" s="430">
        <v>44440</v>
      </c>
      <c r="G441" s="419">
        <v>56.233191872356983</v>
      </c>
      <c r="H441" s="62">
        <v>145</v>
      </c>
      <c r="J441" s="430">
        <v>44348</v>
      </c>
      <c r="K441" s="419">
        <v>19.3600103037415</v>
      </c>
      <c r="L441" s="62">
        <v>350</v>
      </c>
      <c r="N441" s="418"/>
    </row>
    <row r="442" spans="6:14">
      <c r="F442" s="430">
        <v>44546</v>
      </c>
      <c r="G442" s="419">
        <v>26.515547164874171</v>
      </c>
      <c r="H442" s="62">
        <v>102.2</v>
      </c>
      <c r="J442" s="430">
        <v>44348</v>
      </c>
      <c r="K442" s="419">
        <v>20.485112981020354</v>
      </c>
      <c r="L442" s="62">
        <v>250</v>
      </c>
      <c r="N442" s="418"/>
    </row>
    <row r="443" spans="6:14">
      <c r="F443" s="430">
        <v>44621</v>
      </c>
      <c r="G443" s="419">
        <v>26.171698687800994</v>
      </c>
      <c r="H443" s="62">
        <v>70</v>
      </c>
      <c r="J443" s="430">
        <v>44364</v>
      </c>
      <c r="K443" s="419">
        <v>25.462626352629286</v>
      </c>
      <c r="L443" s="62">
        <v>200</v>
      </c>
      <c r="N443" s="418"/>
    </row>
    <row r="444" spans="6:14">
      <c r="F444" s="430">
        <v>44733</v>
      </c>
      <c r="G444" s="419">
        <v>17.374888543493515</v>
      </c>
      <c r="H444" s="62">
        <v>200</v>
      </c>
      <c r="J444" s="430">
        <v>44420</v>
      </c>
      <c r="K444" s="419">
        <v>19.644645737459001</v>
      </c>
      <c r="L444" s="62">
        <v>100</v>
      </c>
      <c r="N444" s="418"/>
    </row>
    <row r="445" spans="6:14">
      <c r="F445" s="430">
        <v>44735</v>
      </c>
      <c r="G445" s="419">
        <v>34.749777086987031</v>
      </c>
      <c r="H445" s="62">
        <v>105.66</v>
      </c>
      <c r="J445" s="430">
        <v>44477</v>
      </c>
      <c r="K445" s="419">
        <v>38.29899416531255</v>
      </c>
      <c r="L445" s="62">
        <v>100</v>
      </c>
      <c r="N445" s="418"/>
    </row>
    <row r="446" spans="6:14">
      <c r="F446" s="430">
        <v>44740</v>
      </c>
      <c r="G446" s="419">
        <v>23.660549708946416</v>
      </c>
      <c r="H446" s="62">
        <v>200</v>
      </c>
      <c r="J446" s="430">
        <v>44483</v>
      </c>
      <c r="K446" s="419">
        <v>25.493327547397303</v>
      </c>
      <c r="L446" s="62">
        <v>30</v>
      </c>
      <c r="N446" s="418"/>
    </row>
    <row r="447" spans="6:14">
      <c r="F447" s="430">
        <v>44845</v>
      </c>
      <c r="G447" s="419">
        <v>35.037008137019228</v>
      </c>
      <c r="H447" s="62">
        <v>643.44000000000005</v>
      </c>
      <c r="J447" s="430">
        <v>44484</v>
      </c>
      <c r="K447" s="419">
        <v>39.524704002243972</v>
      </c>
      <c r="L447" s="62">
        <v>125</v>
      </c>
      <c r="N447" s="418"/>
    </row>
    <row r="448" spans="6:14">
      <c r="F448" s="430">
        <v>44855</v>
      </c>
      <c r="G448" s="419">
        <v>19.552737483270686</v>
      </c>
      <c r="H448" s="62">
        <v>200.22</v>
      </c>
      <c r="J448" s="430">
        <v>44547</v>
      </c>
      <c r="K448" s="419">
        <v>35.43137210938832</v>
      </c>
      <c r="L448" s="62">
        <v>150</v>
      </c>
      <c r="N448" s="418"/>
    </row>
    <row r="449" spans="6:14">
      <c r="F449" s="431">
        <v>44857</v>
      </c>
      <c r="G449" s="428">
        <v>28.921555414387054</v>
      </c>
      <c r="H449" s="432">
        <v>102.84</v>
      </c>
      <c r="J449" s="430">
        <v>44608</v>
      </c>
      <c r="K449" s="419">
        <v>31.560653666886157</v>
      </c>
      <c r="L449" s="62">
        <v>40</v>
      </c>
      <c r="N449" s="418"/>
    </row>
    <row r="450" spans="6:14">
      <c r="J450" s="430">
        <v>44694</v>
      </c>
      <c r="K450" s="419">
        <v>23.533264820447215</v>
      </c>
      <c r="L450" s="62">
        <v>130</v>
      </c>
      <c r="N450" s="418"/>
    </row>
    <row r="451" spans="6:14">
      <c r="J451" s="430">
        <v>44706</v>
      </c>
      <c r="K451" s="419">
        <v>28.596112630376737</v>
      </c>
      <c r="L451" s="62">
        <v>80</v>
      </c>
      <c r="N451" s="418"/>
    </row>
    <row r="452" spans="6:14">
      <c r="J452" s="430">
        <v>44769</v>
      </c>
      <c r="K452" s="419">
        <v>29.973273908700321</v>
      </c>
      <c r="L452" s="62">
        <v>66</v>
      </c>
      <c r="N452" s="418"/>
    </row>
    <row r="453" spans="6:14">
      <c r="J453" s="430">
        <v>44854</v>
      </c>
      <c r="K453" s="419">
        <v>19.403053699562943</v>
      </c>
      <c r="L453" s="62">
        <v>125</v>
      </c>
      <c r="N453" s="418"/>
    </row>
    <row r="454" spans="6:14">
      <c r="J454" s="430">
        <v>44859</v>
      </c>
      <c r="K454" s="419">
        <v>48.85661003487072</v>
      </c>
      <c r="L454" s="62">
        <v>30</v>
      </c>
      <c r="N454" s="418"/>
    </row>
    <row r="455" spans="6:14">
      <c r="J455" s="430">
        <v>45107</v>
      </c>
      <c r="K455" s="419">
        <v>45.212050614188165</v>
      </c>
      <c r="L455" s="62">
        <v>138.80000000000001</v>
      </c>
      <c r="N455" s="418"/>
    </row>
    <row r="456" spans="6:14">
      <c r="J456" s="430">
        <v>45128</v>
      </c>
      <c r="K456" s="419">
        <v>26.102013252232897</v>
      </c>
      <c r="L456" s="62">
        <v>140</v>
      </c>
      <c r="N456" s="418"/>
    </row>
    <row r="457" spans="6:14">
      <c r="J457" s="430">
        <v>45223</v>
      </c>
      <c r="K457" s="419">
        <v>23.439006082848614</v>
      </c>
      <c r="L457" s="62">
        <v>100</v>
      </c>
      <c r="N457" s="418"/>
    </row>
    <row r="458" spans="6:14">
      <c r="J458" s="430">
        <v>45245</v>
      </c>
      <c r="K458" s="419">
        <v>26.288147162518989</v>
      </c>
      <c r="L458" s="62">
        <v>25</v>
      </c>
      <c r="N458" s="418"/>
    </row>
    <row r="459" spans="6:14">
      <c r="J459" s="431">
        <v>45247</v>
      </c>
      <c r="K459" s="428">
        <v>46.010904379712386</v>
      </c>
      <c r="L459" s="432">
        <v>300</v>
      </c>
      <c r="N459" s="418"/>
    </row>
    <row r="460" spans="6:14">
      <c r="N460" s="418"/>
    </row>
    <row r="461" spans="6:14">
      <c r="N461" s="418"/>
    </row>
  </sheetData>
  <pageMargins left="0.75" right="0.75" top="1" bottom="1" header="0.5" footer="0.5"/>
  <pageSetup orientation="portrait" r:id="rId1"/>
  <headerFooter alignWithMargins="0"/>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566A39-1417-4792-A17F-846DCE32FFE2}">
  <sheetPr>
    <tabColor theme="0" tint="-0.249977111117893"/>
  </sheetPr>
  <dimension ref="A1:U35"/>
  <sheetViews>
    <sheetView zoomScale="75" zoomScaleNormal="75" workbookViewId="0">
      <selection activeCell="AG25" sqref="AG25"/>
    </sheetView>
  </sheetViews>
  <sheetFormatPr defaultColWidth="8.453125" defaultRowHeight="12.5"/>
  <cols>
    <col min="1" max="1" width="8.453125" style="3"/>
    <col min="2" max="2" width="24" style="3" bestFit="1" customWidth="1"/>
    <col min="3" max="19" width="6" style="3" customWidth="1"/>
    <col min="20" max="20" width="5.453125" style="3" bestFit="1" customWidth="1"/>
    <col min="21" max="16384" width="8.453125" style="3"/>
  </cols>
  <sheetData>
    <row r="1" spans="1:1" ht="14.5">
      <c r="A1" s="94" t="s">
        <v>461</v>
      </c>
    </row>
    <row r="2" spans="1:1" ht="13">
      <c r="A2" s="76"/>
    </row>
    <row r="3" spans="1:1" ht="13">
      <c r="A3" s="76"/>
    </row>
    <row r="4" spans="1:1" ht="13">
      <c r="A4" s="76"/>
    </row>
    <row r="5" spans="1:1" ht="13">
      <c r="A5" s="76"/>
    </row>
    <row r="6" spans="1:1" ht="13">
      <c r="A6" s="76"/>
    </row>
    <row r="7" spans="1:1" ht="13">
      <c r="A7" s="76"/>
    </row>
    <row r="8" spans="1:1" ht="13">
      <c r="A8" s="76"/>
    </row>
    <row r="9" spans="1:1" ht="13">
      <c r="A9" s="76"/>
    </row>
    <row r="10" spans="1:1" ht="13">
      <c r="A10" s="76"/>
    </row>
    <row r="11" spans="1:1" ht="13">
      <c r="A11" s="76"/>
    </row>
    <row r="12" spans="1:1" ht="13">
      <c r="A12" s="76"/>
    </row>
    <row r="13" spans="1:1" ht="13">
      <c r="A13" s="76"/>
    </row>
    <row r="14" spans="1:1" ht="13">
      <c r="A14" s="76"/>
    </row>
    <row r="15" spans="1:1" ht="13">
      <c r="A15" s="76"/>
    </row>
    <row r="16" spans="1:1" ht="13">
      <c r="A16" s="76"/>
    </row>
    <row r="17" spans="1:21" ht="13">
      <c r="A17" s="76"/>
    </row>
    <row r="18" spans="1:21" ht="13">
      <c r="A18" s="76"/>
    </row>
    <row r="19" spans="1:21" ht="13">
      <c r="A19" s="76"/>
    </row>
    <row r="20" spans="1:21" ht="13">
      <c r="A20" s="76"/>
    </row>
    <row r="21" spans="1:21" ht="13">
      <c r="A21" s="76"/>
    </row>
    <row r="22" spans="1:21" ht="13">
      <c r="A22" s="151" t="s">
        <v>547</v>
      </c>
    </row>
    <row r="23" spans="1:21" ht="13">
      <c r="A23" s="151"/>
    </row>
    <row r="24" spans="1:21" ht="13">
      <c r="A24" s="151"/>
    </row>
    <row r="25" spans="1:21" ht="13">
      <c r="A25" s="42"/>
      <c r="B25" s="236"/>
      <c r="C25" s="236">
        <v>2024</v>
      </c>
      <c r="D25" s="236"/>
      <c r="E25" s="236"/>
      <c r="F25" s="236"/>
      <c r="G25" s="236"/>
      <c r="H25" s="236"/>
      <c r="I25" s="236">
        <v>2030</v>
      </c>
      <c r="J25" s="236"/>
      <c r="K25" s="236"/>
      <c r="L25" s="236"/>
      <c r="M25" s="236"/>
      <c r="N25" s="236">
        <v>2035</v>
      </c>
      <c r="O25" s="236"/>
      <c r="P25" s="236"/>
      <c r="Q25" s="236"/>
      <c r="R25" s="236"/>
      <c r="S25" s="237">
        <v>2040</v>
      </c>
      <c r="T25" s="57"/>
    </row>
    <row r="26" spans="1:21" ht="15" customHeight="1">
      <c r="A26" s="438" t="s">
        <v>873</v>
      </c>
      <c r="B26" s="278"/>
      <c r="C26" s="278"/>
      <c r="D26" s="278"/>
      <c r="E26" s="278"/>
      <c r="F26" s="278"/>
      <c r="G26" s="278"/>
      <c r="H26" s="278"/>
      <c r="I26" s="278"/>
      <c r="J26" s="278"/>
      <c r="K26" s="278"/>
      <c r="L26" s="278"/>
      <c r="M26" s="278"/>
      <c r="N26" s="278"/>
      <c r="O26" s="278"/>
      <c r="P26" s="278"/>
      <c r="Q26" s="278"/>
      <c r="R26" s="278"/>
      <c r="S26" s="303"/>
    </row>
    <row r="27" spans="1:21">
      <c r="A27" s="28"/>
      <c r="B27" s="435" t="s">
        <v>462</v>
      </c>
      <c r="C27" s="197">
        <v>16.862412335681565</v>
      </c>
      <c r="D27" s="197">
        <v>16.5331496246841</v>
      </c>
      <c r="E27" s="197">
        <v>16.21700177299568</v>
      </c>
      <c r="F27" s="197">
        <v>15.874086020075044</v>
      </c>
      <c r="G27" s="197">
        <v>15.538382615111676</v>
      </c>
      <c r="H27" s="197">
        <v>15.204920924781684</v>
      </c>
      <c r="I27" s="197">
        <v>14.872929157492418</v>
      </c>
      <c r="J27" s="197">
        <v>14.540245017108848</v>
      </c>
      <c r="K27" s="197">
        <v>16.621769534422182</v>
      </c>
      <c r="L27" s="197">
        <v>16.148334403581877</v>
      </c>
      <c r="M27" s="197">
        <v>15.770520636949838</v>
      </c>
      <c r="N27" s="197">
        <v>15.409687618228075</v>
      </c>
      <c r="O27" s="197">
        <v>14.979826693634729</v>
      </c>
      <c r="P27" s="197">
        <v>16.000875116180964</v>
      </c>
      <c r="Q27" s="197">
        <v>16.576323689947479</v>
      </c>
      <c r="R27" s="197">
        <v>15.70450287001611</v>
      </c>
      <c r="S27" s="436">
        <v>15.36191502698415</v>
      </c>
      <c r="T27" s="107"/>
      <c r="U27" s="107"/>
    </row>
    <row r="28" spans="1:21">
      <c r="A28" s="28"/>
      <c r="B28" s="435" t="s">
        <v>463</v>
      </c>
      <c r="C28" s="197">
        <v>30.827543218757885</v>
      </c>
      <c r="D28" s="197">
        <v>30.400740887457275</v>
      </c>
      <c r="E28" s="197">
        <v>29.990602032893502</v>
      </c>
      <c r="F28" s="197">
        <v>29.356437344462741</v>
      </c>
      <c r="G28" s="197">
        <v>28.735610673770225</v>
      </c>
      <c r="H28" s="197">
        <v>28.118929675155805</v>
      </c>
      <c r="I28" s="197">
        <v>27.504967050600317</v>
      </c>
      <c r="J28" s="197">
        <v>27.204090799860019</v>
      </c>
      <c r="K28" s="197">
        <v>28.000859786923712</v>
      </c>
      <c r="L28" s="197">
        <v>28.61668868104309</v>
      </c>
      <c r="M28" s="197">
        <v>28.211124238055241</v>
      </c>
      <c r="N28" s="197">
        <v>27.828730978384169</v>
      </c>
      <c r="O28" s="197">
        <v>26.754981803296076</v>
      </c>
      <c r="P28" s="197">
        <v>26.692630274294896</v>
      </c>
      <c r="Q28" s="197">
        <v>27.06477176118014</v>
      </c>
      <c r="R28" s="197">
        <v>26.585493091770516</v>
      </c>
      <c r="S28" s="436">
        <v>26.265604663712658</v>
      </c>
      <c r="T28" s="107"/>
      <c r="U28" s="107"/>
    </row>
    <row r="29" spans="1:21">
      <c r="A29" s="28"/>
      <c r="B29" s="435" t="s">
        <v>464</v>
      </c>
      <c r="C29" s="197">
        <v>44.671628650310282</v>
      </c>
      <c r="D29" s="197">
        <v>45.49021358386392</v>
      </c>
      <c r="E29" s="197">
        <v>52.256902798147571</v>
      </c>
      <c r="F29" s="197">
        <v>51.151907225034485</v>
      </c>
      <c r="G29" s="197">
        <v>50.070152382324295</v>
      </c>
      <c r="H29" s="197">
        <v>48.995621135278547</v>
      </c>
      <c r="I29" s="197">
        <v>47.9258264990154</v>
      </c>
      <c r="J29" s="197">
        <v>46.853800792299474</v>
      </c>
      <c r="K29" s="197">
        <v>51.547467425951616</v>
      </c>
      <c r="L29" s="197">
        <v>51.757638455385674</v>
      </c>
      <c r="M29" s="197">
        <v>50.546693236634752</v>
      </c>
      <c r="N29" s="197">
        <v>49.390173656409573</v>
      </c>
      <c r="O29" s="197">
        <v>49.586588411797372</v>
      </c>
      <c r="P29" s="197">
        <v>48.78162301358897</v>
      </c>
      <c r="Q29" s="197">
        <v>47.863643120432322</v>
      </c>
      <c r="R29" s="197">
        <v>46.93441235493767</v>
      </c>
      <c r="S29" s="436">
        <v>45.910555743510002</v>
      </c>
      <c r="T29" s="107"/>
      <c r="U29" s="107"/>
    </row>
    <row r="30" spans="1:21" ht="13">
      <c r="A30" s="30"/>
      <c r="B30" s="434" t="s">
        <v>465</v>
      </c>
      <c r="C30" s="437">
        <f t="shared" ref="C30:S30" si="0">C29-C27</f>
        <v>27.809216314628717</v>
      </c>
      <c r="D30" s="437">
        <f t="shared" si="0"/>
        <v>28.95706395917982</v>
      </c>
      <c r="E30" s="437">
        <f t="shared" si="0"/>
        <v>36.039901025151892</v>
      </c>
      <c r="F30" s="437">
        <f t="shared" si="0"/>
        <v>35.277821204959437</v>
      </c>
      <c r="G30" s="437">
        <f t="shared" si="0"/>
        <v>34.531769767212623</v>
      </c>
      <c r="H30" s="437">
        <f t="shared" si="0"/>
        <v>33.790700210496865</v>
      </c>
      <c r="I30" s="437">
        <f t="shared" si="0"/>
        <v>33.052897341522979</v>
      </c>
      <c r="J30" s="437">
        <f t="shared" si="0"/>
        <v>32.313555775190622</v>
      </c>
      <c r="K30" s="437">
        <f t="shared" si="0"/>
        <v>34.925697891529438</v>
      </c>
      <c r="L30" s="437">
        <f t="shared" si="0"/>
        <v>35.609304051803797</v>
      </c>
      <c r="M30" s="437">
        <f t="shared" si="0"/>
        <v>34.776172599684912</v>
      </c>
      <c r="N30" s="437">
        <f t="shared" si="0"/>
        <v>33.980486038181496</v>
      </c>
      <c r="O30" s="437">
        <f t="shared" si="0"/>
        <v>34.606761718162645</v>
      </c>
      <c r="P30" s="437">
        <f t="shared" si="0"/>
        <v>32.780747897408006</v>
      </c>
      <c r="Q30" s="437">
        <f t="shared" si="0"/>
        <v>31.287319430484843</v>
      </c>
      <c r="R30" s="437">
        <f t="shared" si="0"/>
        <v>31.22990948492156</v>
      </c>
      <c r="S30" s="529">
        <f t="shared" si="0"/>
        <v>30.548640716525853</v>
      </c>
    </row>
    <row r="31" spans="1:21" ht="15" customHeight="1">
      <c r="A31" s="746" t="s">
        <v>874</v>
      </c>
      <c r="C31" s="197"/>
      <c r="D31" s="197"/>
      <c r="E31" s="197"/>
      <c r="F31" s="197"/>
      <c r="G31" s="197"/>
      <c r="H31" s="197"/>
      <c r="I31" s="197"/>
      <c r="J31" s="197"/>
      <c r="K31" s="197"/>
      <c r="L31" s="197"/>
      <c r="M31" s="197"/>
      <c r="N31" s="197"/>
      <c r="O31" s="197"/>
      <c r="P31" s="197"/>
      <c r="Q31" s="197"/>
      <c r="R31" s="197"/>
      <c r="S31" s="436"/>
    </row>
    <row r="32" spans="1:21">
      <c r="A32" s="28"/>
      <c r="B32" s="3" t="s">
        <v>466</v>
      </c>
      <c r="C32" s="197">
        <v>18.934207741326315</v>
      </c>
      <c r="D32" s="197">
        <v>21.916863557717583</v>
      </c>
      <c r="E32" s="197">
        <v>22.402139323296609</v>
      </c>
      <c r="F32" s="197">
        <v>22.984864148182492</v>
      </c>
      <c r="G32" s="197">
        <v>22.987150700398569</v>
      </c>
      <c r="H32" s="197">
        <v>23.409792179381824</v>
      </c>
      <c r="I32" s="197">
        <v>23.68783190204805</v>
      </c>
      <c r="J32" s="197">
        <v>23.989505119817373</v>
      </c>
      <c r="K32" s="197">
        <v>24.139677744797567</v>
      </c>
      <c r="L32" s="197">
        <v>23.743625011735801</v>
      </c>
      <c r="M32" s="197">
        <v>23.555139664351707</v>
      </c>
      <c r="N32" s="197">
        <v>23.551987820254837</v>
      </c>
      <c r="O32" s="197">
        <v>23.479948473050364</v>
      </c>
      <c r="P32" s="197">
        <v>23.600522243822841</v>
      </c>
      <c r="Q32" s="197">
        <v>23.960426987385663</v>
      </c>
      <c r="R32" s="197">
        <v>23.864668973165035</v>
      </c>
      <c r="S32" s="436">
        <v>24.216861079352185</v>
      </c>
    </row>
    <row r="33" spans="1:19">
      <c r="A33" s="28"/>
      <c r="B33" s="3" t="s">
        <v>467</v>
      </c>
      <c r="C33" s="197">
        <v>21.635759774753577</v>
      </c>
      <c r="D33" s="197">
        <v>25.237307652347113</v>
      </c>
      <c r="E33" s="197">
        <v>25.343141984317054</v>
      </c>
      <c r="F33" s="197">
        <v>25.360931423509438</v>
      </c>
      <c r="G33" s="197">
        <v>25.411343894249391</v>
      </c>
      <c r="H33" s="197">
        <v>25.570709268596762</v>
      </c>
      <c r="I33" s="197">
        <v>25.648597453153545</v>
      </c>
      <c r="J33" s="197">
        <v>25.721758033462663</v>
      </c>
      <c r="K33" s="197">
        <v>25.816327756739192</v>
      </c>
      <c r="L33" s="197">
        <v>25.940124583090881</v>
      </c>
      <c r="M33" s="197">
        <v>26.853847797789566</v>
      </c>
      <c r="N33" s="197">
        <v>27.819109843544307</v>
      </c>
      <c r="O33" s="197">
        <v>28.071517374911473</v>
      </c>
      <c r="P33" s="197">
        <v>28.417475723119036</v>
      </c>
      <c r="Q33" s="197">
        <v>29.504773369165164</v>
      </c>
      <c r="R33" s="197">
        <v>29.302287398945484</v>
      </c>
      <c r="S33" s="436">
        <v>30.406622435096921</v>
      </c>
    </row>
    <row r="34" spans="1:19">
      <c r="A34" s="28"/>
      <c r="B34" s="3" t="s">
        <v>468</v>
      </c>
      <c r="C34" s="197">
        <v>28.890080822143265</v>
      </c>
      <c r="D34" s="197">
        <v>36.705429824684948</v>
      </c>
      <c r="E34" s="197">
        <v>39.234275891526948</v>
      </c>
      <c r="F34" s="197">
        <v>40.190035788193541</v>
      </c>
      <c r="G34" s="197">
        <v>41.304500933811667</v>
      </c>
      <c r="H34" s="197">
        <v>41.858666319821339</v>
      </c>
      <c r="I34" s="197">
        <v>41.798038407469562</v>
      </c>
      <c r="J34" s="197">
        <v>42.462936006436315</v>
      </c>
      <c r="K34" s="197">
        <v>43.517341177038844</v>
      </c>
      <c r="L34" s="197">
        <v>43.723393489433128</v>
      </c>
      <c r="M34" s="197">
        <v>45.259824620317133</v>
      </c>
      <c r="N34" s="197">
        <v>46.389068833105121</v>
      </c>
      <c r="O34" s="197">
        <v>47.038267104577507</v>
      </c>
      <c r="P34" s="197">
        <v>47.375925077980959</v>
      </c>
      <c r="Q34" s="197">
        <v>47.68752282262718</v>
      </c>
      <c r="R34" s="197">
        <v>47.917285349509129</v>
      </c>
      <c r="S34" s="436">
        <v>48.304711722565507</v>
      </c>
    </row>
    <row r="35" spans="1:19" ht="13">
      <c r="A35" s="30"/>
      <c r="B35" s="434" t="s">
        <v>465</v>
      </c>
      <c r="C35" s="437">
        <f t="shared" ref="C35:S35" si="1">C34-C32</f>
        <v>9.95587308081695</v>
      </c>
      <c r="D35" s="437">
        <f t="shared" si="1"/>
        <v>14.788566266967365</v>
      </c>
      <c r="E35" s="437">
        <f t="shared" si="1"/>
        <v>16.832136568230339</v>
      </c>
      <c r="F35" s="437">
        <f t="shared" si="1"/>
        <v>17.205171640011049</v>
      </c>
      <c r="G35" s="437">
        <f t="shared" si="1"/>
        <v>18.317350233413098</v>
      </c>
      <c r="H35" s="437">
        <f t="shared" si="1"/>
        <v>18.448874140439514</v>
      </c>
      <c r="I35" s="437">
        <f t="shared" si="1"/>
        <v>18.110206505421512</v>
      </c>
      <c r="J35" s="437">
        <f t="shared" si="1"/>
        <v>18.473430886618942</v>
      </c>
      <c r="K35" s="437">
        <f t="shared" si="1"/>
        <v>19.377663432241278</v>
      </c>
      <c r="L35" s="437">
        <f t="shared" si="1"/>
        <v>19.979768477697327</v>
      </c>
      <c r="M35" s="437">
        <f t="shared" si="1"/>
        <v>21.704684955965426</v>
      </c>
      <c r="N35" s="437">
        <f t="shared" si="1"/>
        <v>22.837081012850284</v>
      </c>
      <c r="O35" s="437">
        <f t="shared" si="1"/>
        <v>23.558318631527143</v>
      </c>
      <c r="P35" s="437">
        <f t="shared" si="1"/>
        <v>23.775402834158118</v>
      </c>
      <c r="Q35" s="437">
        <f t="shared" si="1"/>
        <v>23.727095835241517</v>
      </c>
      <c r="R35" s="437">
        <f t="shared" si="1"/>
        <v>24.052616376344094</v>
      </c>
      <c r="S35" s="529">
        <f t="shared" si="1"/>
        <v>24.087850643213322</v>
      </c>
    </row>
  </sheetData>
  <pageMargins left="0.7" right="0.7" top="0.75" bottom="0.75" header="0.3" footer="0.3"/>
  <pageSetup orientation="portrait" horizontalDpi="1200" verticalDpi="1200" r:id="rId1"/>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Sheet40">
    <tabColor theme="0" tint="-0.249977111117893"/>
  </sheetPr>
  <dimension ref="A1:Q78"/>
  <sheetViews>
    <sheetView zoomScale="75" zoomScaleNormal="75" zoomScalePageLayoutView="75" workbookViewId="0"/>
  </sheetViews>
  <sheetFormatPr defaultColWidth="8.7265625" defaultRowHeight="12.5"/>
  <cols>
    <col min="1" max="1" width="13.26953125" customWidth="1"/>
    <col min="2" max="10" width="8.7265625" style="7"/>
    <col min="11" max="11" width="10" style="7" customWidth="1"/>
    <col min="12" max="12" width="8.7265625" style="1"/>
    <col min="13" max="13" width="8.7265625" style="1" customWidth="1"/>
    <col min="14" max="16" width="8.7265625" customWidth="1"/>
  </cols>
  <sheetData>
    <row r="1" spans="1:1" ht="14.5">
      <c r="A1" s="2" t="s">
        <v>71</v>
      </c>
    </row>
    <row r="2" spans="1:1" ht="14.5">
      <c r="A2" s="2"/>
    </row>
    <row r="3" spans="1:1" ht="14.5">
      <c r="A3" s="2"/>
    </row>
    <row r="4" spans="1:1" ht="14.5">
      <c r="A4" s="2"/>
    </row>
    <row r="5" spans="1:1" ht="14.5">
      <c r="A5" s="2"/>
    </row>
    <row r="6" spans="1:1" ht="14.5">
      <c r="A6" s="2"/>
    </row>
    <row r="7" spans="1:1" ht="14.5">
      <c r="A7" s="2"/>
    </row>
    <row r="8" spans="1:1" ht="14.5">
      <c r="A8" s="2"/>
    </row>
    <row r="9" spans="1:1" ht="14.5">
      <c r="A9" s="2"/>
    </row>
    <row r="10" spans="1:1" ht="14.5">
      <c r="A10" s="2"/>
    </row>
    <row r="11" spans="1:1" ht="14.5">
      <c r="A11" s="2"/>
    </row>
    <row r="12" spans="1:1" ht="14.5">
      <c r="A12" s="2"/>
    </row>
    <row r="13" spans="1:1" ht="14.5">
      <c r="A13" s="2"/>
    </row>
    <row r="14" spans="1:1" ht="14.5">
      <c r="A14" s="2"/>
    </row>
    <row r="15" spans="1:1" ht="14.5">
      <c r="A15" s="2"/>
    </row>
    <row r="16" spans="1:1" ht="14.5">
      <c r="A16" s="2"/>
    </row>
    <row r="17" spans="1:17" ht="14.5">
      <c r="A17" s="2"/>
    </row>
    <row r="18" spans="1:17" ht="14.5">
      <c r="A18" s="2"/>
    </row>
    <row r="19" spans="1:17" ht="14.5">
      <c r="A19" s="2"/>
    </row>
    <row r="20" spans="1:17" ht="14.5">
      <c r="A20" s="2"/>
    </row>
    <row r="21" spans="1:17" ht="14.5">
      <c r="A21" s="2"/>
    </row>
    <row r="22" spans="1:17">
      <c r="A22" s="50"/>
    </row>
    <row r="23" spans="1:17" ht="13">
      <c r="A23" s="53" t="s">
        <v>665</v>
      </c>
    </row>
    <row r="24" spans="1:17">
      <c r="K24" s="576" t="s">
        <v>879</v>
      </c>
    </row>
    <row r="25" spans="1:17">
      <c r="A25" s="50" t="s">
        <v>489</v>
      </c>
      <c r="K25" s="17" t="s">
        <v>4</v>
      </c>
      <c r="L25" s="784" t="s">
        <v>9</v>
      </c>
      <c r="M25" s="18" t="s">
        <v>10</v>
      </c>
      <c r="N25" s="133" t="s">
        <v>45</v>
      </c>
      <c r="O25" s="451" t="s">
        <v>47</v>
      </c>
    </row>
    <row r="26" spans="1:17">
      <c r="A26" s="67" t="s">
        <v>872</v>
      </c>
      <c r="B26" s="573" t="s">
        <v>5</v>
      </c>
      <c r="C26" s="573" t="s">
        <v>11</v>
      </c>
      <c r="D26" s="573" t="s">
        <v>3</v>
      </c>
      <c r="E26" s="573" t="s">
        <v>6</v>
      </c>
      <c r="F26" s="573" t="s">
        <v>1</v>
      </c>
      <c r="G26" s="573" t="s">
        <v>7</v>
      </c>
      <c r="H26" s="16" t="s">
        <v>2</v>
      </c>
      <c r="K26" s="20" t="s">
        <v>39</v>
      </c>
      <c r="L26" s="503" t="s">
        <v>8</v>
      </c>
      <c r="M26" s="19" t="s">
        <v>8</v>
      </c>
      <c r="N26" s="715" t="s">
        <v>46</v>
      </c>
      <c r="O26" s="26" t="s">
        <v>46</v>
      </c>
    </row>
    <row r="27" spans="1:17">
      <c r="A27" s="15">
        <v>2008</v>
      </c>
      <c r="B27" s="574">
        <v>53.347177249049501</v>
      </c>
      <c r="C27" s="574"/>
      <c r="D27" s="574">
        <v>71.902717161762496</v>
      </c>
      <c r="E27" s="574"/>
      <c r="F27" s="574">
        <v>69.583274672673497</v>
      </c>
      <c r="G27" s="574"/>
      <c r="H27" s="575">
        <v>42.909686048148501</v>
      </c>
      <c r="I27" s="785"/>
      <c r="J27" s="1">
        <v>2008</v>
      </c>
      <c r="K27" s="786">
        <v>78.153442969227896</v>
      </c>
      <c r="L27" s="786">
        <v>53.308717074354199</v>
      </c>
      <c r="M27" s="787">
        <v>111.900464286614</v>
      </c>
      <c r="N27" s="786">
        <v>24.844725894873701</v>
      </c>
      <c r="O27" s="787">
        <v>33.747021317386199</v>
      </c>
      <c r="P27" s="885"/>
      <c r="Q27" s="885"/>
    </row>
    <row r="28" spans="1:17">
      <c r="A28" s="15">
        <v>2009</v>
      </c>
      <c r="B28" s="574">
        <v>27.8333098690692</v>
      </c>
      <c r="C28" s="574"/>
      <c r="D28" s="574">
        <v>38.270801069970297</v>
      </c>
      <c r="E28" s="574"/>
      <c r="F28" s="574">
        <v>46.388849781782199</v>
      </c>
      <c r="G28" s="574"/>
      <c r="H28" s="575">
        <v>23.194424890891099</v>
      </c>
      <c r="I28" s="785"/>
      <c r="J28" s="1">
        <v>2009</v>
      </c>
      <c r="K28" s="788">
        <v>82.469851235686093</v>
      </c>
      <c r="L28" s="788">
        <v>61.141376802593697</v>
      </c>
      <c r="M28" s="789">
        <v>128.24467824830501</v>
      </c>
      <c r="N28" s="788">
        <v>21.328474433092399</v>
      </c>
      <c r="O28" s="789">
        <v>45.774827012619099</v>
      </c>
    </row>
    <row r="29" spans="1:17">
      <c r="A29" s="15">
        <v>2010</v>
      </c>
      <c r="B29" s="574">
        <v>27.8333098690692</v>
      </c>
      <c r="C29" s="574"/>
      <c r="D29" s="574">
        <v>40.590243559059303</v>
      </c>
      <c r="E29" s="574"/>
      <c r="F29" s="574">
        <v>47.548571026326798</v>
      </c>
      <c r="G29" s="574"/>
      <c r="H29" s="575">
        <v>30.152752358158398</v>
      </c>
      <c r="I29" s="785"/>
      <c r="J29" s="1">
        <v>2010</v>
      </c>
      <c r="K29" s="788">
        <v>72.067237387481001</v>
      </c>
      <c r="L29" s="788">
        <v>47.339258442795</v>
      </c>
      <c r="M29" s="789">
        <v>129.822015687896</v>
      </c>
      <c r="N29" s="788">
        <v>24.727978944686001</v>
      </c>
      <c r="O29" s="789">
        <v>57.754778300415602</v>
      </c>
    </row>
    <row r="30" spans="1:17">
      <c r="A30" s="15">
        <v>2011</v>
      </c>
      <c r="B30" s="574">
        <v>23.194424890891099</v>
      </c>
      <c r="C30" s="574">
        <v>37.111079825425698</v>
      </c>
      <c r="D30" s="574">
        <v>40.590243559059303</v>
      </c>
      <c r="E30" s="574">
        <v>47.548571026326798</v>
      </c>
      <c r="F30" s="574">
        <v>45.2291285372376</v>
      </c>
      <c r="G30" s="574">
        <v>59.145783471772397</v>
      </c>
      <c r="H30" s="575">
        <v>28.993031113613899</v>
      </c>
      <c r="I30" s="785"/>
      <c r="J30" s="1">
        <v>2011</v>
      </c>
      <c r="K30" s="788">
        <v>52.424436462829497</v>
      </c>
      <c r="L30" s="788">
        <v>32.615431973093997</v>
      </c>
      <c r="M30" s="789">
        <v>87.954914282454098</v>
      </c>
      <c r="N30" s="788">
        <v>19.8090044897355</v>
      </c>
      <c r="O30" s="789">
        <v>35.530477819624501</v>
      </c>
    </row>
    <row r="31" spans="1:17">
      <c r="A31" s="15">
        <v>2012</v>
      </c>
      <c r="B31" s="574">
        <v>18.555539912712799</v>
      </c>
      <c r="C31" s="574">
        <v>40.590243559059303</v>
      </c>
      <c r="D31" s="574">
        <v>38.270801069970297</v>
      </c>
      <c r="E31" s="574">
        <v>35.951358580881198</v>
      </c>
      <c r="F31" s="574">
        <v>37.111079825425698</v>
      </c>
      <c r="G31" s="574">
        <v>49.868013515415797</v>
      </c>
      <c r="H31" s="575">
        <v>20.874982401801901</v>
      </c>
      <c r="I31" s="785"/>
      <c r="J31" s="1">
        <v>2012</v>
      </c>
      <c r="K31" s="788">
        <v>44.624157613774898</v>
      </c>
      <c r="L31" s="788">
        <v>34.1426755448758</v>
      </c>
      <c r="M31" s="789">
        <v>83.634360740310001</v>
      </c>
      <c r="N31" s="788">
        <v>10.481482068899</v>
      </c>
      <c r="O31" s="789">
        <v>39.010203126535004</v>
      </c>
    </row>
    <row r="32" spans="1:17">
      <c r="A32" s="15">
        <v>2013</v>
      </c>
      <c r="B32" s="574">
        <v>23.194424890891099</v>
      </c>
      <c r="C32" s="574">
        <v>47.548571026326798</v>
      </c>
      <c r="D32" s="574">
        <v>31.312473602702902</v>
      </c>
      <c r="E32" s="574">
        <v>48.708292270871297</v>
      </c>
      <c r="F32" s="574">
        <v>39.430522314514803</v>
      </c>
      <c r="G32" s="574">
        <v>73.062438406307095</v>
      </c>
      <c r="H32" s="575">
        <v>32.472194847247501</v>
      </c>
      <c r="I32" s="785"/>
      <c r="J32" s="1">
        <v>2013</v>
      </c>
      <c r="K32" s="788">
        <v>31.5217990264156</v>
      </c>
      <c r="L32" s="788">
        <v>23.0598799990989</v>
      </c>
      <c r="M32" s="789">
        <v>61.171715706764402</v>
      </c>
      <c r="N32" s="788">
        <v>8.4619190273167106</v>
      </c>
      <c r="O32" s="789">
        <v>29.649916680348699</v>
      </c>
    </row>
    <row r="33" spans="1:17">
      <c r="A33" s="15">
        <v>2014</v>
      </c>
      <c r="B33" s="574">
        <v>26.673588624524701</v>
      </c>
      <c r="C33" s="574">
        <v>54.5068984935941</v>
      </c>
      <c r="D33" s="574">
        <v>32.472194847247501</v>
      </c>
      <c r="E33" s="574">
        <v>54.5068984935941</v>
      </c>
      <c r="F33" s="574">
        <v>49.868013515415797</v>
      </c>
      <c r="G33" s="574">
        <v>81.180487118119004</v>
      </c>
      <c r="H33" s="575">
        <v>38.270801069970297</v>
      </c>
      <c r="I33" s="785"/>
      <c r="J33" s="1">
        <v>2014</v>
      </c>
      <c r="K33" s="788">
        <v>28.982600375050399</v>
      </c>
      <c r="L33" s="788">
        <v>23.3487975054393</v>
      </c>
      <c r="M33" s="789">
        <v>52.207907122391703</v>
      </c>
      <c r="N33" s="788">
        <v>5.6338028696111104</v>
      </c>
      <c r="O33" s="789">
        <v>23.2253067473412</v>
      </c>
    </row>
    <row r="34" spans="1:17">
      <c r="A34" s="15">
        <v>2015</v>
      </c>
      <c r="B34" s="574">
        <v>19.715261157257402</v>
      </c>
      <c r="C34" s="574">
        <v>34.791637336336699</v>
      </c>
      <c r="D34" s="574">
        <v>26.673588624524701</v>
      </c>
      <c r="E34" s="574">
        <v>33.631916091792</v>
      </c>
      <c r="F34" s="574">
        <v>37.111079825425698</v>
      </c>
      <c r="G34" s="574">
        <v>52.187456004505002</v>
      </c>
      <c r="H34" s="575">
        <v>24.354146135435599</v>
      </c>
      <c r="I34" s="785"/>
      <c r="J34" s="1">
        <v>2015</v>
      </c>
      <c r="K34" s="788">
        <v>33.574549169982902</v>
      </c>
      <c r="L34" s="788">
        <v>21.943577950843299</v>
      </c>
      <c r="M34" s="789">
        <v>53.2649612187776</v>
      </c>
      <c r="N34" s="788">
        <v>11.6309712191396</v>
      </c>
      <c r="O34" s="789">
        <v>19.690412048794599</v>
      </c>
    </row>
    <row r="35" spans="1:17">
      <c r="A35" s="15">
        <v>2016</v>
      </c>
      <c r="B35" s="574">
        <v>20.874982401801901</v>
      </c>
      <c r="C35" s="574">
        <v>34.791637336336699</v>
      </c>
      <c r="D35" s="574">
        <v>23.194424890891099</v>
      </c>
      <c r="E35" s="574">
        <v>23.194424890891099</v>
      </c>
      <c r="F35" s="574">
        <v>31.312473602702902</v>
      </c>
      <c r="G35" s="574">
        <v>33.631916091792</v>
      </c>
      <c r="H35" s="575">
        <v>19.715261157257402</v>
      </c>
      <c r="I35" s="785"/>
      <c r="J35" s="1">
        <v>2016</v>
      </c>
      <c r="K35" s="788">
        <v>27.601354817669101</v>
      </c>
      <c r="L35" s="788">
        <v>19.612320393396399</v>
      </c>
      <c r="M35" s="789">
        <v>45.344427159511497</v>
      </c>
      <c r="N35" s="788">
        <v>7.9890344242727398</v>
      </c>
      <c r="O35" s="789">
        <v>17.7430723418423</v>
      </c>
    </row>
    <row r="36" spans="1:17">
      <c r="A36" s="15">
        <v>2017</v>
      </c>
      <c r="B36" s="574">
        <v>23.194424890891099</v>
      </c>
      <c r="C36" s="574">
        <v>37.111079825425698</v>
      </c>
      <c r="D36" s="574">
        <v>19.715261157257402</v>
      </c>
      <c r="E36" s="574">
        <v>25.513867379980201</v>
      </c>
      <c r="F36" s="574">
        <v>31.312473602702902</v>
      </c>
      <c r="G36" s="574">
        <v>38.270801069970297</v>
      </c>
      <c r="H36" s="575">
        <v>19.715261157257402</v>
      </c>
      <c r="I36" s="785"/>
      <c r="J36" s="1">
        <v>2017</v>
      </c>
      <c r="K36" s="788">
        <v>21.256737240785899</v>
      </c>
      <c r="L36" s="788">
        <v>12.819473877795099</v>
      </c>
      <c r="M36" s="789">
        <v>40.941462324097401</v>
      </c>
      <c r="N36" s="788">
        <v>8.4372633629908105</v>
      </c>
      <c r="O36" s="789">
        <v>19.684725083311498</v>
      </c>
    </row>
    <row r="37" spans="1:17">
      <c r="A37" s="15">
        <v>2018</v>
      </c>
      <c r="B37" s="574">
        <v>25.513867379980201</v>
      </c>
      <c r="C37" s="574">
        <v>44.069407292693</v>
      </c>
      <c r="D37" s="574">
        <v>25.513867379980201</v>
      </c>
      <c r="E37" s="574">
        <v>32.472194847247501</v>
      </c>
      <c r="F37" s="574">
        <v>39.430522314514803</v>
      </c>
      <c r="G37" s="574">
        <v>53.347177249049501</v>
      </c>
      <c r="H37" s="575">
        <v>22.034703646346401</v>
      </c>
      <c r="I37" s="459"/>
      <c r="J37" s="7">
        <v>2018</v>
      </c>
      <c r="K37" s="788">
        <v>19.537006761765699</v>
      </c>
      <c r="L37" s="788">
        <v>12.5532654716721</v>
      </c>
      <c r="M37" s="789">
        <v>44.326935077864697</v>
      </c>
      <c r="N37" s="788">
        <v>6.98374129009356</v>
      </c>
      <c r="O37" s="789">
        <v>24.789928316099001</v>
      </c>
      <c r="Q37" s="885"/>
    </row>
    <row r="38" spans="1:17">
      <c r="A38" s="15">
        <v>2019</v>
      </c>
      <c r="B38" s="574">
        <v>20.874982401801901</v>
      </c>
      <c r="C38" s="574">
        <v>42.909686048148501</v>
      </c>
      <c r="D38" s="574">
        <v>19.715261157257402</v>
      </c>
      <c r="E38" s="574">
        <v>23.194424890891099</v>
      </c>
      <c r="F38" s="574">
        <v>30.152752358158398</v>
      </c>
      <c r="G38" s="574">
        <v>40.590243559059303</v>
      </c>
      <c r="H38" s="575">
        <v>23.194424890891099</v>
      </c>
      <c r="I38" s="459"/>
      <c r="J38" s="7">
        <v>2019</v>
      </c>
      <c r="K38" s="788">
        <v>26.865161117327698</v>
      </c>
      <c r="L38" s="788">
        <v>12.7498546402798</v>
      </c>
      <c r="M38" s="789">
        <v>53.023228151151201</v>
      </c>
      <c r="N38" s="788">
        <v>14.115306477047801</v>
      </c>
      <c r="O38" s="789">
        <v>26.1580670338235</v>
      </c>
    </row>
    <row r="39" spans="1:17">
      <c r="A39" s="15">
        <v>2020</v>
      </c>
      <c r="B39" s="574">
        <v>12.756933689990101</v>
      </c>
      <c r="C39" s="574">
        <v>33.631916091792</v>
      </c>
      <c r="D39" s="574">
        <v>16.236097423623701</v>
      </c>
      <c r="E39" s="574">
        <v>15.0763761790791</v>
      </c>
      <c r="F39" s="574">
        <v>23.194424890891099</v>
      </c>
      <c r="G39" s="574">
        <v>28.993031113613899</v>
      </c>
      <c r="H39" s="575">
        <v>12.756933689990101</v>
      </c>
      <c r="J39" s="7">
        <v>2020</v>
      </c>
      <c r="K39" s="788">
        <v>29.539132743758</v>
      </c>
      <c r="L39" s="788">
        <v>15.4049005415457</v>
      </c>
      <c r="M39" s="789">
        <v>54.102010209761602</v>
      </c>
      <c r="N39" s="788">
        <v>14.134232202212299</v>
      </c>
      <c r="O39" s="789">
        <v>24.562877466003499</v>
      </c>
    </row>
    <row r="40" spans="1:17">
      <c r="A40" s="15">
        <v>2021</v>
      </c>
      <c r="B40" s="886">
        <v>18.2934241295399</v>
      </c>
      <c r="C40" s="886">
        <v>53.108566686223597</v>
      </c>
      <c r="D40" s="886">
        <v>21.060144319450899</v>
      </c>
      <c r="E40" s="886">
        <v>25.265789671446498</v>
      </c>
      <c r="F40" s="886">
        <v>36.310139215479097</v>
      </c>
      <c r="G40" s="886">
        <v>48.874046388332303</v>
      </c>
      <c r="H40" s="887">
        <v>35.048373533394603</v>
      </c>
      <c r="J40" s="7">
        <v>2021</v>
      </c>
      <c r="K40" s="788">
        <v>24.974631047916699</v>
      </c>
      <c r="L40" s="788">
        <v>16.120915312399699</v>
      </c>
      <c r="M40" s="789">
        <v>41.491939946066097</v>
      </c>
      <c r="N40" s="788">
        <v>8.8537157355170404</v>
      </c>
      <c r="O40" s="789">
        <v>16.517308898149299</v>
      </c>
    </row>
    <row r="41" spans="1:17">
      <c r="A41" s="15">
        <v>2022</v>
      </c>
      <c r="B41" s="1119">
        <v>30.191733062779601</v>
      </c>
      <c r="C41" s="1119">
        <v>78.331494109436903</v>
      </c>
      <c r="D41" s="1119">
        <v>18.7410782377437</v>
      </c>
      <c r="E41" s="1119">
        <v>46.954641746237897</v>
      </c>
      <c r="F41" s="1119">
        <v>59.825313707441602</v>
      </c>
      <c r="G41" s="1119">
        <v>86.297035103353906</v>
      </c>
      <c r="H41" s="1120">
        <v>30.359224923422499</v>
      </c>
      <c r="J41" s="7">
        <v>2022</v>
      </c>
      <c r="K41" s="788">
        <v>25.520878540897701</v>
      </c>
      <c r="L41" s="788">
        <v>18.681597907359802</v>
      </c>
      <c r="M41" s="789">
        <v>34.864669506999903</v>
      </c>
      <c r="N41" s="788">
        <v>6.8392806335379497</v>
      </c>
      <c r="O41" s="789">
        <v>9.3437909661021408</v>
      </c>
    </row>
    <row r="42" spans="1:17">
      <c r="A42" s="503">
        <v>2023</v>
      </c>
      <c r="B42" s="1121">
        <v>16.906104226600899</v>
      </c>
      <c r="C42" s="1121">
        <v>59.820918328437699</v>
      </c>
      <c r="D42" s="1121">
        <v>13.033325986584</v>
      </c>
      <c r="E42" s="1121">
        <v>22.8714439875063</v>
      </c>
      <c r="F42" s="1121">
        <v>24.704851549378699</v>
      </c>
      <c r="G42" s="1121">
        <v>35.717201920026497</v>
      </c>
      <c r="H42" s="1122">
        <v>22.892429499213101</v>
      </c>
      <c r="J42" s="7">
        <v>2023</v>
      </c>
      <c r="K42" s="20" t="e">
        <v>#N/A</v>
      </c>
      <c r="L42" s="20" t="e">
        <v>#N/A</v>
      </c>
      <c r="M42" s="1126" t="e">
        <v>#N/A</v>
      </c>
      <c r="N42" s="20" t="e">
        <v>#N/A</v>
      </c>
      <c r="O42" s="1126" t="e">
        <v>#N/A</v>
      </c>
    </row>
    <row r="44" spans="1:17" ht="13">
      <c r="K44" s="457"/>
    </row>
    <row r="45" spans="1:17" ht="13">
      <c r="K45" s="457"/>
    </row>
    <row r="46" spans="1:17" ht="13">
      <c r="B46"/>
      <c r="C46"/>
      <c r="D46"/>
      <c r="E46"/>
      <c r="F46"/>
      <c r="G46"/>
      <c r="H46"/>
      <c r="K46" s="457"/>
      <c r="L46"/>
    </row>
    <row r="47" spans="1:17">
      <c r="B47"/>
      <c r="C47"/>
      <c r="D47"/>
      <c r="E47"/>
      <c r="F47"/>
      <c r="G47"/>
      <c r="H47"/>
      <c r="K47" s="1123"/>
    </row>
    <row r="48" spans="1:17">
      <c r="B48"/>
      <c r="C48"/>
      <c r="D48"/>
      <c r="E48"/>
      <c r="F48"/>
      <c r="G48"/>
      <c r="H48"/>
      <c r="K48" s="577"/>
      <c r="L48" s="577"/>
      <c r="M48" s="577"/>
      <c r="N48" s="577"/>
      <c r="O48" s="577"/>
    </row>
    <row r="49" spans="2:15">
      <c r="B49"/>
      <c r="C49"/>
      <c r="D49"/>
      <c r="E49"/>
      <c r="F49"/>
      <c r="G49"/>
      <c r="H49"/>
      <c r="K49" s="577"/>
      <c r="L49" s="577"/>
      <c r="M49" s="577"/>
      <c r="N49" s="577"/>
      <c r="O49" s="577"/>
    </row>
    <row r="50" spans="2:15">
      <c r="B50"/>
      <c r="C50"/>
      <c r="D50"/>
      <c r="E50"/>
      <c r="F50"/>
      <c r="G50"/>
      <c r="H50"/>
      <c r="K50" s="577"/>
      <c r="L50" s="577"/>
      <c r="M50" s="577"/>
      <c r="N50" s="577"/>
      <c r="O50" s="577"/>
    </row>
    <row r="51" spans="2:15">
      <c r="B51"/>
      <c r="C51"/>
      <c r="D51"/>
      <c r="E51"/>
      <c r="F51"/>
      <c r="G51"/>
      <c r="H51"/>
      <c r="K51" s="577"/>
      <c r="L51" s="577"/>
      <c r="M51" s="577"/>
      <c r="N51" s="577"/>
      <c r="O51" s="577"/>
    </row>
    <row r="52" spans="2:15">
      <c r="B52"/>
      <c r="C52"/>
      <c r="D52"/>
      <c r="E52"/>
      <c r="F52"/>
      <c r="G52"/>
      <c r="H52"/>
      <c r="K52" s="577"/>
      <c r="L52" s="577"/>
      <c r="M52" s="577"/>
      <c r="N52" s="577"/>
      <c r="O52" s="577"/>
    </row>
    <row r="53" spans="2:15">
      <c r="B53"/>
      <c r="C53"/>
      <c r="D53"/>
      <c r="E53"/>
      <c r="F53"/>
      <c r="G53"/>
      <c r="H53"/>
      <c r="K53" s="577"/>
      <c r="L53" s="577"/>
      <c r="M53" s="577"/>
      <c r="N53" s="577"/>
      <c r="O53" s="577"/>
    </row>
    <row r="54" spans="2:15">
      <c r="B54"/>
      <c r="C54"/>
      <c r="D54"/>
      <c r="E54"/>
      <c r="F54"/>
      <c r="G54"/>
      <c r="H54"/>
      <c r="K54" s="577"/>
      <c r="L54" s="577"/>
      <c r="M54" s="577"/>
      <c r="N54" s="577"/>
      <c r="O54" s="577"/>
    </row>
    <row r="55" spans="2:15">
      <c r="B55"/>
      <c r="C55"/>
      <c r="D55"/>
      <c r="E55"/>
      <c r="F55"/>
      <c r="G55"/>
      <c r="H55"/>
      <c r="K55" s="577"/>
      <c r="L55" s="577"/>
      <c r="M55" s="577"/>
      <c r="N55" s="577"/>
      <c r="O55" s="577"/>
    </row>
    <row r="56" spans="2:15">
      <c r="B56"/>
      <c r="C56"/>
      <c r="D56"/>
      <c r="E56"/>
      <c r="F56"/>
      <c r="G56"/>
      <c r="H56"/>
      <c r="K56" s="577"/>
      <c r="L56" s="577"/>
      <c r="M56" s="577"/>
      <c r="N56" s="577"/>
      <c r="O56" s="577"/>
    </row>
    <row r="57" spans="2:15">
      <c r="B57"/>
      <c r="C57"/>
      <c r="D57"/>
      <c r="E57"/>
      <c r="F57"/>
      <c r="G57"/>
      <c r="H57"/>
      <c r="K57" s="577"/>
      <c r="L57" s="577"/>
      <c r="M57" s="577"/>
      <c r="N57" s="577"/>
      <c r="O57" s="577"/>
    </row>
    <row r="58" spans="2:15">
      <c r="B58"/>
      <c r="C58"/>
      <c r="D58"/>
      <c r="E58"/>
      <c r="F58"/>
      <c r="G58"/>
      <c r="H58"/>
      <c r="K58" s="577"/>
      <c r="L58" s="577"/>
      <c r="M58" s="577"/>
      <c r="N58" s="577"/>
      <c r="O58" s="577"/>
    </row>
    <row r="59" spans="2:15">
      <c r="B59"/>
      <c r="C59"/>
      <c r="D59"/>
      <c r="E59"/>
      <c r="F59"/>
      <c r="G59"/>
      <c r="H59"/>
      <c r="K59" s="577"/>
      <c r="L59" s="577"/>
      <c r="M59" s="577"/>
      <c r="N59" s="577"/>
      <c r="O59" s="577"/>
    </row>
    <row r="60" spans="2:15">
      <c r="B60"/>
      <c r="C60"/>
      <c r="D60"/>
      <c r="E60"/>
      <c r="F60"/>
      <c r="G60"/>
      <c r="H60"/>
      <c r="K60" s="577"/>
    </row>
    <row r="61" spans="2:15">
      <c r="B61"/>
      <c r="C61"/>
      <c r="D61"/>
      <c r="E61"/>
      <c r="F61"/>
      <c r="G61"/>
      <c r="H61"/>
      <c r="K61" s="577"/>
    </row>
    <row r="64" spans="2:15">
      <c r="B64" s="888"/>
      <c r="C64" s="888"/>
      <c r="D64" s="888"/>
      <c r="E64" s="888"/>
      <c r="F64" s="888"/>
      <c r="G64" s="888"/>
      <c r="H64" s="888"/>
    </row>
    <row r="65" spans="2:8">
      <c r="B65" s="888"/>
      <c r="C65" s="888"/>
      <c r="D65" s="888"/>
      <c r="E65" s="888"/>
      <c r="F65" s="888"/>
      <c r="G65" s="888"/>
      <c r="H65" s="888"/>
    </row>
    <row r="66" spans="2:8">
      <c r="B66" s="888"/>
      <c r="C66" s="888"/>
      <c r="D66" s="888"/>
      <c r="E66" s="888"/>
      <c r="F66" s="888"/>
      <c r="G66" s="888"/>
      <c r="H66" s="888"/>
    </row>
    <row r="67" spans="2:8">
      <c r="B67" s="888"/>
      <c r="C67" s="888"/>
      <c r="D67" s="888"/>
      <c r="E67" s="888"/>
      <c r="F67" s="888"/>
      <c r="G67" s="888"/>
      <c r="H67" s="888"/>
    </row>
    <row r="68" spans="2:8">
      <c r="B68" s="888"/>
      <c r="C68" s="888"/>
      <c r="D68" s="888"/>
      <c r="E68" s="888"/>
      <c r="F68" s="888"/>
      <c r="G68" s="888"/>
      <c r="H68" s="888"/>
    </row>
    <row r="69" spans="2:8">
      <c r="B69" s="888"/>
      <c r="C69" s="888"/>
      <c r="D69" s="888"/>
      <c r="E69" s="888"/>
      <c r="F69" s="888"/>
      <c r="G69" s="888"/>
      <c r="H69" s="888"/>
    </row>
    <row r="70" spans="2:8">
      <c r="B70" s="888"/>
      <c r="C70" s="888"/>
      <c r="D70" s="888"/>
      <c r="E70" s="888"/>
      <c r="F70" s="888"/>
      <c r="G70" s="888"/>
      <c r="H70" s="888"/>
    </row>
    <row r="71" spans="2:8">
      <c r="B71" s="888"/>
      <c r="C71" s="888"/>
      <c r="D71" s="888"/>
      <c r="E71" s="888"/>
      <c r="F71" s="888"/>
      <c r="G71" s="888"/>
      <c r="H71" s="888"/>
    </row>
    <row r="72" spans="2:8">
      <c r="B72" s="888"/>
      <c r="C72" s="888"/>
      <c r="D72" s="888"/>
      <c r="E72" s="888"/>
      <c r="F72" s="888"/>
      <c r="G72" s="888"/>
      <c r="H72" s="888"/>
    </row>
    <row r="73" spans="2:8">
      <c r="B73" s="888"/>
      <c r="C73" s="888"/>
      <c r="D73" s="888"/>
      <c r="E73" s="888"/>
      <c r="F73" s="888"/>
      <c r="G73" s="888"/>
      <c r="H73" s="888"/>
    </row>
    <row r="74" spans="2:8">
      <c r="B74" s="888"/>
    </row>
    <row r="75" spans="2:8">
      <c r="B75" s="888"/>
    </row>
    <row r="76" spans="2:8">
      <c r="B76" s="888"/>
    </row>
    <row r="77" spans="2:8">
      <c r="B77" s="888"/>
    </row>
    <row r="78" spans="2:8">
      <c r="B78" s="888"/>
    </row>
  </sheetData>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44">
    <tabColor theme="0" tint="-0.249977111117893"/>
  </sheetPr>
  <dimension ref="A1:S47"/>
  <sheetViews>
    <sheetView zoomScale="75" zoomScaleNormal="75" zoomScalePageLayoutView="75" workbookViewId="0">
      <selection activeCell="AD39" sqref="AD39"/>
    </sheetView>
  </sheetViews>
  <sheetFormatPr defaultColWidth="8.7265625" defaultRowHeight="12.5"/>
  <cols>
    <col min="2" max="2" width="12.7265625" style="7" bestFit="1" customWidth="1"/>
    <col min="3" max="3" width="15.7265625" style="7" customWidth="1"/>
    <col min="4" max="4" width="22.7265625" style="1" customWidth="1"/>
    <col min="5" max="6" width="12.7265625" customWidth="1"/>
    <col min="7" max="7" width="7" customWidth="1"/>
    <col min="8" max="9" width="12.7265625" bestFit="1" customWidth="1"/>
    <col min="15" max="15" width="7.453125" customWidth="1"/>
    <col min="16" max="16" width="5.1796875" customWidth="1"/>
  </cols>
  <sheetData>
    <row r="1" spans="1:1" ht="14.5">
      <c r="A1" s="2" t="s">
        <v>884</v>
      </c>
    </row>
    <row r="2" spans="1:1" ht="14.5">
      <c r="A2" s="2"/>
    </row>
    <row r="3" spans="1:1" ht="14.5">
      <c r="A3" s="2"/>
    </row>
    <row r="4" spans="1:1" ht="14.5">
      <c r="A4" s="2"/>
    </row>
    <row r="5" spans="1:1" ht="14.5">
      <c r="A5" s="2"/>
    </row>
    <row r="6" spans="1:1" ht="14.5">
      <c r="A6" s="2"/>
    </row>
    <row r="7" spans="1:1" ht="14.5">
      <c r="A7" s="2"/>
    </row>
    <row r="8" spans="1:1" ht="14.5">
      <c r="A8" s="2"/>
    </row>
    <row r="9" spans="1:1" ht="14.5">
      <c r="A9" s="2"/>
    </row>
    <row r="10" spans="1:1" ht="14.5">
      <c r="A10" s="2"/>
    </row>
    <row r="11" spans="1:1" ht="14.5">
      <c r="A11" s="2"/>
    </row>
    <row r="12" spans="1:1" ht="14.5">
      <c r="A12" s="2"/>
    </row>
    <row r="13" spans="1:1" ht="14.5">
      <c r="A13" s="2"/>
    </row>
    <row r="14" spans="1:1" ht="14.5">
      <c r="A14" s="2"/>
    </row>
    <row r="15" spans="1:1" ht="14.5">
      <c r="A15" s="2"/>
    </row>
    <row r="16" spans="1:1" ht="14.5">
      <c r="A16" s="2"/>
    </row>
    <row r="17" spans="1:19" ht="14.5">
      <c r="A17" s="2"/>
    </row>
    <row r="18" spans="1:19" ht="14.5">
      <c r="A18" s="2"/>
    </row>
    <row r="19" spans="1:19" ht="14.5">
      <c r="A19" s="2"/>
    </row>
    <row r="20" spans="1:19" ht="14.5">
      <c r="A20" s="2"/>
    </row>
    <row r="22" spans="1:19" ht="13">
      <c r="Q22" s="53"/>
    </row>
    <row r="23" spans="1:19" ht="13">
      <c r="A23" s="53" t="s">
        <v>636</v>
      </c>
      <c r="I23" s="53" t="s">
        <v>636</v>
      </c>
      <c r="S23" s="53" t="s">
        <v>705</v>
      </c>
    </row>
    <row r="24" spans="1:19" ht="14.5">
      <c r="A24" s="2"/>
    </row>
    <row r="25" spans="1:19" ht="14.5">
      <c r="A25" s="21"/>
      <c r="B25" s="889" t="s">
        <v>882</v>
      </c>
      <c r="C25" s="718" t="s">
        <v>882</v>
      </c>
      <c r="D25" s="890" t="s">
        <v>882</v>
      </c>
      <c r="F25" s="891"/>
    </row>
    <row r="26" spans="1:19" ht="32.25" customHeight="1">
      <c r="A26" s="22"/>
      <c r="B26" s="7" t="s">
        <v>40</v>
      </c>
      <c r="C26" s="818" t="s">
        <v>42</v>
      </c>
      <c r="D26" s="892" t="s">
        <v>887</v>
      </c>
      <c r="F26" s="891"/>
    </row>
    <row r="27" spans="1:19" ht="14.5">
      <c r="A27" s="25"/>
      <c r="B27" s="893" t="s">
        <v>883</v>
      </c>
      <c r="C27" s="894" t="s">
        <v>883</v>
      </c>
      <c r="D27" s="895" t="s">
        <v>883</v>
      </c>
      <c r="F27" s="891"/>
    </row>
    <row r="28" spans="1:19">
      <c r="A28" s="129" t="s">
        <v>11</v>
      </c>
      <c r="B28" s="716">
        <v>48.267896260000001</v>
      </c>
      <c r="C28" s="717">
        <v>11.553022070000001</v>
      </c>
      <c r="D28" s="471">
        <v>68.211093037147009</v>
      </c>
      <c r="E28" s="896"/>
      <c r="F28" s="460"/>
    </row>
    <row r="29" spans="1:19">
      <c r="A29" s="23" t="s">
        <v>7</v>
      </c>
      <c r="B29" s="460">
        <v>32.174479750000003</v>
      </c>
      <c r="C29" s="471">
        <v>3.5427221680000001</v>
      </c>
      <c r="D29" s="471"/>
      <c r="E29" s="896"/>
      <c r="F29" s="460"/>
    </row>
    <row r="30" spans="1:19">
      <c r="A30" s="23" t="s">
        <v>1</v>
      </c>
      <c r="B30" s="460">
        <v>23.808991939999999</v>
      </c>
      <c r="C30" s="471">
        <v>0.89585960600000003</v>
      </c>
      <c r="D30" s="471">
        <v>50.445502889208406</v>
      </c>
      <c r="E30" s="896"/>
      <c r="F30" s="460"/>
    </row>
    <row r="31" spans="1:19">
      <c r="A31" s="23" t="s">
        <v>2</v>
      </c>
      <c r="B31" s="460">
        <v>22.892429499999999</v>
      </c>
      <c r="C31" s="471">
        <v>0</v>
      </c>
      <c r="D31" s="471">
        <v>33.903764510000002</v>
      </c>
      <c r="E31" s="896"/>
      <c r="F31" s="460"/>
    </row>
    <row r="32" spans="1:19">
      <c r="A32" s="23" t="s">
        <v>6</v>
      </c>
      <c r="B32" s="460">
        <v>17.24933893</v>
      </c>
      <c r="C32" s="471">
        <v>5.6221050540000004</v>
      </c>
      <c r="D32" s="471"/>
      <c r="E32" s="896"/>
      <c r="F32" s="460"/>
    </row>
    <row r="33" spans="1:6">
      <c r="A33" s="23" t="s">
        <v>5</v>
      </c>
      <c r="B33" s="460">
        <v>14.39723073</v>
      </c>
      <c r="C33" s="471">
        <v>2.5088734929999998</v>
      </c>
      <c r="D33" s="471">
        <v>48.252220149999999</v>
      </c>
      <c r="E33" s="896"/>
      <c r="F33" s="460"/>
    </row>
    <row r="34" spans="1:6">
      <c r="A34" s="24" t="s">
        <v>3</v>
      </c>
      <c r="B34" s="461">
        <v>10.54357169</v>
      </c>
      <c r="C34" s="790">
        <v>2.4897542960000001</v>
      </c>
      <c r="D34" s="790">
        <v>32.570248599999999</v>
      </c>
      <c r="E34" s="896"/>
      <c r="F34" s="460"/>
    </row>
    <row r="40" spans="1:6">
      <c r="C40"/>
      <c r="D40"/>
    </row>
    <row r="41" spans="1:6">
      <c r="C41"/>
      <c r="D41"/>
    </row>
    <row r="42" spans="1:6">
      <c r="C42"/>
      <c r="D42"/>
    </row>
    <row r="43" spans="1:6">
      <c r="C43"/>
      <c r="D43"/>
    </row>
    <row r="44" spans="1:6">
      <c r="C44"/>
      <c r="D44"/>
    </row>
    <row r="45" spans="1:6">
      <c r="C45"/>
      <c r="D45"/>
    </row>
    <row r="46" spans="1:6">
      <c r="C46"/>
      <c r="D46"/>
    </row>
    <row r="47" spans="1:6">
      <c r="C47"/>
      <c r="D47"/>
    </row>
  </sheetData>
  <pageMargins left="0.75" right="0.75" top="1" bottom="1" header="0.5" footer="0.5"/>
  <headerFooter alignWithMargins="0"/>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Sheet60">
    <tabColor theme="0" tint="-0.249977111117893"/>
  </sheetPr>
  <dimension ref="A1:AH103"/>
  <sheetViews>
    <sheetView zoomScale="75" zoomScaleNormal="75" zoomScalePageLayoutView="75" workbookViewId="0"/>
  </sheetViews>
  <sheetFormatPr defaultColWidth="8.7265625" defaultRowHeight="12.5"/>
  <cols>
    <col min="1" max="1" width="14.26953125" customWidth="1"/>
    <col min="2" max="15" width="11.453125" style="1" customWidth="1"/>
  </cols>
  <sheetData>
    <row r="1" spans="1:1" ht="14.5">
      <c r="A1" s="54" t="s">
        <v>98</v>
      </c>
    </row>
    <row r="2" spans="1:1" ht="14.5">
      <c r="A2" s="54"/>
    </row>
    <row r="3" spans="1:1" ht="14.5">
      <c r="A3" s="54"/>
    </row>
    <row r="4" spans="1:1" ht="14.5">
      <c r="A4" s="54"/>
    </row>
    <row r="5" spans="1:1" ht="14.5">
      <c r="A5" s="54"/>
    </row>
    <row r="6" spans="1:1" ht="14.5">
      <c r="A6" s="54"/>
    </row>
    <row r="7" spans="1:1" ht="14.5">
      <c r="A7" s="54"/>
    </row>
    <row r="8" spans="1:1" ht="14.5">
      <c r="A8" s="54"/>
    </row>
    <row r="9" spans="1:1" ht="14.5">
      <c r="A9" s="54"/>
    </row>
    <row r="10" spans="1:1" ht="14.5">
      <c r="A10" s="54"/>
    </row>
    <row r="11" spans="1:1" ht="14.5">
      <c r="A11" s="54"/>
    </row>
    <row r="12" spans="1:1" ht="14.5">
      <c r="A12" s="54"/>
    </row>
    <row r="13" spans="1:1" ht="14.5">
      <c r="A13" s="54"/>
    </row>
    <row r="14" spans="1:1" ht="14.5">
      <c r="A14" s="54"/>
    </row>
    <row r="15" spans="1:1" ht="14.5">
      <c r="A15" s="54"/>
    </row>
    <row r="16" spans="1:1" ht="14.5">
      <c r="A16" s="54"/>
    </row>
    <row r="17" spans="1:21" ht="14.5">
      <c r="A17" s="54"/>
    </row>
    <row r="18" spans="1:21" ht="14.5">
      <c r="A18" s="54"/>
    </row>
    <row r="19" spans="1:21" ht="14.5">
      <c r="A19" s="54"/>
    </row>
    <row r="20" spans="1:21" ht="14.5">
      <c r="A20" s="54"/>
    </row>
    <row r="21" spans="1:21" ht="14.5">
      <c r="A21" s="54"/>
    </row>
    <row r="22" spans="1:21" ht="14.5">
      <c r="A22" s="54"/>
    </row>
    <row r="23" spans="1:21" ht="13">
      <c r="A23" s="102" t="s">
        <v>636</v>
      </c>
      <c r="J23" s="102" t="s">
        <v>636</v>
      </c>
      <c r="P23" s="1"/>
      <c r="U23" s="102" t="s">
        <v>636</v>
      </c>
    </row>
    <row r="24" spans="1:21" ht="14.5">
      <c r="A24" s="54"/>
    </row>
    <row r="25" spans="1:21" ht="14.5">
      <c r="A25" s="54"/>
    </row>
    <row r="26" spans="1:21" ht="14.5">
      <c r="A26" s="54"/>
    </row>
    <row r="28" spans="1:21" ht="14.5">
      <c r="A28" s="54"/>
    </row>
    <row r="29" spans="1:21">
      <c r="A29" s="50" t="s">
        <v>523</v>
      </c>
    </row>
    <row r="30" spans="1:21">
      <c r="A30" s="531"/>
      <c r="B30" s="1314" t="s">
        <v>5</v>
      </c>
      <c r="C30" s="1315"/>
      <c r="D30" s="1314" t="s">
        <v>11</v>
      </c>
      <c r="E30" s="1315"/>
      <c r="F30" s="1316" t="s">
        <v>3</v>
      </c>
      <c r="G30" s="1316"/>
      <c r="H30" s="1314" t="s">
        <v>6</v>
      </c>
      <c r="I30" s="1315"/>
      <c r="J30" s="1314" t="s">
        <v>1</v>
      </c>
      <c r="K30" s="1315"/>
      <c r="L30" s="1314" t="s">
        <v>7</v>
      </c>
      <c r="M30" s="1315"/>
      <c r="N30" s="1314" t="s">
        <v>2</v>
      </c>
      <c r="O30" s="1315"/>
    </row>
    <row r="31" spans="1:21">
      <c r="A31" s="533"/>
      <c r="B31" s="205" t="s">
        <v>81</v>
      </c>
      <c r="C31" s="482" t="s">
        <v>80</v>
      </c>
      <c r="D31" s="203" t="s">
        <v>81</v>
      </c>
      <c r="E31" s="663" t="s">
        <v>80</v>
      </c>
      <c r="F31" s="155" t="s">
        <v>81</v>
      </c>
      <c r="G31" s="155" t="s">
        <v>80</v>
      </c>
      <c r="H31" s="203" t="s">
        <v>81</v>
      </c>
      <c r="I31" s="663" t="s">
        <v>80</v>
      </c>
      <c r="J31" s="203" t="s">
        <v>81</v>
      </c>
      <c r="K31" s="663" t="s">
        <v>80</v>
      </c>
      <c r="L31" s="203" t="s">
        <v>81</v>
      </c>
      <c r="M31" s="663" t="s">
        <v>80</v>
      </c>
      <c r="N31" s="203" t="s">
        <v>81</v>
      </c>
      <c r="O31" s="663" t="s">
        <v>80</v>
      </c>
    </row>
    <row r="32" spans="1:21">
      <c r="A32" s="274">
        <v>2008</v>
      </c>
      <c r="B32" s="791">
        <v>0.80133773966134236</v>
      </c>
      <c r="C32" s="453">
        <v>1.4841610830650562E-2</v>
      </c>
      <c r="D32" s="791"/>
      <c r="E32" s="792"/>
      <c r="F32" s="793">
        <v>0.85755180458176006</v>
      </c>
      <c r="G32" s="453">
        <v>3.6635432591642064E-2</v>
      </c>
      <c r="H32" s="791"/>
      <c r="I32" s="792"/>
      <c r="J32" s="791"/>
      <c r="K32" s="792"/>
      <c r="L32" s="791"/>
      <c r="M32" s="792"/>
      <c r="N32" s="791">
        <v>0.46870353743096543</v>
      </c>
      <c r="O32" s="454">
        <v>4.8775053757538635E-2</v>
      </c>
    </row>
    <row r="33" spans="1:21">
      <c r="A33" s="275">
        <v>2009</v>
      </c>
      <c r="B33" s="548">
        <v>0.75059348332960307</v>
      </c>
      <c r="C33" s="455">
        <v>2.7144582757970694E-2</v>
      </c>
      <c r="D33" s="548"/>
      <c r="E33" s="639"/>
      <c r="F33" s="549">
        <v>0.76061209884634651</v>
      </c>
      <c r="G33" s="455">
        <v>5.103059383059759E-2</v>
      </c>
      <c r="H33" s="548"/>
      <c r="I33" s="639"/>
      <c r="J33" s="548"/>
      <c r="K33" s="639"/>
      <c r="L33" s="548"/>
      <c r="M33" s="639"/>
      <c r="N33" s="548">
        <v>0.56490650215794069</v>
      </c>
      <c r="O33" s="456">
        <v>6.1021251014030088E-2</v>
      </c>
    </row>
    <row r="34" spans="1:21">
      <c r="A34" s="275">
        <v>2010</v>
      </c>
      <c r="B34" s="548">
        <v>0.6466890689383985</v>
      </c>
      <c r="C34" s="455">
        <v>3.4189193876656317E-2</v>
      </c>
      <c r="D34" s="548"/>
      <c r="E34" s="639"/>
      <c r="F34" s="549">
        <v>0.76662087962273817</v>
      </c>
      <c r="G34" s="455">
        <v>4.5394178493914382E-2</v>
      </c>
      <c r="H34" s="548"/>
      <c r="I34" s="639"/>
      <c r="J34" s="548"/>
      <c r="K34" s="639"/>
      <c r="L34" s="548"/>
      <c r="M34" s="639"/>
      <c r="N34" s="548">
        <v>0.62424738261611834</v>
      </c>
      <c r="O34" s="456">
        <v>7.7448550468361813E-2</v>
      </c>
    </row>
    <row r="35" spans="1:21">
      <c r="A35" s="275">
        <v>2011</v>
      </c>
      <c r="B35" s="548">
        <v>0.57174387973321039</v>
      </c>
      <c r="C35" s="455">
        <v>4.5605060762829677E-2</v>
      </c>
      <c r="D35" s="548">
        <v>0.88954068088684646</v>
      </c>
      <c r="E35" s="456">
        <v>3.1618352102100497E-2</v>
      </c>
      <c r="F35" s="549">
        <v>0.8105117112479614</v>
      </c>
      <c r="G35" s="455">
        <v>5.4667323377177092E-2</v>
      </c>
      <c r="H35" s="548"/>
      <c r="I35" s="639"/>
      <c r="J35" s="548"/>
      <c r="K35" s="639"/>
      <c r="L35" s="548">
        <v>0.85772764803461166</v>
      </c>
      <c r="M35" s="456">
        <v>5.9935901460933128E-3</v>
      </c>
      <c r="N35" s="548">
        <v>0.51420146407769562</v>
      </c>
      <c r="O35" s="456">
        <v>8.4463839780662103E-2</v>
      </c>
      <c r="U35" s="824"/>
    </row>
    <row r="36" spans="1:21">
      <c r="A36" s="275">
        <v>2012</v>
      </c>
      <c r="B36" s="548">
        <v>0.56560604515089763</v>
      </c>
      <c r="C36" s="455">
        <v>6.2116224885143199E-2</v>
      </c>
      <c r="D36" s="548">
        <v>0.99079854580061166</v>
      </c>
      <c r="E36" s="456">
        <v>3.9329780810993697E-2</v>
      </c>
      <c r="F36" s="549">
        <v>0.94890771380002303</v>
      </c>
      <c r="G36" s="455">
        <v>7.7578270997730195E-2</v>
      </c>
      <c r="H36" s="548">
        <v>0.65983177804025939</v>
      </c>
      <c r="I36" s="462">
        <v>1.7159538717324601E-2</v>
      </c>
      <c r="J36" s="548">
        <v>0.7754053809562147</v>
      </c>
      <c r="K36" s="462">
        <v>1.6023700839636799E-2</v>
      </c>
      <c r="L36" s="548">
        <v>0.94062540970381237</v>
      </c>
      <c r="M36" s="456">
        <v>9.2763876792020302E-3</v>
      </c>
      <c r="N36" s="548">
        <v>0.6386960271007085</v>
      </c>
      <c r="O36" s="456">
        <v>9.1688649978118195E-2</v>
      </c>
      <c r="U36" s="824"/>
    </row>
    <row r="37" spans="1:21">
      <c r="A37" s="275">
        <v>2013</v>
      </c>
      <c r="B37" s="548">
        <v>0.60238910890202146</v>
      </c>
      <c r="C37" s="455">
        <v>6.8537546368382496E-2</v>
      </c>
      <c r="D37" s="548">
        <v>0.8904358985395866</v>
      </c>
      <c r="E37" s="456">
        <v>5.3285655538715997E-2</v>
      </c>
      <c r="F37" s="549">
        <v>0.71338388201685854</v>
      </c>
      <c r="G37" s="455">
        <v>0.110117489036136</v>
      </c>
      <c r="H37" s="548">
        <v>0.65794947492782685</v>
      </c>
      <c r="I37" s="462">
        <v>2.0858117837266599E-2</v>
      </c>
      <c r="J37" s="548">
        <v>0.74350689708045292</v>
      </c>
      <c r="K37" s="462">
        <v>1.8648554395691401E-2</v>
      </c>
      <c r="L37" s="548">
        <v>0.95761968830046174</v>
      </c>
      <c r="M37" s="456">
        <v>1.3834724482392501E-2</v>
      </c>
      <c r="N37" s="548">
        <v>0.79816024203458558</v>
      </c>
      <c r="O37" s="456">
        <v>9.8509959003376404E-2</v>
      </c>
      <c r="U37" s="824"/>
    </row>
    <row r="38" spans="1:21">
      <c r="A38" s="275">
        <v>2014</v>
      </c>
      <c r="B38" s="548">
        <v>0.57953899715360357</v>
      </c>
      <c r="C38" s="455">
        <v>5.6701415697210697E-2</v>
      </c>
      <c r="D38" s="548">
        <v>0.91049937116236623</v>
      </c>
      <c r="E38" s="456">
        <v>5.4557783665734903E-2</v>
      </c>
      <c r="F38" s="549">
        <v>0.65162189828589734</v>
      </c>
      <c r="G38" s="455">
        <v>0.119743164056483</v>
      </c>
      <c r="H38" s="548">
        <v>0.67385489117568398</v>
      </c>
      <c r="I38" s="462">
        <v>2.40984941765023E-2</v>
      </c>
      <c r="J38" s="548">
        <v>0.73178184138736624</v>
      </c>
      <c r="K38" s="462">
        <v>1.9388539687823499E-2</v>
      </c>
      <c r="L38" s="548">
        <v>0.97689048014765845</v>
      </c>
      <c r="M38" s="456">
        <v>1.4949516574548001E-2</v>
      </c>
      <c r="N38" s="548">
        <v>0.80365414066938057</v>
      </c>
      <c r="O38" s="456">
        <v>0.106367968040656</v>
      </c>
      <c r="U38" s="824"/>
    </row>
    <row r="39" spans="1:21">
      <c r="A39" s="275">
        <v>2015</v>
      </c>
      <c r="B39" s="548">
        <v>0.62210918994339648</v>
      </c>
      <c r="C39" s="455">
        <v>6.2218621610734097E-2</v>
      </c>
      <c r="D39" s="548">
        <v>0.87235465541714152</v>
      </c>
      <c r="E39" s="456">
        <v>5.1428661004083102E-2</v>
      </c>
      <c r="F39" s="549">
        <v>0.72513364623557697</v>
      </c>
      <c r="G39" s="455">
        <v>0.134723505042943</v>
      </c>
      <c r="H39" s="548">
        <v>0.60853683596212338</v>
      </c>
      <c r="I39" s="462">
        <v>2.3579965346939701E-2</v>
      </c>
      <c r="J39" s="548">
        <v>0.75969378113702479</v>
      </c>
      <c r="K39" s="462">
        <v>2.0849561355080901E-2</v>
      </c>
      <c r="L39" s="548">
        <v>0.8643820315676698</v>
      </c>
      <c r="M39" s="456">
        <v>1.64539795711721E-2</v>
      </c>
      <c r="N39" s="548">
        <v>0.76627505295929665</v>
      </c>
      <c r="O39" s="456">
        <v>0.117203448736747</v>
      </c>
      <c r="U39" s="824"/>
    </row>
    <row r="40" spans="1:21">
      <c r="A40" s="275">
        <v>2016</v>
      </c>
      <c r="B40" s="548">
        <v>0.67529116631705455</v>
      </c>
      <c r="C40" s="455">
        <v>6.9028383827585804E-2</v>
      </c>
      <c r="D40" s="548">
        <v>0.97407482283810232</v>
      </c>
      <c r="E40" s="456">
        <v>5.7925085141427197E-2</v>
      </c>
      <c r="F40" s="549">
        <v>0.6254421836146058</v>
      </c>
      <c r="G40" s="455">
        <v>0.175367013177958</v>
      </c>
      <c r="H40" s="548">
        <v>0.53423366322480215</v>
      </c>
      <c r="I40" s="456">
        <v>2.4292381327431702E-2</v>
      </c>
      <c r="J40" s="548">
        <v>0.78580718165816021</v>
      </c>
      <c r="K40" s="456">
        <v>2.1103417292620202E-2</v>
      </c>
      <c r="L40" s="548">
        <v>0.85562367240940473</v>
      </c>
      <c r="M40" s="456">
        <v>2.0305728165977699E-2</v>
      </c>
      <c r="N40" s="548">
        <v>0.74490204246830616</v>
      </c>
      <c r="O40" s="456">
        <v>0.15103921330226699</v>
      </c>
      <c r="U40" s="824"/>
    </row>
    <row r="41" spans="1:21">
      <c r="A41" s="275">
        <v>2017</v>
      </c>
      <c r="B41" s="548">
        <v>0.70868811294752609</v>
      </c>
      <c r="C41" s="455">
        <v>7.6946234947039505E-2</v>
      </c>
      <c r="D41" s="548">
        <v>0.97806592171168771</v>
      </c>
      <c r="E41" s="456">
        <v>5.7966444316304502E-2</v>
      </c>
      <c r="F41" s="549">
        <v>0.48982322537989825</v>
      </c>
      <c r="G41" s="455">
        <v>0.22988747209051499</v>
      </c>
      <c r="H41" s="548">
        <v>0.58402667822837151</v>
      </c>
      <c r="I41" s="456">
        <v>2.6525913654535799E-2</v>
      </c>
      <c r="J41" s="548">
        <v>0.76127773490262451</v>
      </c>
      <c r="K41" s="456">
        <v>2.6282434606657398E-2</v>
      </c>
      <c r="L41" s="548">
        <v>0.68705307089174816</v>
      </c>
      <c r="M41" s="456">
        <v>2.8075789649919001E-2</v>
      </c>
      <c r="N41" s="548">
        <v>0.61197981397695145</v>
      </c>
      <c r="O41" s="456">
        <v>0.173795413658651</v>
      </c>
      <c r="U41" s="824"/>
    </row>
    <row r="42" spans="1:21">
      <c r="A42" s="275">
        <v>2018</v>
      </c>
      <c r="B42" s="549">
        <v>0.74835613254348532</v>
      </c>
      <c r="C42" s="455">
        <v>7.3368539501806093E-2</v>
      </c>
      <c r="D42" s="548">
        <v>1.0092626052056988</v>
      </c>
      <c r="E42" s="456">
        <v>6.9259275931140604E-2</v>
      </c>
      <c r="F42" s="549">
        <v>0.61515726613143618</v>
      </c>
      <c r="G42" s="455">
        <v>0.23831135349588101</v>
      </c>
      <c r="H42" s="548">
        <v>0.64294832927913836</v>
      </c>
      <c r="I42" s="456">
        <v>2.44912360233288E-2</v>
      </c>
      <c r="J42" s="548">
        <v>0.79462223201192383</v>
      </c>
      <c r="K42" s="456">
        <v>2.64879587947697E-2</v>
      </c>
      <c r="L42" s="548">
        <v>0.74375829652287162</v>
      </c>
      <c r="M42" s="456">
        <v>2.8037899230418901E-2</v>
      </c>
      <c r="N42" s="548">
        <v>0.61766634421509559</v>
      </c>
      <c r="O42" s="456">
        <v>0.18503696687578799</v>
      </c>
    </row>
    <row r="43" spans="1:21">
      <c r="A43" s="275">
        <v>2019</v>
      </c>
      <c r="B43" s="549">
        <v>0.72085101958767761</v>
      </c>
      <c r="C43" s="455">
        <v>8.5035388804821893E-2</v>
      </c>
      <c r="D43" s="548">
        <v>1.020044614634311</v>
      </c>
      <c r="E43" s="456">
        <v>6.83905311864767E-2</v>
      </c>
      <c r="F43" s="549">
        <v>0.5105466817234654</v>
      </c>
      <c r="G43" s="455">
        <v>0.27516518256193301</v>
      </c>
      <c r="H43" s="548">
        <v>0.61575502221558009</v>
      </c>
      <c r="I43" s="456">
        <v>2.8354714497503299E-2</v>
      </c>
      <c r="J43" s="548">
        <v>0.8221079014204552</v>
      </c>
      <c r="K43" s="456">
        <v>3.0315224479240899E-2</v>
      </c>
      <c r="L43" s="548">
        <v>0.73260149820865317</v>
      </c>
      <c r="M43" s="456">
        <v>2.8924797697650599E-2</v>
      </c>
      <c r="N43" s="548">
        <v>0.56935014998476552</v>
      </c>
      <c r="O43" s="456">
        <v>0.19929926050844099</v>
      </c>
    </row>
    <row r="44" spans="1:21">
      <c r="A44" s="275">
        <v>2020</v>
      </c>
      <c r="B44" s="590">
        <v>0.54152310265918302</v>
      </c>
      <c r="C44" s="456">
        <v>0.109765117681867</v>
      </c>
      <c r="D44" s="590">
        <v>0.84603706497602804</v>
      </c>
      <c r="E44" s="456">
        <v>6.5661377229909196E-2</v>
      </c>
      <c r="F44" s="590">
        <v>0.54321382016667796</v>
      </c>
      <c r="G44" s="456">
        <v>0.31271935408533902</v>
      </c>
      <c r="H44" s="590">
        <v>0.59008298415544502</v>
      </c>
      <c r="I44" s="456">
        <v>2.9474938070627899E-2</v>
      </c>
      <c r="J44" s="590">
        <v>0.83446509410942404</v>
      </c>
      <c r="K44" s="456">
        <v>3.4004876744420098E-2</v>
      </c>
      <c r="L44" s="590">
        <v>0.81579124900943401</v>
      </c>
      <c r="M44" s="456">
        <v>2.9974691760529699E-2</v>
      </c>
      <c r="N44" s="590">
        <v>0.51872008684581405</v>
      </c>
      <c r="O44" s="456">
        <v>0.23225466741522499</v>
      </c>
      <c r="P44" s="23"/>
    </row>
    <row r="45" spans="1:21">
      <c r="A45" s="1124">
        <v>2021</v>
      </c>
      <c r="B45" s="590">
        <v>0.46371637440105401</v>
      </c>
      <c r="C45" s="897">
        <v>0.120337566356713</v>
      </c>
      <c r="D45" s="590">
        <v>0.85080999342589403</v>
      </c>
      <c r="E45" s="897">
        <v>8.4200881032449604E-2</v>
      </c>
      <c r="F45" s="590">
        <v>0.40707038752021202</v>
      </c>
      <c r="G45" s="897">
        <v>0.34815715175886702</v>
      </c>
      <c r="H45" s="590">
        <v>0.582176438757258</v>
      </c>
      <c r="I45" s="897">
        <v>2.6657386245218101E-2</v>
      </c>
      <c r="J45" s="590">
        <v>0.78878594087599296</v>
      </c>
      <c r="K45" s="897">
        <v>3.5272025095737299E-2</v>
      </c>
      <c r="L45" s="590">
        <v>0.87021452556245704</v>
      </c>
      <c r="M45" s="897">
        <v>2.9524667925383101E-2</v>
      </c>
      <c r="N45" s="590">
        <v>0.213360341021296</v>
      </c>
      <c r="O45" s="897">
        <v>0.241826025649647</v>
      </c>
    </row>
    <row r="46" spans="1:21">
      <c r="A46" s="1124">
        <v>2022</v>
      </c>
      <c r="B46" s="590">
        <v>0.47623281000000001</v>
      </c>
      <c r="C46" s="897">
        <v>0.14460717395665301</v>
      </c>
      <c r="D46" s="590">
        <v>0.82197489999999995</v>
      </c>
      <c r="E46" s="897">
        <v>8.7405469620181406E-2</v>
      </c>
      <c r="F46" s="590">
        <v>0.39183321999999998</v>
      </c>
      <c r="G46" s="897">
        <v>0.37949803159699802</v>
      </c>
      <c r="H46" s="590">
        <v>0.61377126999999998</v>
      </c>
      <c r="I46" s="897">
        <v>3.1229252119889701E-2</v>
      </c>
      <c r="J46" s="590">
        <v>0.80393230000000004</v>
      </c>
      <c r="K46" s="897">
        <v>4.0024054070991903E-2</v>
      </c>
      <c r="L46" s="590">
        <v>0.93667356999999996</v>
      </c>
      <c r="M46" s="897">
        <v>3.1500612417488798E-2</v>
      </c>
      <c r="N46" s="590">
        <v>0.47615361</v>
      </c>
      <c r="O46" s="897">
        <v>0.247992904928275</v>
      </c>
    </row>
    <row r="47" spans="1:21">
      <c r="A47" s="794">
        <v>2023</v>
      </c>
      <c r="B47" s="472">
        <v>0.55131726632902101</v>
      </c>
      <c r="C47" s="1125">
        <v>0.13599582758091899</v>
      </c>
      <c r="D47" s="472">
        <v>0.86122322948922203</v>
      </c>
      <c r="E47" s="1125">
        <v>8.5230126871575995E-2</v>
      </c>
      <c r="F47" s="472">
        <v>0.42581068922283</v>
      </c>
      <c r="G47" s="1125">
        <v>0.36983770379203101</v>
      </c>
      <c r="H47" s="472">
        <v>0.61837734941179101</v>
      </c>
      <c r="I47" s="1125">
        <v>3.1030438953372898E-2</v>
      </c>
      <c r="J47" s="472">
        <v>0.83776743390474195</v>
      </c>
      <c r="K47" s="1125">
        <v>3.7710853854508598E-2</v>
      </c>
      <c r="L47" s="472">
        <v>0.92230896754223302</v>
      </c>
      <c r="M47" s="1125">
        <v>2.7305662057329299E-2</v>
      </c>
      <c r="N47" s="472">
        <v>0.48235816761059402</v>
      </c>
      <c r="O47" s="1125">
        <v>0.24082708765011701</v>
      </c>
    </row>
    <row r="48" spans="1:21">
      <c r="A48" s="655" t="s">
        <v>82</v>
      </c>
      <c r="B48" s="376" t="s">
        <v>748</v>
      </c>
      <c r="C48" s="155"/>
      <c r="D48" s="155"/>
      <c r="E48" s="155"/>
      <c r="F48" s="155"/>
      <c r="G48" s="155"/>
      <c r="H48" s="155"/>
      <c r="I48" s="155"/>
      <c r="J48" s="155"/>
      <c r="K48" s="155"/>
      <c r="L48" s="155"/>
      <c r="M48" s="155"/>
      <c r="N48" s="155"/>
      <c r="O48" s="155"/>
    </row>
    <row r="49" spans="1:34">
      <c r="A49" s="148"/>
      <c r="B49" s="376" t="s">
        <v>522</v>
      </c>
      <c r="C49" s="155"/>
      <c r="D49" s="155"/>
      <c r="E49" s="155"/>
      <c r="F49" s="155"/>
      <c r="G49" s="155"/>
      <c r="H49" s="155"/>
      <c r="I49" s="155"/>
      <c r="J49" s="155"/>
      <c r="K49" s="155"/>
      <c r="L49" s="155"/>
      <c r="M49" s="155"/>
      <c r="N49" s="155"/>
      <c r="O49" s="155"/>
    </row>
    <row r="50" spans="1:34">
      <c r="A50" s="148"/>
      <c r="B50" s="376"/>
      <c r="C50" s="155"/>
      <c r="D50" s="155"/>
      <c r="E50" s="155"/>
      <c r="F50" s="155"/>
      <c r="G50" s="155"/>
      <c r="H50" s="155"/>
      <c r="I50" s="155"/>
      <c r="J50" s="155"/>
      <c r="K50" s="155"/>
      <c r="L50" s="155"/>
      <c r="M50" s="155"/>
      <c r="N50" s="155"/>
      <c r="O50" s="155"/>
    </row>
    <row r="51" spans="1:34">
      <c r="A51" s="50" t="s">
        <v>881</v>
      </c>
    </row>
    <row r="52" spans="1:34" ht="62.5">
      <c r="A52" s="578" t="s">
        <v>880</v>
      </c>
      <c r="B52" s="579" t="s">
        <v>749</v>
      </c>
      <c r="C52" s="579" t="s">
        <v>579</v>
      </c>
      <c r="D52" s="579" t="s">
        <v>580</v>
      </c>
      <c r="E52" s="580" t="s">
        <v>581</v>
      </c>
    </row>
    <row r="53" spans="1:34">
      <c r="A53" s="52" t="s">
        <v>88</v>
      </c>
      <c r="B53" s="581">
        <v>32.117409083076801</v>
      </c>
      <c r="C53" s="582">
        <v>25.4490950418366</v>
      </c>
      <c r="D53" s="582">
        <v>18.669644572317701</v>
      </c>
      <c r="E53" s="583">
        <v>18.026610157601802</v>
      </c>
    </row>
    <row r="54" spans="1:34">
      <c r="A54" s="52" t="s">
        <v>89</v>
      </c>
      <c r="B54" s="584">
        <v>5.1545712639328496</v>
      </c>
      <c r="C54" s="585">
        <v>3.1254436452871799</v>
      </c>
      <c r="D54" s="585">
        <v>3.04199031236808</v>
      </c>
      <c r="E54" s="586">
        <v>2.9156236198870702</v>
      </c>
    </row>
    <row r="55" spans="1:34">
      <c r="A55" s="477" t="s">
        <v>83</v>
      </c>
      <c r="B55" s="587">
        <v>37.271980347009602</v>
      </c>
      <c r="C55" s="588">
        <v>28.574538687123798</v>
      </c>
      <c r="D55" s="588">
        <v>21.7116348846858</v>
      </c>
      <c r="E55" s="589">
        <v>20.942233777488799</v>
      </c>
      <c r="F55" s="590"/>
    </row>
    <row r="56" spans="1:34" ht="13">
      <c r="A56" s="101"/>
      <c r="B56" s="102"/>
      <c r="C56" s="591"/>
      <c r="D56" s="1127"/>
      <c r="E56" s="591"/>
      <c r="F56" s="56"/>
      <c r="AH56" s="102" t="s">
        <v>636</v>
      </c>
    </row>
    <row r="57" spans="1:34">
      <c r="E57" s="458"/>
    </row>
    <row r="58" spans="1:34">
      <c r="A58" s="50" t="s">
        <v>885</v>
      </c>
    </row>
    <row r="59" spans="1:34" ht="62.5">
      <c r="A59" s="130"/>
      <c r="B59" s="478"/>
      <c r="C59" s="476" t="s">
        <v>749</v>
      </c>
      <c r="D59" s="476" t="s">
        <v>579</v>
      </c>
      <c r="E59" s="476" t="s">
        <v>580</v>
      </c>
      <c r="F59" s="51" t="s">
        <v>581</v>
      </c>
      <c r="I59"/>
    </row>
    <row r="60" spans="1:34">
      <c r="A60" s="129" t="s">
        <v>11</v>
      </c>
      <c r="B60" s="82" t="s">
        <v>88</v>
      </c>
      <c r="C60" s="582">
        <v>52.447678719134302</v>
      </c>
      <c r="D60" s="582">
        <v>48.919235998582899</v>
      </c>
      <c r="E60" s="582">
        <v>48.534209905802001</v>
      </c>
      <c r="F60" s="583">
        <v>48.267896256639098</v>
      </c>
      <c r="I60"/>
    </row>
    <row r="61" spans="1:34">
      <c r="A61" s="23"/>
      <c r="B61" s="52" t="s">
        <v>89</v>
      </c>
      <c r="C61" s="584">
        <v>17.0127309401784</v>
      </c>
      <c r="D61" s="585">
        <v>11.6139480274371</v>
      </c>
      <c r="E61" s="585">
        <v>11.6139480274371</v>
      </c>
      <c r="F61" s="586">
        <v>11.553022071798599</v>
      </c>
      <c r="I61"/>
    </row>
    <row r="62" spans="1:34">
      <c r="A62" s="24"/>
      <c r="B62" s="477" t="s">
        <v>83</v>
      </c>
      <c r="C62" s="585">
        <v>69.460409659312802</v>
      </c>
      <c r="D62" s="585">
        <v>60.533184026020102</v>
      </c>
      <c r="E62" s="585">
        <v>60.148157933239098</v>
      </c>
      <c r="F62" s="586">
        <v>59.820918328437699</v>
      </c>
      <c r="I62"/>
    </row>
    <row r="63" spans="1:34">
      <c r="A63" s="129" t="s">
        <v>2</v>
      </c>
      <c r="B63" s="82" t="s">
        <v>88</v>
      </c>
      <c r="C63" s="582">
        <v>47.459400579061104</v>
      </c>
      <c r="D63" s="582">
        <v>32.447427890884001</v>
      </c>
      <c r="E63" s="582">
        <v>24.273440722366601</v>
      </c>
      <c r="F63" s="583">
        <v>22.892429499213101</v>
      </c>
      <c r="I63"/>
    </row>
    <row r="64" spans="1:34" s="1" customFormat="1">
      <c r="A64" s="23"/>
      <c r="B64" s="52" t="s">
        <v>89</v>
      </c>
      <c r="C64" s="584">
        <v>0</v>
      </c>
      <c r="D64" s="585">
        <v>0</v>
      </c>
      <c r="E64" s="585">
        <v>0</v>
      </c>
      <c r="F64" s="586">
        <v>0</v>
      </c>
      <c r="I64"/>
      <c r="P64"/>
      <c r="Q64"/>
      <c r="R64"/>
      <c r="S64"/>
      <c r="T64"/>
      <c r="U64"/>
      <c r="V64"/>
      <c r="W64"/>
      <c r="X64"/>
      <c r="Y64"/>
      <c r="Z64"/>
      <c r="AA64"/>
      <c r="AB64"/>
      <c r="AC64"/>
      <c r="AD64"/>
      <c r="AE64"/>
      <c r="AF64"/>
      <c r="AG64"/>
      <c r="AH64"/>
    </row>
    <row r="65" spans="1:34" s="1" customFormat="1" ht="19">
      <c r="A65" s="24"/>
      <c r="B65" s="477" t="s">
        <v>83</v>
      </c>
      <c r="C65" s="585">
        <v>47.459400579061104</v>
      </c>
      <c r="D65" s="585">
        <v>32.447427890884001</v>
      </c>
      <c r="E65" s="585">
        <v>24.273440722366601</v>
      </c>
      <c r="F65" s="586">
        <v>22.892429499213101</v>
      </c>
      <c r="I65" s="592"/>
      <c r="P65"/>
      <c r="Q65"/>
      <c r="R65"/>
      <c r="S65"/>
      <c r="T65"/>
      <c r="U65"/>
      <c r="V65"/>
      <c r="W65"/>
      <c r="X65"/>
      <c r="Y65"/>
      <c r="Z65"/>
      <c r="AA65"/>
      <c r="AB65"/>
      <c r="AC65"/>
      <c r="AD65"/>
      <c r="AE65"/>
      <c r="AF65"/>
      <c r="AG65"/>
      <c r="AH65"/>
    </row>
    <row r="66" spans="1:34" s="1" customFormat="1">
      <c r="A66" s="129" t="s">
        <v>496</v>
      </c>
      <c r="B66" s="82" t="s">
        <v>88</v>
      </c>
      <c r="C66" s="582">
        <v>34.957931083556304</v>
      </c>
      <c r="D66" s="582">
        <v>34.769806609087198</v>
      </c>
      <c r="E66" s="582">
        <v>32.513994960165299</v>
      </c>
      <c r="F66" s="583">
        <v>32.174479751831697</v>
      </c>
      <c r="I66"/>
      <c r="P66"/>
      <c r="Q66"/>
      <c r="R66"/>
      <c r="S66"/>
      <c r="T66"/>
      <c r="U66"/>
      <c r="V66"/>
      <c r="W66"/>
      <c r="X66"/>
      <c r="Y66"/>
      <c r="Z66"/>
      <c r="AA66"/>
      <c r="AB66"/>
      <c r="AC66"/>
      <c r="AD66"/>
      <c r="AE66"/>
      <c r="AF66"/>
      <c r="AG66"/>
      <c r="AH66"/>
    </row>
    <row r="67" spans="1:34" s="1" customFormat="1">
      <c r="A67" s="23"/>
      <c r="B67" s="52" t="s">
        <v>89</v>
      </c>
      <c r="C67" s="584">
        <v>3.7679223744292201</v>
      </c>
      <c r="D67" s="585">
        <v>3.5850080393779198</v>
      </c>
      <c r="E67" s="585">
        <v>3.5850080393779198</v>
      </c>
      <c r="F67" s="586">
        <v>3.5427221681947798</v>
      </c>
      <c r="I67"/>
      <c r="P67"/>
      <c r="Q67"/>
      <c r="R67"/>
      <c r="S67"/>
      <c r="T67"/>
      <c r="U67"/>
      <c r="V67"/>
      <c r="W67"/>
      <c r="X67"/>
      <c r="Y67"/>
      <c r="Z67"/>
      <c r="AA67"/>
      <c r="AB67"/>
      <c r="AC67"/>
      <c r="AD67"/>
      <c r="AE67"/>
      <c r="AF67"/>
      <c r="AG67"/>
      <c r="AH67"/>
    </row>
    <row r="68" spans="1:34" s="1" customFormat="1">
      <c r="A68" s="24"/>
      <c r="B68" s="477" t="s">
        <v>83</v>
      </c>
      <c r="C68" s="585">
        <v>38.7258534579856</v>
      </c>
      <c r="D68" s="585">
        <v>38.354814648465101</v>
      </c>
      <c r="E68" s="585">
        <v>36.099002999543202</v>
      </c>
      <c r="F68" s="586">
        <v>35.717201920026497</v>
      </c>
      <c r="I68" s="593"/>
      <c r="P68"/>
      <c r="Q68"/>
      <c r="R68"/>
      <c r="S68"/>
      <c r="T68"/>
      <c r="U68"/>
      <c r="V68"/>
      <c r="W68"/>
      <c r="X68"/>
      <c r="Y68"/>
      <c r="Z68"/>
      <c r="AA68"/>
      <c r="AB68"/>
      <c r="AC68"/>
      <c r="AD68"/>
      <c r="AE68"/>
      <c r="AF68"/>
      <c r="AG68"/>
      <c r="AH68"/>
    </row>
    <row r="69" spans="1:34" s="1" customFormat="1">
      <c r="A69" s="129" t="s">
        <v>5</v>
      </c>
      <c r="B69" s="82" t="s">
        <v>88</v>
      </c>
      <c r="C69" s="582">
        <v>26.9231378390092</v>
      </c>
      <c r="D69" s="582">
        <v>23.9732598779133</v>
      </c>
      <c r="E69" s="582">
        <v>14.6655014701563</v>
      </c>
      <c r="F69" s="583">
        <v>14.3972307331977</v>
      </c>
      <c r="I69"/>
      <c r="P69"/>
      <c r="Q69"/>
      <c r="R69"/>
      <c r="S69"/>
      <c r="T69"/>
      <c r="U69"/>
      <c r="V69"/>
      <c r="W69"/>
      <c r="X69"/>
      <c r="Y69"/>
      <c r="Z69"/>
      <c r="AA69"/>
      <c r="AB69"/>
      <c r="AC69"/>
      <c r="AD69"/>
      <c r="AE69"/>
      <c r="AF69"/>
      <c r="AG69"/>
      <c r="AH69"/>
    </row>
    <row r="70" spans="1:34" s="1" customFormat="1">
      <c r="A70" s="23"/>
      <c r="B70" s="52" t="s">
        <v>89</v>
      </c>
      <c r="C70" s="584">
        <v>3.7417900693278399</v>
      </c>
      <c r="D70" s="585">
        <v>2.6342244794012801</v>
      </c>
      <c r="E70" s="585">
        <v>2.5925464398935798</v>
      </c>
      <c r="F70" s="586">
        <v>2.50887349340318</v>
      </c>
      <c r="I70" s="593"/>
      <c r="P70"/>
      <c r="Q70"/>
      <c r="R70"/>
      <c r="S70"/>
      <c r="T70"/>
      <c r="U70"/>
      <c r="V70"/>
      <c r="W70"/>
      <c r="X70"/>
      <c r="Y70"/>
      <c r="Z70"/>
      <c r="AA70"/>
      <c r="AB70"/>
      <c r="AC70"/>
      <c r="AD70"/>
      <c r="AE70"/>
      <c r="AF70"/>
      <c r="AG70"/>
      <c r="AH70"/>
    </row>
    <row r="71" spans="1:34" s="1" customFormat="1">
      <c r="A71" s="24"/>
      <c r="B71" s="477" t="s">
        <v>83</v>
      </c>
      <c r="C71" s="585">
        <v>30.664927908337098</v>
      </c>
      <c r="D71" s="585">
        <v>26.6074843573146</v>
      </c>
      <c r="E71" s="585">
        <v>17.2580479100499</v>
      </c>
      <c r="F71" s="586">
        <v>16.906104226600899</v>
      </c>
      <c r="I71"/>
      <c r="P71"/>
      <c r="Q71"/>
      <c r="R71"/>
      <c r="S71"/>
      <c r="T71"/>
      <c r="U71"/>
      <c r="V71"/>
      <c r="W71"/>
      <c r="X71"/>
      <c r="Y71"/>
      <c r="Z71"/>
      <c r="AA71"/>
      <c r="AB71"/>
      <c r="AC71"/>
      <c r="AD71"/>
      <c r="AE71"/>
      <c r="AF71"/>
      <c r="AG71"/>
      <c r="AH71"/>
    </row>
    <row r="72" spans="1:34" s="1" customFormat="1">
      <c r="A72" s="129" t="s">
        <v>6</v>
      </c>
      <c r="B72" s="82" t="s">
        <v>88</v>
      </c>
      <c r="C72" s="582">
        <v>28.8201086690454</v>
      </c>
      <c r="D72" s="582">
        <v>27.228036240282201</v>
      </c>
      <c r="E72" s="582">
        <v>17.740249731106498</v>
      </c>
      <c r="F72" s="583">
        <v>17.249338933242601</v>
      </c>
      <c r="I72"/>
      <c r="P72"/>
      <c r="Q72"/>
      <c r="R72"/>
      <c r="S72"/>
      <c r="T72"/>
      <c r="U72"/>
      <c r="V72"/>
      <c r="W72"/>
      <c r="X72"/>
      <c r="Y72"/>
      <c r="Z72"/>
      <c r="AA72"/>
      <c r="AB72"/>
      <c r="AC72"/>
      <c r="AD72"/>
      <c r="AE72"/>
      <c r="AF72"/>
      <c r="AG72"/>
      <c r="AH72"/>
    </row>
    <row r="73" spans="1:34" s="1" customFormat="1">
      <c r="A73" s="23"/>
      <c r="B73" s="52" t="s">
        <v>89</v>
      </c>
      <c r="C73" s="584">
        <v>8.1661166661191906</v>
      </c>
      <c r="D73" s="585">
        <v>8.8479570271500201</v>
      </c>
      <c r="E73" s="585">
        <v>5.81900807787913</v>
      </c>
      <c r="F73" s="586">
        <v>5.6221050542637201</v>
      </c>
      <c r="I73"/>
      <c r="P73"/>
      <c r="Q73"/>
      <c r="R73"/>
      <c r="S73"/>
      <c r="T73"/>
      <c r="U73"/>
      <c r="V73"/>
      <c r="W73"/>
      <c r="X73"/>
      <c r="Y73"/>
      <c r="Z73"/>
      <c r="AA73"/>
      <c r="AB73"/>
      <c r="AC73"/>
      <c r="AD73"/>
      <c r="AE73"/>
      <c r="AF73"/>
      <c r="AG73"/>
      <c r="AH73"/>
    </row>
    <row r="74" spans="1:34" s="1" customFormat="1">
      <c r="A74" s="24"/>
      <c r="B74" s="477" t="s">
        <v>83</v>
      </c>
      <c r="C74" s="585">
        <v>36.986225335164598</v>
      </c>
      <c r="D74" s="585">
        <v>36.075993267432203</v>
      </c>
      <c r="E74" s="585">
        <v>23.559257808985599</v>
      </c>
      <c r="F74" s="586">
        <v>22.8714439875063</v>
      </c>
      <c r="I74"/>
      <c r="P74"/>
      <c r="Q74"/>
      <c r="R74"/>
      <c r="S74"/>
      <c r="T74"/>
      <c r="U74"/>
      <c r="V74"/>
      <c r="W74"/>
      <c r="X74"/>
      <c r="Y74"/>
      <c r="Z74"/>
      <c r="AA74"/>
      <c r="AB74"/>
      <c r="AC74"/>
      <c r="AD74"/>
      <c r="AE74"/>
      <c r="AF74"/>
      <c r="AG74"/>
      <c r="AH74"/>
    </row>
    <row r="75" spans="1:34" s="1" customFormat="1">
      <c r="A75" s="129" t="s">
        <v>1</v>
      </c>
      <c r="B75" s="82" t="s">
        <v>88</v>
      </c>
      <c r="C75" s="582">
        <v>27.2980881679057</v>
      </c>
      <c r="D75" s="582">
        <v>26.297931133769701</v>
      </c>
      <c r="E75" s="582">
        <v>23.820585428027702</v>
      </c>
      <c r="F75" s="583">
        <v>23.8089919432987</v>
      </c>
      <c r="I75"/>
      <c r="P75"/>
      <c r="Q75"/>
      <c r="R75"/>
      <c r="S75"/>
      <c r="T75"/>
      <c r="U75"/>
      <c r="V75"/>
      <c r="W75"/>
      <c r="X75"/>
      <c r="Y75"/>
      <c r="Z75"/>
      <c r="AA75"/>
      <c r="AB75"/>
      <c r="AC75"/>
      <c r="AD75"/>
      <c r="AE75"/>
      <c r="AF75"/>
      <c r="AG75"/>
      <c r="AH75"/>
    </row>
    <row r="76" spans="1:34" s="1" customFormat="1">
      <c r="A76" s="23"/>
      <c r="B76" s="52" t="s">
        <v>89</v>
      </c>
      <c r="C76" s="584">
        <v>2.1908255205054701</v>
      </c>
      <c r="D76" s="585">
        <v>0.99814256887973696</v>
      </c>
      <c r="E76" s="585">
        <v>0.89643813842001796</v>
      </c>
      <c r="F76" s="586">
        <v>0.89585960607998805</v>
      </c>
      <c r="I76"/>
      <c r="P76"/>
      <c r="Q76"/>
      <c r="R76"/>
      <c r="S76"/>
      <c r="T76"/>
      <c r="U76"/>
      <c r="V76"/>
      <c r="W76"/>
      <c r="X76"/>
      <c r="Y76"/>
      <c r="Z76"/>
      <c r="AA76"/>
      <c r="AB76"/>
      <c r="AC76"/>
      <c r="AD76"/>
      <c r="AE76"/>
      <c r="AF76"/>
      <c r="AG76"/>
      <c r="AH76"/>
    </row>
    <row r="77" spans="1:34" s="1" customFormat="1">
      <c r="A77" s="24"/>
      <c r="B77" s="477" t="s">
        <v>83</v>
      </c>
      <c r="C77" s="585">
        <v>29.488913688411198</v>
      </c>
      <c r="D77" s="585">
        <v>27.296073702649501</v>
      </c>
      <c r="E77" s="585">
        <v>24.7170235664477</v>
      </c>
      <c r="F77" s="586">
        <v>24.704851549378699</v>
      </c>
      <c r="I77"/>
      <c r="P77"/>
      <c r="Q77"/>
      <c r="R77"/>
      <c r="S77"/>
      <c r="T77"/>
      <c r="U77"/>
      <c r="V77"/>
      <c r="W77"/>
      <c r="X77"/>
      <c r="Y77"/>
      <c r="Z77"/>
      <c r="AA77"/>
      <c r="AB77"/>
      <c r="AC77"/>
      <c r="AD77"/>
      <c r="AE77"/>
      <c r="AF77"/>
      <c r="AG77"/>
      <c r="AH77"/>
    </row>
    <row r="78" spans="1:34" s="1" customFormat="1">
      <c r="A78" s="479" t="s">
        <v>3</v>
      </c>
      <c r="B78" s="52" t="s">
        <v>88</v>
      </c>
      <c r="C78" s="593">
        <v>21.996505951458701</v>
      </c>
      <c r="D78" s="593">
        <v>16.425049179112602</v>
      </c>
      <c r="E78" s="593">
        <v>11.122473166059301</v>
      </c>
      <c r="F78" s="594">
        <v>10.5435716906923</v>
      </c>
      <c r="H78" s="595"/>
      <c r="I78" s="595"/>
      <c r="J78" s="595"/>
      <c r="P78"/>
      <c r="Q78"/>
      <c r="R78"/>
      <c r="S78"/>
      <c r="T78"/>
      <c r="U78"/>
      <c r="V78"/>
      <c r="W78"/>
      <c r="X78"/>
      <c r="Y78"/>
      <c r="Z78"/>
      <c r="AA78"/>
      <c r="AB78"/>
      <c r="AC78"/>
      <c r="AD78"/>
      <c r="AE78"/>
      <c r="AF78"/>
      <c r="AG78"/>
      <c r="AH78"/>
    </row>
    <row r="79" spans="1:34" s="1" customFormat="1">
      <c r="A79" s="480"/>
      <c r="B79" s="52" t="s">
        <v>89</v>
      </c>
      <c r="C79" s="584">
        <v>8.6117580410958894</v>
      </c>
      <c r="D79" s="585">
        <v>2.7036693765648501</v>
      </c>
      <c r="E79" s="585">
        <v>2.7036693765648501</v>
      </c>
      <c r="F79" s="586">
        <v>2.4897542958916201</v>
      </c>
      <c r="H79" s="595"/>
      <c r="I79" s="595"/>
      <c r="J79" s="595"/>
      <c r="P79"/>
      <c r="Q79"/>
      <c r="R79"/>
      <c r="S79"/>
      <c r="T79"/>
      <c r="U79"/>
      <c r="V79"/>
      <c r="W79"/>
      <c r="X79"/>
      <c r="Y79"/>
      <c r="Z79"/>
      <c r="AA79"/>
      <c r="AB79"/>
      <c r="AC79"/>
      <c r="AD79"/>
      <c r="AE79"/>
      <c r="AF79"/>
      <c r="AG79"/>
      <c r="AH79"/>
    </row>
    <row r="80" spans="1:34" s="1" customFormat="1">
      <c r="A80" s="481"/>
      <c r="B80" s="477" t="s">
        <v>83</v>
      </c>
      <c r="C80" s="585">
        <v>30.608263992554601</v>
      </c>
      <c r="D80" s="585">
        <v>19.128718555677398</v>
      </c>
      <c r="E80" s="585">
        <v>13.826142542624201</v>
      </c>
      <c r="F80" s="586">
        <v>13.033325986584</v>
      </c>
      <c r="H80" s="595"/>
      <c r="I80" s="595"/>
      <c r="J80" s="595"/>
      <c r="K80" s="109"/>
      <c r="P80"/>
      <c r="Q80"/>
      <c r="R80"/>
      <c r="S80"/>
      <c r="T80"/>
      <c r="U80"/>
      <c r="V80"/>
      <c r="W80"/>
      <c r="X80"/>
      <c r="Y80"/>
      <c r="Z80"/>
      <c r="AA80"/>
      <c r="AB80"/>
      <c r="AC80"/>
      <c r="AD80"/>
      <c r="AE80"/>
      <c r="AF80"/>
      <c r="AG80"/>
      <c r="AH80"/>
    </row>
    <row r="83" spans="1:34" s="1" customFormat="1">
      <c r="A83" s="50" t="s">
        <v>886</v>
      </c>
      <c r="P83"/>
      <c r="Q83"/>
      <c r="R83"/>
      <c r="S83"/>
      <c r="T83"/>
      <c r="U83"/>
      <c r="V83"/>
      <c r="W83"/>
      <c r="X83"/>
      <c r="Y83"/>
      <c r="Z83"/>
      <c r="AA83"/>
      <c r="AB83"/>
      <c r="AC83"/>
      <c r="AD83"/>
      <c r="AE83"/>
      <c r="AF83"/>
      <c r="AG83"/>
      <c r="AH83"/>
    </row>
    <row r="85" spans="1:34" s="1" customFormat="1">
      <c r="A85" s="596"/>
      <c r="B85" s="597" t="s">
        <v>750</v>
      </c>
      <c r="C85" s="598" t="s">
        <v>750</v>
      </c>
      <c r="D85" s="579" t="s">
        <v>497</v>
      </c>
      <c r="E85" s="579" t="s">
        <v>582</v>
      </c>
      <c r="F85" s="579" t="s">
        <v>351</v>
      </c>
      <c r="G85" s="599" t="s">
        <v>498</v>
      </c>
      <c r="H85" s="597" t="s">
        <v>505</v>
      </c>
      <c r="P85"/>
      <c r="Q85"/>
      <c r="R85"/>
      <c r="S85"/>
      <c r="T85"/>
      <c r="U85"/>
      <c r="V85"/>
      <c r="W85"/>
      <c r="X85"/>
      <c r="Y85"/>
      <c r="Z85"/>
      <c r="AA85"/>
      <c r="AB85"/>
      <c r="AC85"/>
      <c r="AD85"/>
      <c r="AE85"/>
      <c r="AF85"/>
      <c r="AG85"/>
      <c r="AH85"/>
    </row>
    <row r="86" spans="1:34" s="1" customFormat="1">
      <c r="A86" s="600" t="s">
        <v>504</v>
      </c>
      <c r="B86" s="601" t="str">
        <f>CONCATENATE("$",ROUND(C65,0),"/MWh")</f>
        <v>$47/MWh</v>
      </c>
      <c r="C86" s="602">
        <v>1</v>
      </c>
      <c r="D86" s="603">
        <f>(D65/C65)-1</f>
        <v>-0.31631188984717862</v>
      </c>
      <c r="E86" s="603">
        <f>(E65-D65)/C65</f>
        <v>-0.17223115059998734</v>
      </c>
      <c r="F86" s="603">
        <f>(F65-E65)/C65</f>
        <v>-2.9098791942239504E-2</v>
      </c>
      <c r="G86" s="603">
        <f>(F65/C65)-1</f>
        <v>-0.51764183238940553</v>
      </c>
      <c r="H86" s="601" t="str">
        <f>CONCATENATE("$",ROUND(F65,0),"/MWh")</f>
        <v>$23/MWh</v>
      </c>
      <c r="P86"/>
      <c r="Q86"/>
      <c r="R86"/>
      <c r="S86"/>
      <c r="T86"/>
      <c r="U86"/>
      <c r="V86"/>
      <c r="W86"/>
      <c r="X86"/>
      <c r="Y86"/>
      <c r="Z86"/>
      <c r="AA86"/>
      <c r="AB86"/>
      <c r="AC86"/>
      <c r="AD86"/>
      <c r="AE86"/>
      <c r="AF86"/>
      <c r="AG86"/>
      <c r="AH86"/>
    </row>
    <row r="87" spans="1:34" s="1" customFormat="1">
      <c r="A87" s="600" t="s">
        <v>499</v>
      </c>
      <c r="B87" s="601" t="str">
        <f>CONCATENATE("$",ROUND(C80,0),"/MWh")</f>
        <v>$31/MWh</v>
      </c>
      <c r="C87" s="602">
        <v>1</v>
      </c>
      <c r="D87" s="603">
        <f>(D80/C80)-1</f>
        <v>-0.37504725650790194</v>
      </c>
      <c r="E87" s="603">
        <f>(E80-D80)/C80</f>
        <v>-0.17324001172830444</v>
      </c>
      <c r="F87" s="603">
        <f>(F80-E80)/C80</f>
        <v>-2.5902042540963833E-2</v>
      </c>
      <c r="G87" s="603">
        <f>(F80/C80)-1</f>
        <v>-0.57418931077717017</v>
      </c>
      <c r="H87" s="601" t="str">
        <f>CONCATENATE("$",ROUND(F80,0),"/MWh")</f>
        <v>$13/MWh</v>
      </c>
      <c r="P87"/>
      <c r="Q87"/>
      <c r="R87"/>
      <c r="S87"/>
      <c r="T87"/>
      <c r="U87"/>
      <c r="V87"/>
      <c r="W87"/>
      <c r="X87"/>
      <c r="Y87"/>
      <c r="Z87"/>
      <c r="AA87"/>
      <c r="AB87"/>
      <c r="AC87"/>
      <c r="AD87"/>
      <c r="AE87"/>
      <c r="AF87"/>
      <c r="AG87"/>
      <c r="AH87"/>
    </row>
    <row r="88" spans="1:34" s="1" customFormat="1">
      <c r="A88" s="600" t="s">
        <v>502</v>
      </c>
      <c r="B88" s="601" t="str">
        <f>CONCATENATE("$",ROUND(C71,0),"/MWh")</f>
        <v>$31/MWh</v>
      </c>
      <c r="C88" s="602">
        <v>1</v>
      </c>
      <c r="D88" s="603">
        <f>(D71/C71)-1</f>
        <v>-0.13231544398704986</v>
      </c>
      <c r="E88" s="603">
        <f>(E71-D71)/C71</f>
        <v>-0.30489021448906783</v>
      </c>
      <c r="F88" s="603">
        <f>(F71-E71)/C71</f>
        <v>-1.1477075194861793E-2</v>
      </c>
      <c r="G88" s="603">
        <f>(F71/C71)-1</f>
        <v>-0.44868273367097944</v>
      </c>
      <c r="H88" s="601" t="str">
        <f>CONCATENATE("$",ROUND(F71,0),"/MWh")</f>
        <v>$17/MWh</v>
      </c>
      <c r="P88"/>
      <c r="Q88"/>
      <c r="R88"/>
      <c r="S88"/>
      <c r="T88"/>
      <c r="U88"/>
      <c r="V88"/>
      <c r="W88"/>
      <c r="X88"/>
      <c r="Y88"/>
      <c r="Z88"/>
      <c r="AA88"/>
      <c r="AB88"/>
      <c r="AC88"/>
      <c r="AD88"/>
      <c r="AE88"/>
      <c r="AF88"/>
      <c r="AG88"/>
      <c r="AH88"/>
    </row>
    <row r="89" spans="1:34" s="1" customFormat="1">
      <c r="A89" s="600" t="s">
        <v>503</v>
      </c>
      <c r="B89" s="601" t="str">
        <f>CONCATENATE("$",ROUND(C74,0),"/MWh")</f>
        <v>$37/MWh</v>
      </c>
      <c r="C89" s="602">
        <v>1</v>
      </c>
      <c r="D89" s="603">
        <f>(D74/C74)-1</f>
        <v>-2.4610028719718846E-2</v>
      </c>
      <c r="E89" s="603">
        <f>(E74-D74)/C74</f>
        <v>-0.33841613587278768</v>
      </c>
      <c r="F89" s="603">
        <f>(F74-E74)/C74</f>
        <v>-1.8596485995702867E-2</v>
      </c>
      <c r="G89" s="603">
        <f>(F74/C74)-1</f>
        <v>-0.38162265058820943</v>
      </c>
      <c r="H89" s="601" t="str">
        <f>CONCATENATE("$",ROUND(F74,0),"/MWh")</f>
        <v>$23/MWh</v>
      </c>
      <c r="P89"/>
      <c r="Q89"/>
      <c r="R89"/>
      <c r="S89"/>
      <c r="T89"/>
      <c r="U89"/>
      <c r="V89"/>
      <c r="W89"/>
      <c r="X89"/>
      <c r="Y89"/>
      <c r="Z89"/>
      <c r="AA89"/>
      <c r="AB89"/>
      <c r="AC89"/>
      <c r="AD89"/>
      <c r="AE89"/>
      <c r="AF89"/>
      <c r="AG89"/>
      <c r="AH89"/>
    </row>
    <row r="90" spans="1:34" s="1" customFormat="1">
      <c r="A90" s="600" t="s">
        <v>1</v>
      </c>
      <c r="B90" s="601" t="str">
        <f>CONCATENATE("$",ROUND(C77,0),"/MWh")</f>
        <v>$29/MWh</v>
      </c>
      <c r="C90" s="602">
        <v>1</v>
      </c>
      <c r="D90" s="604">
        <f>(D77/C77)-1</f>
        <v>-7.43615044261009E-2</v>
      </c>
      <c r="E90" s="603">
        <f>(E77-D77)/C77</f>
        <v>-8.745829580068043E-2</v>
      </c>
      <c r="F90" s="603">
        <f>(F77-E77)/C77</f>
        <v>-4.1276586847569435E-4</v>
      </c>
      <c r="G90" s="605">
        <f>(F77/C77)-1</f>
        <v>-0.16223256609525705</v>
      </c>
      <c r="H90" s="601" t="str">
        <f>CONCATENATE("$",ROUND(F77,0),"/MWh")</f>
        <v>$25/MWh</v>
      </c>
      <c r="P90"/>
      <c r="Q90"/>
      <c r="R90"/>
      <c r="S90"/>
      <c r="T90"/>
      <c r="U90"/>
      <c r="V90"/>
      <c r="W90"/>
      <c r="X90"/>
      <c r="Y90"/>
      <c r="Z90"/>
      <c r="AA90"/>
      <c r="AB90"/>
      <c r="AC90"/>
      <c r="AD90"/>
      <c r="AE90"/>
      <c r="AF90"/>
      <c r="AG90"/>
      <c r="AH90"/>
    </row>
    <row r="91" spans="1:34" s="1" customFormat="1">
      <c r="A91" s="600" t="s">
        <v>500</v>
      </c>
      <c r="B91" s="601" t="str">
        <f>CONCATENATE("$",ROUND(C62,0),"/MWh")</f>
        <v>$69/MWh</v>
      </c>
      <c r="C91" s="602">
        <v>1</v>
      </c>
      <c r="D91" s="604">
        <f>(D62/C62)-1</f>
        <v>-0.12852250191265313</v>
      </c>
      <c r="E91" s="603">
        <f>(E62-D62)/C62</f>
        <v>-5.5431013820601942E-3</v>
      </c>
      <c r="F91" s="603">
        <f>(F62-E62)/C62</f>
        <v>-4.7111672160649954E-3</v>
      </c>
      <c r="G91" s="605">
        <f>(F62/C62)-1</f>
        <v>-0.1387767705107783</v>
      </c>
      <c r="H91" s="601" t="str">
        <f>CONCATENATE("$",ROUND(F62,0),"/MWh")</f>
        <v>$60/MWh</v>
      </c>
      <c r="P91"/>
      <c r="Q91"/>
      <c r="R91"/>
      <c r="S91"/>
      <c r="T91"/>
      <c r="U91"/>
      <c r="V91"/>
      <c r="W91"/>
      <c r="X91"/>
      <c r="Y91"/>
      <c r="Z91"/>
      <c r="AA91"/>
      <c r="AB91"/>
      <c r="AC91"/>
      <c r="AD91"/>
      <c r="AE91"/>
      <c r="AF91"/>
      <c r="AG91"/>
      <c r="AH91"/>
    </row>
    <row r="92" spans="1:34" s="1" customFormat="1">
      <c r="A92" s="606" t="s">
        <v>501</v>
      </c>
      <c r="B92" s="607" t="str">
        <f>CONCATENATE("$",ROUND(C68,0),"/MWh")</f>
        <v>$39/MWh</v>
      </c>
      <c r="C92" s="609">
        <v>1</v>
      </c>
      <c r="D92" s="608">
        <f>(D68/C68)-1</f>
        <v>-9.5811654589625928E-3</v>
      </c>
      <c r="E92" s="608">
        <f>(E68-D68)/C68</f>
        <v>-5.8250792364570377E-2</v>
      </c>
      <c r="F92" s="608">
        <f>(F68-E68)/C68</f>
        <v>-9.8590746342344295E-3</v>
      </c>
      <c r="G92" s="609">
        <f>(F68/C68)-1</f>
        <v>-7.7691032457767428E-2</v>
      </c>
      <c r="H92" s="586" t="str">
        <f>CONCATENATE("$",ROUND(F68,0),"/MWh")</f>
        <v>$36/MWh</v>
      </c>
      <c r="P92"/>
      <c r="Q92"/>
      <c r="R92"/>
      <c r="S92"/>
      <c r="T92"/>
      <c r="U92"/>
      <c r="V92"/>
      <c r="W92"/>
      <c r="X92"/>
      <c r="Y92"/>
      <c r="Z92"/>
      <c r="AA92"/>
      <c r="AB92"/>
      <c r="AC92"/>
      <c r="AD92"/>
      <c r="AE92"/>
      <c r="AF92"/>
      <c r="AG92"/>
      <c r="AH92"/>
    </row>
    <row r="93" spans="1:34" s="1" customFormat="1">
      <c r="A93"/>
      <c r="E93" s="610"/>
      <c r="P93"/>
      <c r="Q93"/>
      <c r="R93"/>
      <c r="S93"/>
      <c r="T93"/>
      <c r="U93"/>
      <c r="V93"/>
      <c r="W93"/>
      <c r="X93"/>
      <c r="Y93"/>
      <c r="Z93"/>
      <c r="AA93"/>
      <c r="AB93"/>
      <c r="AC93"/>
      <c r="AD93"/>
      <c r="AE93"/>
      <c r="AF93"/>
      <c r="AG93"/>
      <c r="AH93"/>
    </row>
    <row r="97" spans="1:34" s="1" customFormat="1">
      <c r="A97"/>
      <c r="B97" s="611"/>
      <c r="H97" s="611"/>
      <c r="P97"/>
      <c r="Q97"/>
      <c r="R97"/>
      <c r="S97"/>
      <c r="T97"/>
      <c r="U97"/>
      <c r="V97"/>
      <c r="W97"/>
      <c r="X97"/>
      <c r="Y97"/>
      <c r="Z97"/>
      <c r="AA97"/>
      <c r="AB97"/>
      <c r="AC97"/>
      <c r="AD97"/>
      <c r="AE97"/>
      <c r="AF97"/>
      <c r="AG97"/>
      <c r="AH97"/>
    </row>
    <row r="98" spans="1:34" s="1" customFormat="1">
      <c r="A98"/>
      <c r="B98" s="611"/>
      <c r="H98" s="611"/>
      <c r="P98"/>
      <c r="Q98"/>
      <c r="R98"/>
      <c r="S98"/>
      <c r="T98"/>
      <c r="U98"/>
      <c r="V98"/>
      <c r="W98"/>
      <c r="X98"/>
      <c r="Y98"/>
      <c r="Z98"/>
      <c r="AA98"/>
      <c r="AB98"/>
      <c r="AC98"/>
      <c r="AD98"/>
      <c r="AE98"/>
      <c r="AF98"/>
      <c r="AG98"/>
      <c r="AH98"/>
    </row>
    <row r="99" spans="1:34" s="1" customFormat="1">
      <c r="A99"/>
      <c r="B99" s="611"/>
      <c r="H99" s="611"/>
      <c r="P99"/>
      <c r="Q99"/>
      <c r="R99"/>
      <c r="S99"/>
      <c r="T99"/>
      <c r="U99"/>
      <c r="V99"/>
      <c r="W99"/>
      <c r="X99"/>
      <c r="Y99"/>
      <c r="Z99"/>
      <c r="AA99"/>
      <c r="AB99"/>
      <c r="AC99"/>
      <c r="AD99"/>
      <c r="AE99"/>
      <c r="AF99"/>
      <c r="AG99"/>
      <c r="AH99"/>
    </row>
    <row r="100" spans="1:34" s="1" customFormat="1">
      <c r="A100"/>
      <c r="B100" s="611"/>
      <c r="H100" s="611"/>
      <c r="P100"/>
      <c r="Q100"/>
      <c r="R100"/>
      <c r="S100"/>
      <c r="T100"/>
      <c r="U100"/>
      <c r="V100"/>
      <c r="W100"/>
      <c r="X100"/>
      <c r="Y100"/>
      <c r="Z100"/>
      <c r="AA100"/>
      <c r="AB100"/>
      <c r="AC100"/>
      <c r="AD100"/>
      <c r="AE100"/>
      <c r="AF100"/>
      <c r="AG100"/>
      <c r="AH100"/>
    </row>
    <row r="101" spans="1:34" s="1" customFormat="1">
      <c r="A101"/>
      <c r="B101" s="611"/>
      <c r="H101" s="611"/>
      <c r="P101"/>
      <c r="Q101"/>
      <c r="R101"/>
      <c r="S101"/>
      <c r="T101"/>
      <c r="U101"/>
      <c r="V101"/>
      <c r="W101"/>
      <c r="X101"/>
      <c r="Y101"/>
      <c r="Z101"/>
      <c r="AA101"/>
      <c r="AB101"/>
      <c r="AC101"/>
      <c r="AD101"/>
      <c r="AE101"/>
      <c r="AF101"/>
      <c r="AG101"/>
      <c r="AH101"/>
    </row>
    <row r="102" spans="1:34" s="1" customFormat="1">
      <c r="A102"/>
      <c r="B102" s="611"/>
      <c r="H102" s="611"/>
      <c r="P102"/>
      <c r="Q102"/>
      <c r="R102"/>
      <c r="S102"/>
      <c r="T102"/>
      <c r="U102"/>
      <c r="V102"/>
      <c r="W102"/>
      <c r="X102"/>
      <c r="Y102"/>
      <c r="Z102"/>
      <c r="AA102"/>
      <c r="AB102"/>
      <c r="AC102"/>
      <c r="AD102"/>
      <c r="AE102"/>
      <c r="AF102"/>
      <c r="AG102"/>
      <c r="AH102"/>
    </row>
    <row r="103" spans="1:34" s="1" customFormat="1">
      <c r="A103"/>
      <c r="B103" s="611"/>
      <c r="H103" s="611"/>
      <c r="P103"/>
      <c r="Q103"/>
      <c r="R103"/>
      <c r="S103"/>
      <c r="T103"/>
      <c r="U103"/>
      <c r="V103"/>
      <c r="W103"/>
      <c r="X103"/>
      <c r="Y103"/>
      <c r="Z103"/>
      <c r="AA103"/>
      <c r="AB103"/>
      <c r="AC103"/>
      <c r="AD103"/>
      <c r="AE103"/>
      <c r="AF103"/>
      <c r="AG103"/>
      <c r="AH103"/>
    </row>
  </sheetData>
  <mergeCells count="7">
    <mergeCell ref="N30:O30"/>
    <mergeCell ref="B30:C30"/>
    <mergeCell ref="D30:E30"/>
    <mergeCell ref="F30:G30"/>
    <mergeCell ref="H30:I30"/>
    <mergeCell ref="J30:K30"/>
    <mergeCell ref="L30:M30"/>
  </mergeCells>
  <pageMargins left="0.7" right="0.7" top="0.75" bottom="0.75" header="0.3" footer="0.3"/>
  <pageSetup orientation="portrait"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tabColor theme="0" tint="-0.249977111117893"/>
  </sheetPr>
  <dimension ref="A1:N95"/>
  <sheetViews>
    <sheetView zoomScale="75" zoomScaleNormal="75" workbookViewId="0">
      <selection activeCell="N34" sqref="N34"/>
    </sheetView>
  </sheetViews>
  <sheetFormatPr defaultColWidth="12.453125" defaultRowHeight="15.5"/>
  <cols>
    <col min="1" max="1" width="12.453125" style="676"/>
    <col min="2" max="2" width="15.453125" style="676" customWidth="1"/>
    <col min="3" max="3" width="14.1796875" style="677" customWidth="1"/>
    <col min="4" max="4" width="16.26953125" style="676" bestFit="1" customWidth="1"/>
    <col min="5" max="5" width="14.453125" style="676" customWidth="1"/>
    <col min="6" max="6" width="18.26953125" style="676" customWidth="1"/>
    <col min="7" max="7" width="13.453125" style="676" customWidth="1"/>
    <col min="8" max="16384" width="12.453125" style="677"/>
  </cols>
  <sheetData>
    <row r="1" spans="1:12">
      <c r="A1" s="796" t="s">
        <v>891</v>
      </c>
      <c r="F1" s="677"/>
    </row>
    <row r="2" spans="1:12" ht="19.399999999999999" customHeight="1">
      <c r="A2" s="796"/>
      <c r="G2" s="921"/>
      <c r="H2" s="921"/>
      <c r="I2" s="921"/>
      <c r="J2" s="921"/>
      <c r="K2" s="921"/>
      <c r="L2" s="921"/>
    </row>
    <row r="3" spans="1:12" ht="19.399999999999999" customHeight="1">
      <c r="A3" s="1317" t="s">
        <v>888</v>
      </c>
      <c r="B3" s="1318"/>
      <c r="C3" s="1318"/>
      <c r="D3" s="1318"/>
      <c r="E3" s="1318"/>
      <c r="F3" s="1318"/>
      <c r="G3" s="1319"/>
      <c r="H3" s="921"/>
      <c r="I3" s="921"/>
      <c r="J3" s="921"/>
      <c r="K3" s="921"/>
      <c r="L3" s="921"/>
    </row>
    <row r="4" spans="1:12" ht="19.399999999999999" customHeight="1">
      <c r="A4" s="1320"/>
      <c r="B4" s="1321"/>
      <c r="C4" s="1321"/>
      <c r="D4" s="1321"/>
      <c r="E4" s="1321"/>
      <c r="F4" s="1321"/>
      <c r="G4" s="1322"/>
      <c r="H4" s="921"/>
      <c r="I4" s="921"/>
      <c r="J4" s="921"/>
      <c r="K4" s="921"/>
      <c r="L4" s="921"/>
    </row>
    <row r="5" spans="1:12">
      <c r="A5" s="678"/>
    </row>
    <row r="6" spans="1:12" s="681" customFormat="1" ht="12.5">
      <c r="A6" s="679" t="s">
        <v>892</v>
      </c>
      <c r="B6" s="680"/>
      <c r="D6" s="680"/>
      <c r="E6" s="680"/>
      <c r="F6" s="680"/>
      <c r="G6" s="680"/>
      <c r="J6" s="681" t="s">
        <v>895</v>
      </c>
    </row>
    <row r="7" spans="1:12">
      <c r="A7" s="678"/>
    </row>
    <row r="8" spans="1:12">
      <c r="A8" s="678"/>
    </row>
    <row r="9" spans="1:12">
      <c r="A9" s="678"/>
    </row>
    <row r="10" spans="1:12">
      <c r="A10" s="678"/>
    </row>
    <row r="11" spans="1:12">
      <c r="A11" s="678"/>
    </row>
    <row r="12" spans="1:12">
      <c r="A12" s="678"/>
    </row>
    <row r="13" spans="1:12">
      <c r="A13" s="678"/>
    </row>
    <row r="24" spans="1:14">
      <c r="J24" s="682" t="s">
        <v>723</v>
      </c>
    </row>
    <row r="26" spans="1:14">
      <c r="A26" s="713" t="s">
        <v>633</v>
      </c>
    </row>
    <row r="27" spans="1:14">
      <c r="A27" s="683" t="s">
        <v>723</v>
      </c>
    </row>
    <row r="29" spans="1:14" s="681" customFormat="1" ht="12.5">
      <c r="A29" s="680"/>
      <c r="B29" s="680"/>
      <c r="D29" s="680"/>
      <c r="E29" s="680"/>
      <c r="F29" s="680"/>
      <c r="G29" s="680"/>
    </row>
    <row r="30" spans="1:14" s="681" customFormat="1" ht="13">
      <c r="A30" s="684" t="s">
        <v>893</v>
      </c>
      <c r="B30" s="680"/>
      <c r="D30" s="680"/>
      <c r="E30" s="680"/>
      <c r="F30" s="680"/>
      <c r="G30" s="680"/>
      <c r="J30" s="685" t="s">
        <v>894</v>
      </c>
    </row>
    <row r="31" spans="1:14" s="681" customFormat="1" ht="12.5">
      <c r="A31" s="686" t="s">
        <v>353</v>
      </c>
      <c r="B31" s="687" t="s">
        <v>591</v>
      </c>
      <c r="C31" s="688" t="s">
        <v>592</v>
      </c>
      <c r="D31" s="687" t="s">
        <v>593</v>
      </c>
      <c r="E31" s="687" t="s">
        <v>604</v>
      </c>
      <c r="F31" s="687" t="s">
        <v>605</v>
      </c>
      <c r="G31" s="689" t="s">
        <v>606</v>
      </c>
    </row>
    <row r="32" spans="1:14" s="681" customFormat="1" ht="12.5">
      <c r="A32" s="690">
        <v>2023</v>
      </c>
      <c r="B32" s="680" t="s">
        <v>594</v>
      </c>
      <c r="C32" s="681" t="s">
        <v>96</v>
      </c>
      <c r="D32" s="922">
        <v>77082464</v>
      </c>
      <c r="E32" s="691">
        <v>20.0736752346812</v>
      </c>
      <c r="F32" s="691">
        <v>111.24477854599</v>
      </c>
      <c r="G32" s="697">
        <v>304.23900397110799</v>
      </c>
      <c r="H32" s="701"/>
      <c r="I32" s="701"/>
      <c r="J32" s="695"/>
      <c r="K32" s="687" t="s">
        <v>596</v>
      </c>
      <c r="L32" s="689" t="s">
        <v>597</v>
      </c>
      <c r="N32" s="693"/>
    </row>
    <row r="33" spans="1:14" s="681" customFormat="1" ht="12.5">
      <c r="A33" s="690">
        <v>2023</v>
      </c>
      <c r="B33" s="680" t="s">
        <v>594</v>
      </c>
      <c r="C33" s="681" t="s">
        <v>527</v>
      </c>
      <c r="D33" s="922">
        <v>106640255</v>
      </c>
      <c r="E33" s="691">
        <v>29.024184883301601</v>
      </c>
      <c r="F33" s="691">
        <v>161.568763021856</v>
      </c>
      <c r="G33" s="697">
        <v>440.105270289538</v>
      </c>
      <c r="H33" s="701"/>
      <c r="I33" s="701"/>
      <c r="J33" s="696" t="s">
        <v>524</v>
      </c>
      <c r="K33" s="1162">
        <v>48.542933088787564</v>
      </c>
      <c r="L33" s="692"/>
    </row>
    <row r="34" spans="1:14" s="681" customFormat="1" ht="12.5">
      <c r="A34" s="690">
        <v>2023</v>
      </c>
      <c r="B34" s="680" t="s">
        <v>594</v>
      </c>
      <c r="C34" s="681" t="s">
        <v>595</v>
      </c>
      <c r="D34" s="922">
        <v>29492463</v>
      </c>
      <c r="E34" s="691">
        <v>18.514637072815301</v>
      </c>
      <c r="F34" s="691">
        <v>105.75406624922699</v>
      </c>
      <c r="G34" s="697">
        <v>296.75271654486698</v>
      </c>
      <c r="H34" s="701"/>
      <c r="I34" s="701"/>
      <c r="J34" s="696" t="s">
        <v>600</v>
      </c>
      <c r="K34" s="680"/>
      <c r="L34" s="923">
        <f>D71</f>
        <v>38.093277978905199</v>
      </c>
      <c r="N34" s="927"/>
    </row>
    <row r="35" spans="1:14" s="681" customFormat="1" ht="12.5">
      <c r="A35" s="690">
        <v>2023</v>
      </c>
      <c r="B35" s="680" t="s">
        <v>594</v>
      </c>
      <c r="C35" s="681" t="s">
        <v>598</v>
      </c>
      <c r="D35" s="922">
        <v>94299208</v>
      </c>
      <c r="E35" s="691">
        <v>21.531896449633098</v>
      </c>
      <c r="F35" s="691">
        <v>118.753370846595</v>
      </c>
      <c r="G35" s="697">
        <v>324.07989403387597</v>
      </c>
      <c r="H35" s="701"/>
      <c r="I35" s="701"/>
      <c r="J35" s="696" t="s">
        <v>602</v>
      </c>
      <c r="K35" s="680"/>
      <c r="L35" s="923">
        <f>E71</f>
        <v>124.383558786425</v>
      </c>
      <c r="N35" s="693"/>
    </row>
    <row r="36" spans="1:14" s="681" customFormat="1" ht="12.5">
      <c r="A36" s="690">
        <v>2023</v>
      </c>
      <c r="B36" s="680" t="s">
        <v>594</v>
      </c>
      <c r="C36" s="681" t="s">
        <v>599</v>
      </c>
      <c r="D36" s="922">
        <v>3097805</v>
      </c>
      <c r="E36" s="691">
        <v>19.246651418810401</v>
      </c>
      <c r="F36" s="691">
        <v>109.91275584386</v>
      </c>
      <c r="G36" s="697">
        <v>305.53298465223202</v>
      </c>
      <c r="H36" s="701"/>
      <c r="I36" s="701"/>
      <c r="J36" s="698" t="s">
        <v>603</v>
      </c>
      <c r="K36" s="699"/>
      <c r="L36" s="924">
        <v>20.9</v>
      </c>
      <c r="N36" s="693"/>
    </row>
    <row r="37" spans="1:14" s="681" customFormat="1" ht="12.5">
      <c r="A37" s="690">
        <v>2023</v>
      </c>
      <c r="B37" s="680" t="s">
        <v>594</v>
      </c>
      <c r="C37" s="681" t="s">
        <v>601</v>
      </c>
      <c r="D37" s="922">
        <v>4604319</v>
      </c>
      <c r="E37" s="691">
        <v>12.013786923534299</v>
      </c>
      <c r="F37" s="691">
        <v>67.554747555077896</v>
      </c>
      <c r="G37" s="697">
        <v>186.202802705446</v>
      </c>
      <c r="H37" s="701"/>
      <c r="I37" s="701"/>
    </row>
    <row r="38" spans="1:14" s="681" customFormat="1" ht="12.5">
      <c r="A38" s="690">
        <v>2023</v>
      </c>
      <c r="B38" s="680" t="s">
        <v>594</v>
      </c>
      <c r="C38" s="681" t="s">
        <v>243</v>
      </c>
      <c r="D38" s="922">
        <v>108016960</v>
      </c>
      <c r="E38" s="691">
        <v>20.042513838561501</v>
      </c>
      <c r="F38" s="691">
        <v>109.904986899921</v>
      </c>
      <c r="G38" s="697">
        <v>297.13308486615801</v>
      </c>
      <c r="H38" s="701"/>
      <c r="I38" s="701"/>
      <c r="J38" s="681" t="s">
        <v>724</v>
      </c>
      <c r="K38" s="693"/>
    </row>
    <row r="39" spans="1:14" s="681" customFormat="1" ht="12.5">
      <c r="A39" s="690">
        <v>2023</v>
      </c>
      <c r="B39" s="680" t="s">
        <v>594</v>
      </c>
      <c r="C39" s="681" t="s">
        <v>889</v>
      </c>
      <c r="D39" s="922">
        <v>423248759</v>
      </c>
      <c r="E39" s="691">
        <v>22.528471663434001</v>
      </c>
      <c r="F39" s="691">
        <v>124.383558786425</v>
      </c>
      <c r="G39" s="697">
        <v>338.50033384477501</v>
      </c>
      <c r="H39" s="693"/>
      <c r="J39" s="681" t="s">
        <v>896</v>
      </c>
      <c r="K39" s="693"/>
    </row>
    <row r="40" spans="1:14" s="681" customFormat="1" ht="12.5">
      <c r="A40" s="696"/>
      <c r="G40" s="925"/>
      <c r="H40" s="693"/>
      <c r="J40" s="681" t="s">
        <v>725</v>
      </c>
      <c r="K40" s="693"/>
    </row>
    <row r="41" spans="1:14" s="681" customFormat="1" ht="12.5">
      <c r="A41" s="686" t="s">
        <v>353</v>
      </c>
      <c r="B41" s="687" t="s">
        <v>591</v>
      </c>
      <c r="C41" s="688" t="s">
        <v>592</v>
      </c>
      <c r="D41" s="926" t="s">
        <v>593</v>
      </c>
      <c r="E41" s="687" t="s">
        <v>604</v>
      </c>
      <c r="F41" s="687" t="s">
        <v>605</v>
      </c>
      <c r="G41" s="689" t="s">
        <v>606</v>
      </c>
      <c r="J41" s="694" t="s">
        <v>726</v>
      </c>
      <c r="K41" s="693"/>
    </row>
    <row r="42" spans="1:14" s="681" customFormat="1" ht="12.5">
      <c r="A42" s="690">
        <v>2023</v>
      </c>
      <c r="B42" s="680" t="s">
        <v>607</v>
      </c>
      <c r="C42" s="681" t="s">
        <v>96</v>
      </c>
      <c r="D42" s="922">
        <v>77082464</v>
      </c>
      <c r="E42" s="691">
        <v>1.5600741719086699</v>
      </c>
      <c r="F42" s="691">
        <v>3.2733447896219099</v>
      </c>
      <c r="G42" s="697">
        <v>5.2680283496475804</v>
      </c>
      <c r="H42" s="701"/>
      <c r="I42" s="701"/>
      <c r="J42" s="681" t="s">
        <v>727</v>
      </c>
      <c r="K42" s="693"/>
    </row>
    <row r="43" spans="1:14" s="681" customFormat="1" ht="12.5">
      <c r="A43" s="690">
        <v>2023</v>
      </c>
      <c r="B43" s="680" t="s">
        <v>607</v>
      </c>
      <c r="C43" s="681" t="s">
        <v>527</v>
      </c>
      <c r="D43" s="922">
        <v>106640255</v>
      </c>
      <c r="E43" s="691">
        <v>23.346667316790999</v>
      </c>
      <c r="F43" s="691">
        <v>37.252507820841402</v>
      </c>
      <c r="G43" s="697">
        <v>52.088013061254898</v>
      </c>
      <c r="H43" s="701"/>
      <c r="I43" s="701"/>
    </row>
    <row r="44" spans="1:14" s="681" customFormat="1" ht="12.5">
      <c r="A44" s="690">
        <v>2023</v>
      </c>
      <c r="B44" s="680" t="s">
        <v>607</v>
      </c>
      <c r="C44" s="681" t="s">
        <v>595</v>
      </c>
      <c r="D44" s="922">
        <v>29492463</v>
      </c>
      <c r="E44" s="691">
        <v>9.1483812601976595</v>
      </c>
      <c r="F44" s="691">
        <v>19.253000390892002</v>
      </c>
      <c r="G44" s="697">
        <v>31.566903654921902</v>
      </c>
      <c r="H44" s="701"/>
      <c r="I44" s="701"/>
      <c r="J44" s="681" t="s">
        <v>890</v>
      </c>
    </row>
    <row r="45" spans="1:14" s="681" customFormat="1" ht="12.5">
      <c r="A45" s="690">
        <v>2023</v>
      </c>
      <c r="B45" s="680" t="s">
        <v>607</v>
      </c>
      <c r="C45" s="681" t="s">
        <v>598</v>
      </c>
      <c r="D45" s="922">
        <v>94299208</v>
      </c>
      <c r="E45" s="691">
        <v>14.5659823235241</v>
      </c>
      <c r="F45" s="691">
        <v>23.637070723013899</v>
      </c>
      <c r="G45" s="697">
        <v>33.367498174818799</v>
      </c>
      <c r="H45" s="701"/>
      <c r="I45" s="701"/>
    </row>
    <row r="46" spans="1:14" s="681" customFormat="1" ht="12.5">
      <c r="A46" s="690">
        <v>2023</v>
      </c>
      <c r="B46" s="680" t="s">
        <v>607</v>
      </c>
      <c r="C46" s="681" t="s">
        <v>599</v>
      </c>
      <c r="D46" s="922">
        <v>3097805</v>
      </c>
      <c r="E46" s="691">
        <v>0.71665996575706903</v>
      </c>
      <c r="F46" s="691">
        <v>1.38049418557269</v>
      </c>
      <c r="G46" s="697">
        <v>2.1977684697263</v>
      </c>
      <c r="H46" s="701"/>
      <c r="I46" s="701"/>
    </row>
    <row r="47" spans="1:14" s="681" customFormat="1" ht="12.5">
      <c r="A47" s="690">
        <v>2023</v>
      </c>
      <c r="B47" s="680" t="s">
        <v>607</v>
      </c>
      <c r="C47" s="681" t="s">
        <v>601</v>
      </c>
      <c r="D47" s="922">
        <v>4604319</v>
      </c>
      <c r="E47" s="691">
        <v>4.0677814216617199</v>
      </c>
      <c r="F47" s="691">
        <v>7.40882266394871</v>
      </c>
      <c r="G47" s="697">
        <v>11.7750657019775</v>
      </c>
      <c r="H47" s="701"/>
      <c r="I47" s="701"/>
    </row>
    <row r="48" spans="1:14" s="681" customFormat="1" ht="12.5">
      <c r="A48" s="690">
        <v>2023</v>
      </c>
      <c r="B48" s="680" t="s">
        <v>607</v>
      </c>
      <c r="C48" s="681" t="s">
        <v>243</v>
      </c>
      <c r="D48" s="922">
        <v>108016960</v>
      </c>
      <c r="E48" s="691">
        <v>4.7515927793624897</v>
      </c>
      <c r="F48" s="691">
        <v>10.0886315870529</v>
      </c>
      <c r="G48" s="697">
        <v>16.429709322570599</v>
      </c>
      <c r="H48" s="701"/>
      <c r="I48" s="701"/>
    </row>
    <row r="49" spans="1:14" s="681" customFormat="1" ht="12.5">
      <c r="A49" s="690">
        <v>2023</v>
      </c>
      <c r="B49" s="680" t="s">
        <v>607</v>
      </c>
      <c r="C49" s="681" t="s">
        <v>889</v>
      </c>
      <c r="D49" s="922">
        <v>423248759</v>
      </c>
      <c r="E49" s="691">
        <v>14.7783652324612</v>
      </c>
      <c r="F49" s="691">
        <v>19.255442790182901</v>
      </c>
      <c r="G49" s="697">
        <v>23.883690173866</v>
      </c>
      <c r="H49" s="701"/>
      <c r="I49" s="693"/>
      <c r="J49" s="693"/>
      <c r="K49" s="693"/>
    </row>
    <row r="50" spans="1:14" s="681" customFormat="1" ht="12.5">
      <c r="A50" s="690"/>
      <c r="B50" s="680"/>
      <c r="D50" s="922"/>
      <c r="E50" s="680"/>
      <c r="F50" s="680"/>
      <c r="G50" s="692"/>
      <c r="H50" s="701"/>
      <c r="I50" s="693"/>
      <c r="J50" s="693"/>
      <c r="K50" s="693"/>
    </row>
    <row r="51" spans="1:14" s="681" customFormat="1" ht="12.5">
      <c r="A51" s="686" t="s">
        <v>353</v>
      </c>
      <c r="B51" s="687" t="s">
        <v>591</v>
      </c>
      <c r="C51" s="688" t="s">
        <v>592</v>
      </c>
      <c r="D51" s="926" t="s">
        <v>593</v>
      </c>
      <c r="E51" s="687" t="s">
        <v>604</v>
      </c>
      <c r="F51" s="687" t="s">
        <v>605</v>
      </c>
      <c r="G51" s="689" t="s">
        <v>606</v>
      </c>
    </row>
    <row r="52" spans="1:14" s="681" customFormat="1" ht="12.5">
      <c r="A52" s="690">
        <v>2023</v>
      </c>
      <c r="B52" s="680" t="s">
        <v>608</v>
      </c>
      <c r="C52" s="681" t="s">
        <v>96</v>
      </c>
      <c r="D52" s="922">
        <v>77082464</v>
      </c>
      <c r="E52" s="691">
        <v>11.0505818317743</v>
      </c>
      <c r="F52" s="691">
        <v>14.4724540003412</v>
      </c>
      <c r="G52" s="697">
        <v>18.256444480661301</v>
      </c>
      <c r="H52" s="701"/>
      <c r="I52" s="701"/>
    </row>
    <row r="53" spans="1:14" s="681" customFormat="1" ht="12.5">
      <c r="A53" s="690">
        <v>2023</v>
      </c>
      <c r="B53" s="680" t="s">
        <v>608</v>
      </c>
      <c r="C53" s="681" t="s">
        <v>527</v>
      </c>
      <c r="D53" s="922">
        <v>106640255</v>
      </c>
      <c r="E53" s="691">
        <v>20.819272585857</v>
      </c>
      <c r="F53" s="691">
        <v>25.140985349366201</v>
      </c>
      <c r="G53" s="697">
        <v>29.688720753823802</v>
      </c>
      <c r="H53" s="701"/>
      <c r="I53" s="701"/>
    </row>
    <row r="54" spans="1:14" s="681" customFormat="1" ht="12.5">
      <c r="A54" s="690">
        <v>2023</v>
      </c>
      <c r="B54" s="680" t="s">
        <v>608</v>
      </c>
      <c r="C54" s="681" t="s">
        <v>595</v>
      </c>
      <c r="D54" s="922">
        <v>29492463</v>
      </c>
      <c r="E54" s="691">
        <v>9.7379063558989891</v>
      </c>
      <c r="F54" s="691">
        <v>15.452273231754001</v>
      </c>
      <c r="G54" s="697">
        <v>21.7021310669241</v>
      </c>
      <c r="H54" s="701"/>
      <c r="I54" s="701"/>
      <c r="L54" s="927"/>
      <c r="M54" s="927"/>
      <c r="N54" s="927"/>
    </row>
    <row r="55" spans="1:14" s="681" customFormat="1" ht="12.5">
      <c r="A55" s="690">
        <v>2023</v>
      </c>
      <c r="B55" s="680" t="s">
        <v>608</v>
      </c>
      <c r="C55" s="681" t="s">
        <v>598</v>
      </c>
      <c r="D55" s="922">
        <v>94299208</v>
      </c>
      <c r="E55" s="691">
        <v>14.595005434672</v>
      </c>
      <c r="F55" s="691">
        <v>17.7463379809621</v>
      </c>
      <c r="G55" s="697">
        <v>21.1436981252252</v>
      </c>
      <c r="H55" s="701"/>
      <c r="I55" s="701"/>
      <c r="L55" s="927"/>
      <c r="M55" s="927"/>
      <c r="N55" s="927"/>
    </row>
    <row r="56" spans="1:14" s="681" customFormat="1" ht="12.5">
      <c r="A56" s="690">
        <v>2023</v>
      </c>
      <c r="B56" s="680" t="s">
        <v>608</v>
      </c>
      <c r="C56" s="681" t="s">
        <v>599</v>
      </c>
      <c r="D56" s="922">
        <v>3097805</v>
      </c>
      <c r="E56" s="691">
        <v>8.5205123768690001</v>
      </c>
      <c r="F56" s="691">
        <v>12.4155218635756</v>
      </c>
      <c r="G56" s="697">
        <v>17.021727362023601</v>
      </c>
      <c r="H56" s="701"/>
      <c r="I56" s="701"/>
      <c r="L56" s="927"/>
      <c r="M56" s="927"/>
      <c r="N56" s="927"/>
    </row>
    <row r="57" spans="1:14" s="681" customFormat="1" ht="12.5">
      <c r="A57" s="690">
        <v>2023</v>
      </c>
      <c r="B57" s="680" t="s">
        <v>608</v>
      </c>
      <c r="C57" s="681" t="s">
        <v>601</v>
      </c>
      <c r="D57" s="922">
        <v>4604319</v>
      </c>
      <c r="E57" s="691">
        <v>6.4436843936948502</v>
      </c>
      <c r="F57" s="691">
        <v>8.9142071567625507</v>
      </c>
      <c r="G57" s="697">
        <v>11.6960411800994</v>
      </c>
      <c r="H57" s="701"/>
      <c r="I57" s="701"/>
      <c r="L57" s="927"/>
      <c r="M57" s="927"/>
      <c r="N57" s="927"/>
    </row>
    <row r="58" spans="1:14" s="681" customFormat="1" ht="12.5">
      <c r="A58" s="690">
        <v>2023</v>
      </c>
      <c r="B58" s="680" t="s">
        <v>608</v>
      </c>
      <c r="C58" s="681" t="s">
        <v>243</v>
      </c>
      <c r="D58" s="922">
        <v>108016960</v>
      </c>
      <c r="E58" s="691">
        <v>12.404672669194399</v>
      </c>
      <c r="F58" s="691">
        <v>18.2173330062774</v>
      </c>
      <c r="G58" s="697">
        <v>24.574973613884801</v>
      </c>
      <c r="H58" s="701"/>
      <c r="I58" s="701"/>
      <c r="L58" s="927"/>
      <c r="M58" s="927"/>
      <c r="N58" s="927"/>
    </row>
    <row r="59" spans="1:14" s="681" customFormat="1" ht="12.5">
      <c r="A59" s="690">
        <v>2023</v>
      </c>
      <c r="B59" s="680" t="s">
        <v>608</v>
      </c>
      <c r="C59" s="681" t="s">
        <v>889</v>
      </c>
      <c r="D59" s="922">
        <v>423248759</v>
      </c>
      <c r="E59" s="691">
        <v>16.724091732724101</v>
      </c>
      <c r="F59" s="691">
        <v>18.837835188722298</v>
      </c>
      <c r="G59" s="697">
        <v>21.083671907089901</v>
      </c>
      <c r="H59" s="701"/>
      <c r="L59" s="927"/>
      <c r="M59" s="927"/>
      <c r="N59" s="927"/>
    </row>
    <row r="60" spans="1:14" s="681" customFormat="1" ht="12.5">
      <c r="A60" s="702"/>
      <c r="B60" s="699"/>
      <c r="C60" s="703"/>
      <c r="D60" s="928"/>
      <c r="E60" s="704"/>
      <c r="F60" s="704"/>
      <c r="G60" s="700"/>
      <c r="H60" s="701"/>
      <c r="L60" s="927"/>
      <c r="M60" s="927"/>
      <c r="N60" s="927"/>
    </row>
    <row r="61" spans="1:14" s="681" customFormat="1" ht="12.5">
      <c r="A61" s="680"/>
      <c r="B61" s="680"/>
      <c r="D61" s="680"/>
      <c r="E61" s="680"/>
      <c r="F61" s="680"/>
      <c r="G61" s="680"/>
      <c r="H61" s="701"/>
      <c r="L61" s="927"/>
      <c r="M61" s="927"/>
      <c r="N61" s="927"/>
    </row>
    <row r="62" spans="1:14" s="681" customFormat="1" ht="13">
      <c r="A62" s="684" t="s">
        <v>744</v>
      </c>
      <c r="B62" s="680"/>
      <c r="D62" s="680"/>
      <c r="E62" s="680"/>
      <c r="F62" s="680"/>
      <c r="G62" s="680"/>
    </row>
    <row r="63" spans="1:14" s="681" customFormat="1" ht="12.5">
      <c r="A63" s="686" t="s">
        <v>353</v>
      </c>
      <c r="B63" s="687" t="s">
        <v>592</v>
      </c>
      <c r="C63" s="687" t="s">
        <v>593</v>
      </c>
      <c r="D63" s="687" t="s">
        <v>609</v>
      </c>
      <c r="E63" s="687" t="s">
        <v>610</v>
      </c>
      <c r="F63" s="689" t="s">
        <v>611</v>
      </c>
      <c r="G63" s="680"/>
    </row>
    <row r="64" spans="1:14" s="681" customFormat="1" ht="12.5">
      <c r="A64" s="690">
        <f t="shared" ref="A64:A70" si="0">A52</f>
        <v>2023</v>
      </c>
      <c r="B64" s="680" t="s">
        <v>96</v>
      </c>
      <c r="C64" s="922">
        <f t="shared" ref="C64:C70" si="1">D32</f>
        <v>77082464</v>
      </c>
      <c r="D64" s="691">
        <f t="shared" ref="D64:D71" si="2">F52+F42</f>
        <v>17.745798789963111</v>
      </c>
      <c r="E64" s="691">
        <f t="shared" ref="E64:E71" si="3">F32</f>
        <v>111.24477854599</v>
      </c>
      <c r="F64" s="697">
        <f>D64+E64</f>
        <v>128.99057733595311</v>
      </c>
      <c r="G64" s="680"/>
    </row>
    <row r="65" spans="1:8" s="681" customFormat="1" ht="12.5">
      <c r="A65" s="690">
        <f t="shared" si="0"/>
        <v>2023</v>
      </c>
      <c r="B65" s="680" t="s">
        <v>527</v>
      </c>
      <c r="C65" s="922">
        <f t="shared" si="1"/>
        <v>106640255</v>
      </c>
      <c r="D65" s="691">
        <f t="shared" si="2"/>
        <v>62.393493170207606</v>
      </c>
      <c r="E65" s="691">
        <f t="shared" si="3"/>
        <v>161.568763021856</v>
      </c>
      <c r="F65" s="697">
        <f t="shared" ref="F65:F71" si="4">D65+E65</f>
        <v>223.96225619206359</v>
      </c>
      <c r="G65" s="680"/>
    </row>
    <row r="66" spans="1:8" s="681" customFormat="1" ht="12.5">
      <c r="A66" s="690">
        <f t="shared" si="0"/>
        <v>2023</v>
      </c>
      <c r="B66" s="680" t="s">
        <v>595</v>
      </c>
      <c r="C66" s="922">
        <f t="shared" si="1"/>
        <v>29492463</v>
      </c>
      <c r="D66" s="691">
        <f t="shared" si="2"/>
        <v>34.705273622646004</v>
      </c>
      <c r="E66" s="691">
        <f t="shared" si="3"/>
        <v>105.75406624922699</v>
      </c>
      <c r="F66" s="697">
        <f t="shared" si="4"/>
        <v>140.459339871873</v>
      </c>
      <c r="G66" s="680"/>
      <c r="H66" s="701"/>
    </row>
    <row r="67" spans="1:8" s="681" customFormat="1" ht="12.5">
      <c r="A67" s="690">
        <f t="shared" si="0"/>
        <v>2023</v>
      </c>
      <c r="B67" s="680" t="s">
        <v>598</v>
      </c>
      <c r="C67" s="922">
        <f t="shared" si="1"/>
        <v>94299208</v>
      </c>
      <c r="D67" s="691">
        <f t="shared" si="2"/>
        <v>41.383408703976002</v>
      </c>
      <c r="E67" s="691">
        <f t="shared" si="3"/>
        <v>118.753370846595</v>
      </c>
      <c r="F67" s="697">
        <f>D67+E67</f>
        <v>160.13677955057102</v>
      </c>
      <c r="G67" s="680"/>
      <c r="H67" s="701"/>
    </row>
    <row r="68" spans="1:8" s="681" customFormat="1" ht="12.5">
      <c r="A68" s="690">
        <f t="shared" si="0"/>
        <v>2023</v>
      </c>
      <c r="B68" s="680" t="s">
        <v>599</v>
      </c>
      <c r="C68" s="922">
        <f t="shared" si="1"/>
        <v>3097805</v>
      </c>
      <c r="D68" s="691">
        <f t="shared" si="2"/>
        <v>13.796016049148291</v>
      </c>
      <c r="E68" s="691">
        <f t="shared" si="3"/>
        <v>109.91275584386</v>
      </c>
      <c r="F68" s="697">
        <f>D68+E68</f>
        <v>123.70877189300829</v>
      </c>
      <c r="G68" s="680"/>
      <c r="H68" s="701"/>
    </row>
    <row r="69" spans="1:8" s="681" customFormat="1" ht="12.5">
      <c r="A69" s="690">
        <f t="shared" si="0"/>
        <v>2023</v>
      </c>
      <c r="B69" s="680" t="s">
        <v>601</v>
      </c>
      <c r="C69" s="922">
        <f t="shared" si="1"/>
        <v>4604319</v>
      </c>
      <c r="D69" s="691">
        <f t="shared" si="2"/>
        <v>16.323029820711263</v>
      </c>
      <c r="E69" s="691">
        <f t="shared" si="3"/>
        <v>67.554747555077896</v>
      </c>
      <c r="F69" s="697">
        <f>D69+E69</f>
        <v>83.877777375789151</v>
      </c>
      <c r="G69" s="680"/>
      <c r="H69" s="701"/>
    </row>
    <row r="70" spans="1:8" s="681" customFormat="1" ht="12.5">
      <c r="A70" s="690">
        <f t="shared" si="0"/>
        <v>2023</v>
      </c>
      <c r="B70" s="680" t="s">
        <v>243</v>
      </c>
      <c r="C70" s="922">
        <f t="shared" si="1"/>
        <v>108016960</v>
      </c>
      <c r="D70" s="691">
        <f t="shared" si="2"/>
        <v>28.305964593330302</v>
      </c>
      <c r="E70" s="691">
        <f t="shared" si="3"/>
        <v>109.904986899921</v>
      </c>
      <c r="F70" s="697">
        <f t="shared" si="4"/>
        <v>138.21095149325129</v>
      </c>
      <c r="G70" s="680"/>
      <c r="H70" s="701"/>
    </row>
    <row r="71" spans="1:8" s="681" customFormat="1" ht="12.5">
      <c r="A71" s="686">
        <f>A70</f>
        <v>2023</v>
      </c>
      <c r="B71" s="687" t="s">
        <v>108</v>
      </c>
      <c r="C71" s="926">
        <f>SUM(C64:C70)</f>
        <v>423233474</v>
      </c>
      <c r="D71" s="705">
        <f t="shared" si="2"/>
        <v>38.093277978905199</v>
      </c>
      <c r="E71" s="705">
        <f t="shared" si="3"/>
        <v>124.383558786425</v>
      </c>
      <c r="F71" s="706">
        <f t="shared" si="4"/>
        <v>162.47683676533021</v>
      </c>
      <c r="G71" s="691"/>
      <c r="H71" s="701"/>
    </row>
    <row r="72" spans="1:8" s="681" customFormat="1" ht="12.5">
      <c r="H72" s="701"/>
    </row>
    <row r="73" spans="1:8" s="681" customFormat="1" ht="12.5">
      <c r="A73" s="680"/>
      <c r="B73" s="680"/>
      <c r="D73" s="680"/>
      <c r="E73" s="680"/>
      <c r="F73" s="680"/>
      <c r="G73" s="680"/>
    </row>
    <row r="74" spans="1:8" s="681" customFormat="1" ht="13">
      <c r="A74" s="684" t="s">
        <v>745</v>
      </c>
      <c r="B74" s="680"/>
      <c r="D74" s="680"/>
      <c r="E74" s="680"/>
      <c r="F74" s="680"/>
      <c r="G74" s="680"/>
    </row>
    <row r="75" spans="1:8" s="681" customFormat="1" ht="12.5">
      <c r="A75" s="686" t="s">
        <v>353</v>
      </c>
      <c r="B75" s="687" t="s">
        <v>592</v>
      </c>
      <c r="C75" s="687" t="s">
        <v>593</v>
      </c>
      <c r="D75" s="687" t="s">
        <v>609</v>
      </c>
      <c r="E75" s="687" t="s">
        <v>610</v>
      </c>
      <c r="F75" s="689" t="s">
        <v>611</v>
      </c>
      <c r="G75" s="680"/>
    </row>
    <row r="76" spans="1:8" s="681" customFormat="1" ht="12.5">
      <c r="A76" s="934">
        <f>A64</f>
        <v>2023</v>
      </c>
      <c r="B76" s="680" t="s">
        <v>96</v>
      </c>
      <c r="C76" s="922">
        <f>C64</f>
        <v>77082464</v>
      </c>
      <c r="D76" s="691">
        <f t="shared" ref="D76:D83" si="5">E52+E42</f>
        <v>12.610656003682971</v>
      </c>
      <c r="E76" s="691">
        <f t="shared" ref="E76:E83" si="6">E32</f>
        <v>20.0736752346812</v>
      </c>
      <c r="F76" s="697">
        <f>D76+E76</f>
        <v>32.684331238364173</v>
      </c>
      <c r="G76" s="680"/>
    </row>
    <row r="77" spans="1:8">
      <c r="A77" s="934">
        <f t="shared" ref="A77:A82" si="7">A65</f>
        <v>2023</v>
      </c>
      <c r="B77" s="680" t="s">
        <v>527</v>
      </c>
      <c r="C77" s="922">
        <f t="shared" ref="C77:C82" si="8">C65</f>
        <v>106640255</v>
      </c>
      <c r="D77" s="691">
        <f t="shared" si="5"/>
        <v>44.165939902647999</v>
      </c>
      <c r="E77" s="691">
        <f t="shared" si="6"/>
        <v>29.024184883301601</v>
      </c>
      <c r="F77" s="697">
        <f t="shared" ref="F77:F78" si="9">D77+E77</f>
        <v>73.190124785949592</v>
      </c>
    </row>
    <row r="78" spans="1:8">
      <c r="A78" s="934">
        <f t="shared" si="7"/>
        <v>2023</v>
      </c>
      <c r="B78" s="680" t="s">
        <v>595</v>
      </c>
      <c r="C78" s="922">
        <f t="shared" si="8"/>
        <v>29492463</v>
      </c>
      <c r="D78" s="691">
        <f t="shared" si="5"/>
        <v>18.886287616096649</v>
      </c>
      <c r="E78" s="691">
        <f t="shared" si="6"/>
        <v>18.514637072815301</v>
      </c>
      <c r="F78" s="697">
        <f t="shared" si="9"/>
        <v>37.40092468891195</v>
      </c>
    </row>
    <row r="79" spans="1:8">
      <c r="A79" s="934">
        <f t="shared" si="7"/>
        <v>2023</v>
      </c>
      <c r="B79" s="680" t="s">
        <v>598</v>
      </c>
      <c r="C79" s="922">
        <f t="shared" si="8"/>
        <v>94299208</v>
      </c>
      <c r="D79" s="691">
        <f t="shared" si="5"/>
        <v>29.1609877581961</v>
      </c>
      <c r="E79" s="691">
        <f t="shared" si="6"/>
        <v>21.531896449633098</v>
      </c>
      <c r="F79" s="697">
        <f>D79+E79</f>
        <v>50.692884207829195</v>
      </c>
    </row>
    <row r="80" spans="1:8">
      <c r="A80" s="934">
        <f t="shared" si="7"/>
        <v>2023</v>
      </c>
      <c r="B80" s="680" t="s">
        <v>599</v>
      </c>
      <c r="C80" s="922">
        <f t="shared" si="8"/>
        <v>3097805</v>
      </c>
      <c r="D80" s="691">
        <f t="shared" si="5"/>
        <v>9.237172342626069</v>
      </c>
      <c r="E80" s="691">
        <f t="shared" si="6"/>
        <v>19.246651418810401</v>
      </c>
      <c r="F80" s="697">
        <f>D80+E80</f>
        <v>28.483823761436469</v>
      </c>
    </row>
    <row r="81" spans="1:6">
      <c r="A81" s="934">
        <f t="shared" si="7"/>
        <v>2023</v>
      </c>
      <c r="B81" s="680" t="s">
        <v>601</v>
      </c>
      <c r="C81" s="922">
        <f t="shared" si="8"/>
        <v>4604319</v>
      </c>
      <c r="D81" s="691">
        <f t="shared" si="5"/>
        <v>10.511465815356569</v>
      </c>
      <c r="E81" s="691">
        <f t="shared" si="6"/>
        <v>12.013786923534299</v>
      </c>
      <c r="F81" s="697">
        <f>D81+E81</f>
        <v>22.52525273889087</v>
      </c>
    </row>
    <row r="82" spans="1:6">
      <c r="A82" s="934">
        <f t="shared" si="7"/>
        <v>2023</v>
      </c>
      <c r="B82" s="680" t="s">
        <v>243</v>
      </c>
      <c r="C82" s="922">
        <f t="shared" si="8"/>
        <v>108016960</v>
      </c>
      <c r="D82" s="691">
        <f t="shared" si="5"/>
        <v>17.156265448556887</v>
      </c>
      <c r="E82" s="691">
        <f t="shared" si="6"/>
        <v>20.042513838561501</v>
      </c>
      <c r="F82" s="697">
        <f t="shared" ref="F82:F83" si="10">D82+E82</f>
        <v>37.198779287118384</v>
      </c>
    </row>
    <row r="83" spans="1:6">
      <c r="A83" s="686">
        <f>A82</f>
        <v>2023</v>
      </c>
      <c r="B83" s="687" t="s">
        <v>108</v>
      </c>
      <c r="C83" s="926">
        <f>SUM(C76:C82)</f>
        <v>423233474</v>
      </c>
      <c r="D83" s="705">
        <f t="shared" si="5"/>
        <v>31.502456965185303</v>
      </c>
      <c r="E83" s="705">
        <f t="shared" si="6"/>
        <v>22.528471663434001</v>
      </c>
      <c r="F83" s="706">
        <f t="shared" si="10"/>
        <v>54.030928628619307</v>
      </c>
    </row>
    <row r="86" spans="1:6">
      <c r="A86" s="684" t="s">
        <v>746</v>
      </c>
      <c r="B86" s="680"/>
      <c r="C86" s="681"/>
      <c r="D86" s="680"/>
      <c r="E86" s="680"/>
      <c r="F86" s="680"/>
    </row>
    <row r="87" spans="1:6">
      <c r="A87" s="686" t="s">
        <v>353</v>
      </c>
      <c r="B87" s="687" t="s">
        <v>592</v>
      </c>
      <c r="C87" s="687" t="s">
        <v>593</v>
      </c>
      <c r="D87" s="687" t="s">
        <v>609</v>
      </c>
      <c r="E87" s="687" t="s">
        <v>610</v>
      </c>
      <c r="F87" s="689" t="s">
        <v>611</v>
      </c>
    </row>
    <row r="88" spans="1:6">
      <c r="A88" s="934">
        <f>A76</f>
        <v>2023</v>
      </c>
      <c r="B88" s="680" t="s">
        <v>96</v>
      </c>
      <c r="C88" s="922">
        <f>C76</f>
        <v>77082464</v>
      </c>
      <c r="D88" s="691">
        <f t="shared" ref="D88:D95" si="11">G52+G42</f>
        <v>23.524472830308881</v>
      </c>
      <c r="E88" s="691">
        <f t="shared" ref="E88:E95" si="12">G32</f>
        <v>304.23900397110799</v>
      </c>
      <c r="F88" s="697">
        <f>D88+E88</f>
        <v>327.76347680141686</v>
      </c>
    </row>
    <row r="89" spans="1:6">
      <c r="A89" s="934">
        <f t="shared" ref="A89:A94" si="13">A77</f>
        <v>2023</v>
      </c>
      <c r="B89" s="680" t="s">
        <v>527</v>
      </c>
      <c r="C89" s="922">
        <f t="shared" ref="C89:C94" si="14">C77</f>
        <v>106640255</v>
      </c>
      <c r="D89" s="691">
        <f t="shared" si="11"/>
        <v>81.7767338150787</v>
      </c>
      <c r="E89" s="691">
        <f t="shared" si="12"/>
        <v>440.105270289538</v>
      </c>
      <c r="F89" s="697">
        <f t="shared" ref="F89:F90" si="15">D89+E89</f>
        <v>521.88200410461673</v>
      </c>
    </row>
    <row r="90" spans="1:6">
      <c r="A90" s="934">
        <f t="shared" si="13"/>
        <v>2023</v>
      </c>
      <c r="B90" s="680" t="s">
        <v>595</v>
      </c>
      <c r="C90" s="922">
        <f t="shared" si="14"/>
        <v>29492463</v>
      </c>
      <c r="D90" s="691">
        <f t="shared" si="11"/>
        <v>53.269034721845998</v>
      </c>
      <c r="E90" s="691">
        <f t="shared" si="12"/>
        <v>296.75271654486698</v>
      </c>
      <c r="F90" s="697">
        <f t="shared" si="15"/>
        <v>350.02175126671295</v>
      </c>
    </row>
    <row r="91" spans="1:6">
      <c r="A91" s="934">
        <f t="shared" si="13"/>
        <v>2023</v>
      </c>
      <c r="B91" s="680" t="s">
        <v>598</v>
      </c>
      <c r="C91" s="922">
        <f t="shared" si="14"/>
        <v>94299208</v>
      </c>
      <c r="D91" s="691">
        <f t="shared" si="11"/>
        <v>54.511196300043999</v>
      </c>
      <c r="E91" s="691">
        <f t="shared" si="12"/>
        <v>324.07989403387597</v>
      </c>
      <c r="F91" s="697">
        <f>D91+E91</f>
        <v>378.59109033391996</v>
      </c>
    </row>
    <row r="92" spans="1:6">
      <c r="A92" s="934">
        <f t="shared" si="13"/>
        <v>2023</v>
      </c>
      <c r="B92" s="680" t="s">
        <v>599</v>
      </c>
      <c r="C92" s="922">
        <f t="shared" si="14"/>
        <v>3097805</v>
      </c>
      <c r="D92" s="691">
        <f t="shared" si="11"/>
        <v>19.219495831749899</v>
      </c>
      <c r="E92" s="691">
        <f t="shared" si="12"/>
        <v>305.53298465223202</v>
      </c>
      <c r="F92" s="697">
        <f>D92+E92</f>
        <v>324.75248048398191</v>
      </c>
    </row>
    <row r="93" spans="1:6">
      <c r="A93" s="934">
        <f t="shared" si="13"/>
        <v>2023</v>
      </c>
      <c r="B93" s="680" t="s">
        <v>601</v>
      </c>
      <c r="C93" s="922">
        <f t="shared" si="14"/>
        <v>4604319</v>
      </c>
      <c r="D93" s="691">
        <f t="shared" si="11"/>
        <v>23.471106882076899</v>
      </c>
      <c r="E93" s="691">
        <f t="shared" si="12"/>
        <v>186.202802705446</v>
      </c>
      <c r="F93" s="697">
        <f>D93+E93</f>
        <v>209.6739095875229</v>
      </c>
    </row>
    <row r="94" spans="1:6">
      <c r="A94" s="934">
        <f t="shared" si="13"/>
        <v>2023</v>
      </c>
      <c r="B94" s="680" t="s">
        <v>243</v>
      </c>
      <c r="C94" s="922">
        <f t="shared" si="14"/>
        <v>108016960</v>
      </c>
      <c r="D94" s="691">
        <f t="shared" si="11"/>
        <v>41.004682936455396</v>
      </c>
      <c r="E94" s="691">
        <f t="shared" si="12"/>
        <v>297.13308486615801</v>
      </c>
      <c r="F94" s="697">
        <f t="shared" ref="F94:F95" si="16">D94+E94</f>
        <v>338.13776780261344</v>
      </c>
    </row>
    <row r="95" spans="1:6">
      <c r="A95" s="686">
        <f>A94</f>
        <v>2023</v>
      </c>
      <c r="B95" s="687" t="s">
        <v>108</v>
      </c>
      <c r="C95" s="926">
        <f>SUM(C88:C94)</f>
        <v>423233474</v>
      </c>
      <c r="D95" s="705">
        <f t="shared" si="11"/>
        <v>44.967362080955901</v>
      </c>
      <c r="E95" s="705">
        <f t="shared" si="12"/>
        <v>338.50033384477501</v>
      </c>
      <c r="F95" s="706">
        <f t="shared" si="16"/>
        <v>383.46769592573094</v>
      </c>
    </row>
  </sheetData>
  <mergeCells count="1">
    <mergeCell ref="A3:G4"/>
  </mergeCells>
  <pageMargins left="0.7" right="0.7" top="0.75" bottom="0.75" header="0.3" footer="0.3"/>
  <pageSetup orientation="portrait" r:id="rId1"/>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Sheet48">
    <tabColor theme="0" tint="-0.249977111117893"/>
  </sheetPr>
  <dimension ref="A1:S42"/>
  <sheetViews>
    <sheetView zoomScale="75" zoomScaleNormal="75" zoomScalePageLayoutView="75" workbookViewId="0"/>
  </sheetViews>
  <sheetFormatPr defaultColWidth="8.7265625" defaultRowHeight="12.5"/>
  <cols>
    <col min="1" max="1" width="33.1796875" style="3" customWidth="1"/>
    <col min="2" max="2" width="9.453125" style="3" customWidth="1"/>
    <col min="3" max="4" width="8.26953125" style="3" customWidth="1"/>
    <col min="5" max="17" width="8.7265625" style="3"/>
    <col min="18" max="18" width="27.453125" style="3" customWidth="1"/>
    <col min="19" max="16384" width="8.7265625" style="3"/>
  </cols>
  <sheetData>
    <row r="1" spans="1:19" ht="14.5">
      <c r="A1" s="4" t="s">
        <v>72</v>
      </c>
      <c r="I1" s="59"/>
    </row>
    <row r="2" spans="1:19" ht="14.5">
      <c r="A2" s="4"/>
      <c r="Q2"/>
      <c r="R2"/>
      <c r="S2"/>
    </row>
    <row r="3" spans="1:19" ht="14.5">
      <c r="A3" s="4"/>
      <c r="Q3"/>
      <c r="R3"/>
      <c r="S3"/>
    </row>
    <row r="4" spans="1:19" ht="14.5">
      <c r="A4" s="4"/>
      <c r="Q4"/>
      <c r="R4"/>
      <c r="S4"/>
    </row>
    <row r="5" spans="1:19" ht="14.5">
      <c r="A5" s="4"/>
      <c r="Q5"/>
      <c r="R5"/>
      <c r="S5"/>
    </row>
    <row r="6" spans="1:19" ht="14.5">
      <c r="A6" s="4"/>
      <c r="Q6"/>
      <c r="R6"/>
      <c r="S6"/>
    </row>
    <row r="7" spans="1:19" ht="14.5">
      <c r="A7" s="4"/>
      <c r="Q7"/>
      <c r="R7"/>
      <c r="S7"/>
    </row>
    <row r="8" spans="1:19" ht="14.5">
      <c r="A8" s="4"/>
      <c r="Q8"/>
      <c r="R8"/>
      <c r="S8"/>
    </row>
    <row r="9" spans="1:19" ht="14.5">
      <c r="A9" s="4"/>
    </row>
    <row r="10" spans="1:19" ht="14.5">
      <c r="A10" s="4"/>
    </row>
    <row r="11" spans="1:19" ht="14.5">
      <c r="A11" s="4"/>
    </row>
    <row r="12" spans="1:19" ht="14.5">
      <c r="A12" s="4"/>
    </row>
    <row r="13" spans="1:19" ht="14.5">
      <c r="A13" s="4"/>
    </row>
    <row r="14" spans="1:19" ht="14.5">
      <c r="A14" s="4"/>
    </row>
    <row r="15" spans="1:19" ht="14.5">
      <c r="A15" s="4"/>
    </row>
    <row r="16" spans="1:19" ht="14.5">
      <c r="A16" s="4"/>
    </row>
    <row r="17" spans="1:9" ht="14.5">
      <c r="A17" s="4"/>
    </row>
    <row r="18" spans="1:9" ht="14.5">
      <c r="A18" s="4"/>
    </row>
    <row r="19" spans="1:9" ht="14.5">
      <c r="A19" s="4"/>
    </row>
    <row r="20" spans="1:9" ht="14.5">
      <c r="A20" s="4"/>
    </row>
    <row r="21" spans="1:9" ht="13">
      <c r="A21" s="72" t="s">
        <v>695</v>
      </c>
      <c r="I21" s="72"/>
    </row>
    <row r="23" spans="1:9">
      <c r="A23" s="14"/>
      <c r="B23" s="9" t="s">
        <v>57</v>
      </c>
      <c r="C23" s="9" t="s">
        <v>55</v>
      </c>
      <c r="D23" s="10" t="s">
        <v>56</v>
      </c>
    </row>
    <row r="24" spans="1:9" ht="13">
      <c r="A24" s="729">
        <v>2009</v>
      </c>
      <c r="B24" s="730">
        <v>957.5</v>
      </c>
      <c r="C24" s="730">
        <v>659.7</v>
      </c>
      <c r="D24" s="731">
        <v>160.1</v>
      </c>
      <c r="F24" s="197"/>
      <c r="G24" s="528"/>
    </row>
    <row r="25" spans="1:9" ht="13">
      <c r="A25" s="11">
        <v>2010</v>
      </c>
      <c r="B25" s="941">
        <v>1461.6</v>
      </c>
      <c r="C25" s="941">
        <v>948.3</v>
      </c>
      <c r="D25" s="110">
        <v>112</v>
      </c>
      <c r="F25" s="197"/>
      <c r="G25" s="528"/>
    </row>
    <row r="26" spans="1:9" ht="13">
      <c r="A26" s="11">
        <v>2011</v>
      </c>
      <c r="B26" s="941">
        <v>951.8</v>
      </c>
      <c r="C26" s="941">
        <v>516.5</v>
      </c>
      <c r="D26" s="110">
        <v>262</v>
      </c>
      <c r="F26" s="197"/>
      <c r="G26" s="528"/>
    </row>
    <row r="27" spans="1:9" ht="13">
      <c r="A27" s="11">
        <v>2012</v>
      </c>
      <c r="B27" s="941">
        <v>1074.8</v>
      </c>
      <c r="C27" s="941">
        <v>1112.3</v>
      </c>
      <c r="D27" s="110">
        <v>187.5</v>
      </c>
      <c r="F27" s="197"/>
      <c r="G27" s="528"/>
    </row>
    <row r="28" spans="1:9" ht="13">
      <c r="A28" s="11">
        <v>2013</v>
      </c>
      <c r="B28" s="941">
        <v>543.29999999999995</v>
      </c>
      <c r="C28" s="941">
        <v>3631.5</v>
      </c>
      <c r="D28" s="110">
        <v>466</v>
      </c>
      <c r="F28" s="197"/>
      <c r="G28" s="528"/>
    </row>
    <row r="29" spans="1:9" ht="13">
      <c r="A29" s="11">
        <v>2014</v>
      </c>
      <c r="B29" s="941">
        <v>1202.5</v>
      </c>
      <c r="C29" s="941">
        <v>1659.8</v>
      </c>
      <c r="D29" s="110">
        <v>70</v>
      </c>
      <c r="F29" s="197"/>
      <c r="G29" s="528"/>
    </row>
    <row r="30" spans="1:9" ht="13">
      <c r="A30" s="11">
        <v>2015</v>
      </c>
      <c r="B30" s="941">
        <v>700.3</v>
      </c>
      <c r="C30" s="941">
        <v>1230.5</v>
      </c>
      <c r="D30" s="110">
        <v>355</v>
      </c>
      <c r="F30" s="197"/>
      <c r="G30" s="528"/>
    </row>
    <row r="31" spans="1:9" ht="13">
      <c r="A31" s="11">
        <v>2016</v>
      </c>
      <c r="B31" s="941">
        <v>830.8</v>
      </c>
      <c r="C31" s="941">
        <v>965.9</v>
      </c>
      <c r="D31" s="110">
        <v>85</v>
      </c>
      <c r="F31" s="197"/>
      <c r="G31" s="528"/>
    </row>
    <row r="32" spans="1:9" ht="13">
      <c r="A32" s="11">
        <v>2017</v>
      </c>
      <c r="B32" s="941">
        <v>329.3</v>
      </c>
      <c r="C32" s="941">
        <v>363.1</v>
      </c>
      <c r="D32" s="110">
        <v>0</v>
      </c>
      <c r="F32" s="197"/>
      <c r="G32" s="528"/>
    </row>
    <row r="33" spans="1:7" ht="13">
      <c r="A33" s="45">
        <v>2018</v>
      </c>
      <c r="B33" s="941">
        <v>392.3</v>
      </c>
      <c r="C33" s="941">
        <v>819.3</v>
      </c>
      <c r="D33" s="110">
        <v>69.400000000000006</v>
      </c>
      <c r="E33" s="44"/>
      <c r="F33" s="197"/>
      <c r="G33" s="528"/>
    </row>
    <row r="34" spans="1:7" ht="13">
      <c r="A34" s="45">
        <v>2019</v>
      </c>
      <c r="B34" s="941">
        <v>303.39999999999998</v>
      </c>
      <c r="C34" s="941">
        <v>604.5</v>
      </c>
      <c r="D34" s="110">
        <v>7.7</v>
      </c>
      <c r="E34" s="44"/>
      <c r="F34" s="197"/>
      <c r="G34" s="528"/>
    </row>
    <row r="35" spans="1:7" ht="13">
      <c r="A35" s="45">
        <v>2020</v>
      </c>
      <c r="B35" s="941">
        <v>229.1</v>
      </c>
      <c r="C35" s="941">
        <v>652.79999999999995</v>
      </c>
      <c r="D35" s="110">
        <v>251.4</v>
      </c>
      <c r="E35" s="44"/>
      <c r="F35" s="197"/>
      <c r="G35" s="528"/>
    </row>
    <row r="36" spans="1:7" ht="13">
      <c r="A36" s="45">
        <v>2021</v>
      </c>
      <c r="B36" s="941">
        <v>801</v>
      </c>
      <c r="C36" s="941">
        <v>566.6</v>
      </c>
      <c r="D36" s="110">
        <v>0</v>
      </c>
      <c r="E36" s="44"/>
      <c r="F36" s="197"/>
      <c r="G36" s="528"/>
    </row>
    <row r="37" spans="1:7" ht="13">
      <c r="A37" s="12">
        <v>2022</v>
      </c>
      <c r="B37" s="732">
        <v>476.6</v>
      </c>
      <c r="C37" s="732">
        <v>197.7</v>
      </c>
      <c r="D37" s="733">
        <v>0.3</v>
      </c>
      <c r="E37" s="44"/>
      <c r="F37" s="197"/>
      <c r="G37" s="528"/>
    </row>
    <row r="38" spans="1:7" ht="13">
      <c r="A38" s="12">
        <v>2023</v>
      </c>
      <c r="B38" s="732">
        <v>196.4</v>
      </c>
      <c r="C38" s="732">
        <v>55.5</v>
      </c>
      <c r="D38" s="733">
        <v>0</v>
      </c>
      <c r="E38" s="44"/>
      <c r="F38" s="197"/>
      <c r="G38" s="528"/>
    </row>
    <row r="39" spans="1:7" ht="27.65" customHeight="1">
      <c r="A39" s="46" t="s">
        <v>863</v>
      </c>
      <c r="B39" s="736">
        <v>402.6</v>
      </c>
      <c r="C39" s="736">
        <v>514</v>
      </c>
      <c r="D39" s="737">
        <v>1249</v>
      </c>
      <c r="E39" s="44"/>
      <c r="F39" s="528"/>
    </row>
    <row r="42" spans="1:7">
      <c r="D42" s="528"/>
    </row>
  </sheetData>
  <pageMargins left="0.75" right="0.75" top="1" bottom="1" header="0.5" footer="0.5"/>
  <pageSetup orientation="portrait"/>
  <headerFooter alignWithMargins="0"/>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Sheet47">
    <tabColor theme="4"/>
  </sheetPr>
  <dimension ref="A1:W65"/>
  <sheetViews>
    <sheetView zoomScale="75" zoomScaleNormal="75" zoomScalePageLayoutView="75" workbookViewId="0">
      <selection activeCell="M56" sqref="M56"/>
    </sheetView>
  </sheetViews>
  <sheetFormatPr defaultColWidth="8.7265625" defaultRowHeight="12.5"/>
  <cols>
    <col min="1" max="1" width="7.26953125" style="3" customWidth="1"/>
    <col min="2" max="7" width="12.1796875" style="5" customWidth="1"/>
    <col min="8" max="20" width="12.453125" style="3" customWidth="1"/>
    <col min="21" max="21" width="11.1796875" style="3" customWidth="1"/>
    <col min="22" max="16384" width="8.7265625" style="3"/>
  </cols>
  <sheetData>
    <row r="1" spans="1:1" ht="14.5">
      <c r="A1" s="4" t="s">
        <v>490</v>
      </c>
    </row>
    <row r="2" spans="1:1" ht="14.5">
      <c r="A2" s="4"/>
    </row>
    <row r="3" spans="1:1" ht="14.5">
      <c r="A3" s="4"/>
    </row>
    <row r="4" spans="1:1" ht="14.5">
      <c r="A4" s="4"/>
    </row>
    <row r="5" spans="1:1" ht="14.5">
      <c r="A5" s="4"/>
    </row>
    <row r="6" spans="1:1" ht="14.5">
      <c r="A6" s="4"/>
    </row>
    <row r="7" spans="1:1" ht="14.5">
      <c r="A7" s="4"/>
    </row>
    <row r="8" spans="1:1" ht="14.5">
      <c r="A8" s="4"/>
    </row>
    <row r="9" spans="1:1" ht="14.5">
      <c r="A9" s="4"/>
    </row>
    <row r="10" spans="1:1" ht="14.5">
      <c r="A10" s="4"/>
    </row>
    <row r="11" spans="1:1" ht="14.5">
      <c r="A11" s="4"/>
    </row>
    <row r="12" spans="1:1" ht="14.5">
      <c r="A12" s="4"/>
    </row>
    <row r="13" spans="1:1" ht="14.5">
      <c r="A13" s="4"/>
    </row>
    <row r="14" spans="1:1" ht="14.5">
      <c r="A14" s="4"/>
    </row>
    <row r="15" spans="1:1" ht="14.5">
      <c r="A15" s="4"/>
    </row>
    <row r="16" spans="1:1" ht="14.5">
      <c r="A16" s="4"/>
    </row>
    <row r="17" spans="1:23" ht="14.5">
      <c r="A17" s="4"/>
    </row>
    <row r="18" spans="1:23" ht="14.5">
      <c r="A18" s="4"/>
    </row>
    <row r="19" spans="1:23" ht="14.5">
      <c r="A19" s="4"/>
    </row>
    <row r="20" spans="1:23" ht="14.5">
      <c r="A20" s="4"/>
    </row>
    <row r="21" spans="1:23" ht="13">
      <c r="A21" s="72" t="s">
        <v>624</v>
      </c>
    </row>
    <row r="22" spans="1:23" ht="15" thickBot="1">
      <c r="A22" s="4"/>
    </row>
    <row r="23" spans="1:23">
      <c r="A23" s="34"/>
      <c r="B23" s="1323" t="s">
        <v>34</v>
      </c>
      <c r="C23" s="1324"/>
      <c r="D23" s="1334"/>
      <c r="E23" s="1323" t="s">
        <v>35</v>
      </c>
      <c r="F23" s="1324"/>
      <c r="G23" s="1334"/>
      <c r="H23" s="1323"/>
      <c r="I23" s="1324"/>
      <c r="J23" s="1325"/>
      <c r="K23" s="1333"/>
      <c r="L23" s="1324"/>
      <c r="M23" s="1325"/>
      <c r="N23" s="1333"/>
      <c r="O23" s="1324"/>
      <c r="P23" s="1325"/>
      <c r="Q23" s="1206"/>
      <c r="R23" s="1333"/>
      <c r="S23" s="1324"/>
      <c r="T23" s="1334"/>
    </row>
    <row r="24" spans="1:23">
      <c r="A24" s="28"/>
      <c r="B24" s="1328" t="s">
        <v>13</v>
      </c>
      <c r="C24" s="1329"/>
      <c r="D24" s="1337"/>
      <c r="E24" s="1328" t="s">
        <v>36</v>
      </c>
      <c r="F24" s="1329"/>
      <c r="G24" s="1337"/>
      <c r="H24" s="1326" t="s">
        <v>1006</v>
      </c>
      <c r="I24" s="1285"/>
      <c r="J24" s="1327"/>
      <c r="K24" s="1284" t="s">
        <v>1007</v>
      </c>
      <c r="L24" s="1285"/>
      <c r="M24" s="1327"/>
      <c r="N24" s="1284" t="s">
        <v>1008</v>
      </c>
      <c r="O24" s="1285"/>
      <c r="P24" s="1327"/>
      <c r="Q24" s="5" t="s">
        <v>1009</v>
      </c>
      <c r="R24" s="1284" t="s">
        <v>1010</v>
      </c>
      <c r="S24" s="1285"/>
      <c r="T24" s="1335"/>
      <c r="U24" s="5"/>
      <c r="V24" s="5"/>
      <c r="W24" s="5"/>
    </row>
    <row r="25" spans="1:23">
      <c r="A25" s="28"/>
      <c r="B25" s="1326" t="s">
        <v>37</v>
      </c>
      <c r="C25" s="1285"/>
      <c r="D25" s="1335"/>
      <c r="E25" s="1326" t="s">
        <v>0</v>
      </c>
      <c r="F25" s="1285"/>
      <c r="G25" s="1335"/>
      <c r="H25" s="1328" t="s">
        <v>44</v>
      </c>
      <c r="I25" s="1329"/>
      <c r="J25" s="1330"/>
      <c r="K25" s="1336" t="s">
        <v>44</v>
      </c>
      <c r="L25" s="1329"/>
      <c r="M25" s="1330"/>
      <c r="N25" s="1336" t="s">
        <v>44</v>
      </c>
      <c r="O25" s="1329"/>
      <c r="P25" s="1330"/>
      <c r="Q25" s="1190" t="s">
        <v>44</v>
      </c>
      <c r="R25" s="1336" t="s">
        <v>44</v>
      </c>
      <c r="S25" s="1329"/>
      <c r="T25" s="1337"/>
      <c r="U25" s="1190"/>
      <c r="V25" s="1190"/>
      <c r="W25" s="1190"/>
    </row>
    <row r="26" spans="1:23">
      <c r="A26" s="30"/>
      <c r="B26" s="1331" t="s">
        <v>14</v>
      </c>
      <c r="C26" s="1287"/>
      <c r="D26" s="1338"/>
      <c r="E26" s="1331" t="s">
        <v>14</v>
      </c>
      <c r="F26" s="1287"/>
      <c r="G26" s="1338"/>
      <c r="H26" s="1331" t="s">
        <v>14</v>
      </c>
      <c r="I26" s="1287"/>
      <c r="J26" s="1332"/>
      <c r="K26" s="1286" t="s">
        <v>14</v>
      </c>
      <c r="L26" s="1287"/>
      <c r="M26" s="1332"/>
      <c r="N26" s="1286" t="s">
        <v>14</v>
      </c>
      <c r="O26" s="1287"/>
      <c r="P26" s="1332"/>
      <c r="Q26" s="31" t="s">
        <v>14</v>
      </c>
      <c r="R26" s="1284" t="s">
        <v>14</v>
      </c>
      <c r="S26" s="1285"/>
      <c r="T26" s="1335"/>
      <c r="U26" s="5"/>
      <c r="V26" s="5"/>
      <c r="W26" s="5"/>
    </row>
    <row r="27" spans="1:23">
      <c r="A27" s="42"/>
      <c r="B27" s="1191" t="s">
        <v>1004</v>
      </c>
      <c r="C27" s="198" t="s">
        <v>1003</v>
      </c>
      <c r="D27" s="1192" t="s">
        <v>1002</v>
      </c>
      <c r="E27" s="1191" t="s">
        <v>94</v>
      </c>
      <c r="F27" s="198" t="s">
        <v>1003</v>
      </c>
      <c r="G27" s="1192" t="s">
        <v>1005</v>
      </c>
      <c r="H27" s="1191" t="s">
        <v>1004</v>
      </c>
      <c r="I27" s="198" t="s">
        <v>1003</v>
      </c>
      <c r="J27" s="198" t="s">
        <v>1002</v>
      </c>
      <c r="K27" s="505" t="s">
        <v>1004</v>
      </c>
      <c r="L27" s="198" t="s">
        <v>1003</v>
      </c>
      <c r="M27" s="10" t="s">
        <v>1002</v>
      </c>
      <c r="N27" s="198" t="s">
        <v>1004</v>
      </c>
      <c r="O27" s="14" t="s">
        <v>1003</v>
      </c>
      <c r="P27" s="198" t="s">
        <v>1002</v>
      </c>
      <c r="Q27" s="10" t="s">
        <v>1004</v>
      </c>
      <c r="R27" s="14" t="s">
        <v>1004</v>
      </c>
      <c r="S27" s="198" t="s">
        <v>1003</v>
      </c>
      <c r="T27" s="1207" t="s">
        <v>1002</v>
      </c>
      <c r="U27" s="5"/>
      <c r="V27" s="5"/>
      <c r="W27" s="5"/>
    </row>
    <row r="28" spans="1:23">
      <c r="A28" s="116">
        <v>1998</v>
      </c>
      <c r="B28" s="1193">
        <v>0.14232</v>
      </c>
      <c r="C28" s="126">
        <f>B28-D28</f>
        <v>0.14232</v>
      </c>
      <c r="D28" s="1194">
        <v>0</v>
      </c>
      <c r="E28" s="1195"/>
      <c r="F28" s="121"/>
      <c r="G28" s="1194"/>
      <c r="H28" s="1208"/>
      <c r="I28" s="107"/>
      <c r="J28" s="1203"/>
      <c r="L28" s="125"/>
      <c r="N28" s="125"/>
      <c r="P28" s="125"/>
      <c r="R28" s="28"/>
      <c r="S28" s="125"/>
      <c r="T28" s="1209"/>
    </row>
    <row r="29" spans="1:23">
      <c r="A29" s="116">
        <v>1999</v>
      </c>
      <c r="B29" s="1193">
        <v>0.89246999999999999</v>
      </c>
      <c r="C29" s="126">
        <f t="shared" ref="C29:C53" si="0">B29-D29</f>
        <v>0.89246999999999999</v>
      </c>
      <c r="D29" s="1194">
        <v>0</v>
      </c>
      <c r="E29" s="1195"/>
      <c r="F29" s="121"/>
      <c r="G29" s="1194"/>
      <c r="H29" s="1208"/>
      <c r="I29" s="107"/>
      <c r="J29" s="127"/>
      <c r="L29" s="125"/>
      <c r="N29" s="125"/>
      <c r="P29" s="125"/>
      <c r="R29" s="28"/>
      <c r="S29" s="125"/>
      <c r="T29" s="1209"/>
    </row>
    <row r="30" spans="1:23">
      <c r="A30" s="116">
        <v>2000</v>
      </c>
      <c r="B30" s="1193">
        <v>7.0955000000000004E-2</v>
      </c>
      <c r="C30" s="126">
        <f t="shared" si="0"/>
        <v>7.0955000000000004E-2</v>
      </c>
      <c r="D30" s="1194">
        <v>0</v>
      </c>
      <c r="E30" s="1195"/>
      <c r="F30" s="121"/>
      <c r="G30" s="1194"/>
      <c r="H30" s="1208"/>
      <c r="I30" s="107"/>
      <c r="J30" s="127"/>
      <c r="L30" s="125"/>
      <c r="N30" s="125"/>
      <c r="P30" s="125"/>
      <c r="R30" s="28"/>
      <c r="S30" s="125"/>
      <c r="T30" s="1209"/>
    </row>
    <row r="31" spans="1:23">
      <c r="A31" s="116">
        <v>2001</v>
      </c>
      <c r="B31" s="1193">
        <v>1.6919999999999999</v>
      </c>
      <c r="C31" s="126">
        <f t="shared" si="0"/>
        <v>1.6919999999999999</v>
      </c>
      <c r="D31" s="1194">
        <v>0</v>
      </c>
      <c r="E31" s="1195"/>
      <c r="F31" s="121"/>
      <c r="G31" s="1194"/>
      <c r="H31" s="1208"/>
      <c r="I31" s="107"/>
      <c r="J31" s="127"/>
      <c r="L31" s="125"/>
      <c r="N31" s="125"/>
      <c r="P31" s="125"/>
      <c r="R31" s="28"/>
      <c r="S31" s="125"/>
      <c r="T31" s="1209"/>
    </row>
    <row r="32" spans="1:23">
      <c r="A32" s="116">
        <v>2002</v>
      </c>
      <c r="B32" s="1193">
        <v>0.40899999999999997</v>
      </c>
      <c r="C32" s="126">
        <f t="shared" si="0"/>
        <v>0.40899999999999997</v>
      </c>
      <c r="D32" s="1194">
        <v>0</v>
      </c>
      <c r="E32" s="1195"/>
      <c r="F32" s="121"/>
      <c r="G32" s="1194"/>
      <c r="H32" s="1208"/>
      <c r="I32" s="107"/>
      <c r="J32" s="127"/>
      <c r="K32" s="1210"/>
      <c r="L32" s="1204"/>
      <c r="M32" s="1210"/>
      <c r="N32" s="125"/>
      <c r="P32" s="125"/>
      <c r="R32" s="28"/>
      <c r="S32" s="125"/>
      <c r="T32" s="1209"/>
    </row>
    <row r="33" spans="1:20">
      <c r="A33" s="116">
        <v>2003</v>
      </c>
      <c r="B33" s="1193">
        <v>1.665</v>
      </c>
      <c r="C33" s="126">
        <f t="shared" si="0"/>
        <v>1.665</v>
      </c>
      <c r="D33" s="1194">
        <v>0</v>
      </c>
      <c r="E33" s="1195"/>
      <c r="F33" s="121"/>
      <c r="G33" s="1194"/>
      <c r="H33" s="1208"/>
      <c r="I33" s="107"/>
      <c r="J33" s="127"/>
      <c r="K33" s="1210"/>
      <c r="L33" s="1204"/>
      <c r="M33" s="1210"/>
      <c r="N33" s="125"/>
      <c r="P33" s="125"/>
      <c r="R33" s="28"/>
      <c r="S33" s="125"/>
      <c r="T33" s="1209"/>
    </row>
    <row r="34" spans="1:20">
      <c r="A34" s="116">
        <v>2004</v>
      </c>
      <c r="B34" s="1193">
        <v>0.39600000000000002</v>
      </c>
      <c r="C34" s="126">
        <f t="shared" si="0"/>
        <v>0.39600000000000002</v>
      </c>
      <c r="D34" s="1194">
        <v>0</v>
      </c>
      <c r="E34" s="1195"/>
      <c r="F34" s="121"/>
      <c r="G34" s="1194"/>
      <c r="H34" s="1208"/>
      <c r="I34" s="107"/>
      <c r="J34" s="127"/>
      <c r="K34" s="1210"/>
      <c r="L34" s="1204"/>
      <c r="M34" s="1210"/>
      <c r="N34" s="125"/>
      <c r="P34" s="125"/>
      <c r="R34" s="28"/>
      <c r="S34" s="125"/>
      <c r="T34" s="1209"/>
    </row>
    <row r="35" spans="1:20">
      <c r="A35" s="116">
        <v>2005</v>
      </c>
      <c r="B35" s="1193">
        <v>2.3820000000000001</v>
      </c>
      <c r="C35" s="126">
        <f t="shared" si="0"/>
        <v>2.3820000000000001</v>
      </c>
      <c r="D35" s="1194">
        <v>0</v>
      </c>
      <c r="E35" s="1195"/>
      <c r="F35" s="121"/>
      <c r="G35" s="1194"/>
      <c r="H35" s="1211"/>
      <c r="J35" s="125"/>
      <c r="L35" s="125"/>
      <c r="N35" s="125"/>
      <c r="P35" s="125"/>
      <c r="R35" s="28"/>
      <c r="S35" s="125"/>
      <c r="T35" s="1209"/>
    </row>
    <row r="36" spans="1:20">
      <c r="A36" s="116">
        <v>2006</v>
      </c>
      <c r="B36" s="1193">
        <v>2.4660000000000002</v>
      </c>
      <c r="C36" s="126">
        <f t="shared" si="0"/>
        <v>2.4660000000000002</v>
      </c>
      <c r="D36" s="1194">
        <v>0</v>
      </c>
      <c r="E36" s="1195"/>
      <c r="F36" s="121"/>
      <c r="G36" s="1194"/>
      <c r="H36" s="1211"/>
      <c r="J36" s="125"/>
      <c r="L36" s="125"/>
      <c r="N36" s="125"/>
      <c r="P36" s="125"/>
      <c r="R36" s="28"/>
      <c r="S36" s="125"/>
      <c r="T36" s="1209"/>
    </row>
    <row r="37" spans="1:20">
      <c r="A37" s="116">
        <v>2007</v>
      </c>
      <c r="B37" s="1193">
        <v>5.2530000000000001</v>
      </c>
      <c r="C37" s="126">
        <f t="shared" si="0"/>
        <v>5.2530000000000001</v>
      </c>
      <c r="D37" s="1194">
        <v>0</v>
      </c>
      <c r="E37" s="1195"/>
      <c r="F37" s="121"/>
      <c r="G37" s="1194"/>
      <c r="H37" s="1211"/>
      <c r="J37" s="125"/>
      <c r="L37" s="125"/>
      <c r="N37" s="125"/>
      <c r="P37" s="125"/>
      <c r="R37" s="28"/>
      <c r="S37" s="125"/>
      <c r="T37" s="1209"/>
    </row>
    <row r="38" spans="1:20">
      <c r="A38" s="116">
        <v>2008</v>
      </c>
      <c r="B38" s="1193">
        <v>8.3699999999999992</v>
      </c>
      <c r="C38" s="126">
        <f t="shared" si="0"/>
        <v>8.3699999999999992</v>
      </c>
      <c r="D38" s="1194">
        <v>0</v>
      </c>
      <c r="E38" s="1195"/>
      <c r="F38" s="121"/>
      <c r="G38" s="1194"/>
      <c r="H38" s="1211"/>
      <c r="J38" s="125"/>
      <c r="L38" s="125"/>
      <c r="N38" s="125"/>
      <c r="P38" s="125"/>
      <c r="R38" s="28"/>
      <c r="S38" s="125"/>
      <c r="T38" s="1209"/>
    </row>
    <row r="39" spans="1:20">
      <c r="A39" s="116">
        <v>2009</v>
      </c>
      <c r="B39" s="1193">
        <v>9.9969999999999999</v>
      </c>
      <c r="C39" s="126">
        <f t="shared" si="0"/>
        <v>9.9969999999999999</v>
      </c>
      <c r="D39" s="1194">
        <v>0</v>
      </c>
      <c r="E39" s="1195"/>
      <c r="F39" s="121"/>
      <c r="G39" s="1194"/>
      <c r="H39" s="1211"/>
      <c r="J39" s="125"/>
      <c r="L39" s="125"/>
      <c r="N39" s="125"/>
      <c r="P39" s="125"/>
      <c r="R39" s="28"/>
      <c r="S39" s="125"/>
      <c r="T39" s="1209"/>
    </row>
    <row r="40" spans="1:20">
      <c r="A40" s="116">
        <v>2010</v>
      </c>
      <c r="B40" s="1193">
        <v>5.218</v>
      </c>
      <c r="C40" s="126">
        <f t="shared" si="0"/>
        <v>5.218</v>
      </c>
      <c r="D40" s="1194">
        <v>0</v>
      </c>
      <c r="E40" s="1195"/>
      <c r="F40" s="121"/>
      <c r="G40" s="1194"/>
      <c r="H40" s="1211"/>
      <c r="J40" s="125"/>
      <c r="L40" s="125"/>
      <c r="N40" s="125"/>
      <c r="P40" s="125"/>
      <c r="R40" s="28"/>
      <c r="S40" s="125"/>
      <c r="T40" s="1209"/>
    </row>
    <row r="41" spans="1:20">
      <c r="A41" s="116">
        <v>2011</v>
      </c>
      <c r="B41" s="1193">
        <v>6.6040000000000001</v>
      </c>
      <c r="C41" s="126">
        <f t="shared" si="0"/>
        <v>6.6040000000000001</v>
      </c>
      <c r="D41" s="1194">
        <v>0</v>
      </c>
      <c r="E41" s="1195"/>
      <c r="F41" s="121"/>
      <c r="G41" s="1194"/>
      <c r="H41" s="1211"/>
      <c r="J41" s="125"/>
      <c r="L41" s="125"/>
      <c r="N41" s="125"/>
      <c r="P41" s="125"/>
      <c r="R41" s="28"/>
      <c r="S41" s="125"/>
      <c r="T41" s="1209"/>
    </row>
    <row r="42" spans="1:20">
      <c r="A42" s="116">
        <v>2012</v>
      </c>
      <c r="B42" s="1193">
        <v>13.34</v>
      </c>
      <c r="C42" s="126">
        <f t="shared" si="0"/>
        <v>13.34</v>
      </c>
      <c r="D42" s="1194">
        <v>0</v>
      </c>
      <c r="E42" s="1195"/>
      <c r="F42" s="121"/>
      <c r="G42" s="1194"/>
      <c r="H42" s="1211"/>
      <c r="J42" s="125"/>
      <c r="L42" s="125"/>
      <c r="N42" s="125"/>
      <c r="P42" s="125"/>
      <c r="R42" s="28"/>
      <c r="S42" s="125"/>
      <c r="T42" s="1209"/>
    </row>
    <row r="43" spans="1:20">
      <c r="A43" s="116">
        <v>2013</v>
      </c>
      <c r="B43" s="1193">
        <v>1.087</v>
      </c>
      <c r="C43" s="126">
        <f t="shared" si="0"/>
        <v>1.087</v>
      </c>
      <c r="D43" s="1194">
        <v>0</v>
      </c>
      <c r="E43" s="1195"/>
      <c r="F43" s="121"/>
      <c r="G43" s="1194"/>
      <c r="H43" s="1211"/>
      <c r="J43" s="125"/>
      <c r="L43" s="125"/>
      <c r="N43" s="125"/>
      <c r="P43" s="125"/>
      <c r="R43" s="28"/>
      <c r="S43" s="125"/>
      <c r="T43" s="1209"/>
    </row>
    <row r="44" spans="1:20">
      <c r="A44" s="116">
        <v>2014</v>
      </c>
      <c r="B44" s="1193">
        <v>4.8570000000000002</v>
      </c>
      <c r="C44" s="126">
        <f t="shared" si="0"/>
        <v>4.8570000000000002</v>
      </c>
      <c r="D44" s="1194">
        <v>0</v>
      </c>
      <c r="E44" s="1195"/>
      <c r="F44" s="121"/>
      <c r="G44" s="1194"/>
      <c r="H44" s="1211"/>
      <c r="J44" s="125"/>
      <c r="L44" s="125"/>
      <c r="N44" s="125"/>
      <c r="P44" s="125"/>
      <c r="R44" s="28"/>
      <c r="S44" s="125"/>
      <c r="T44" s="1209"/>
    </row>
    <row r="45" spans="1:20">
      <c r="A45" s="116">
        <v>2015</v>
      </c>
      <c r="B45" s="1193">
        <v>8.5990000000000002</v>
      </c>
      <c r="C45" s="126">
        <f t="shared" si="0"/>
        <v>8.5990000000000002</v>
      </c>
      <c r="D45" s="1194">
        <v>0</v>
      </c>
      <c r="E45" s="1195"/>
      <c r="F45" s="121"/>
      <c r="G45" s="1194"/>
      <c r="H45" s="1193"/>
      <c r="I45" s="29"/>
      <c r="J45" s="126"/>
      <c r="K45" s="29"/>
      <c r="L45" s="126"/>
      <c r="M45" s="29"/>
      <c r="N45" s="126"/>
      <c r="O45" s="29"/>
      <c r="P45" s="126"/>
      <c r="R45" s="28"/>
      <c r="S45" s="125"/>
      <c r="T45" s="1209"/>
    </row>
    <row r="46" spans="1:20">
      <c r="A46" s="116">
        <v>2016</v>
      </c>
      <c r="B46" s="1193">
        <v>8.2329999999999988</v>
      </c>
      <c r="C46" s="126">
        <f t="shared" si="0"/>
        <v>8.2029999999999994</v>
      </c>
      <c r="D46" s="1194">
        <v>0.03</v>
      </c>
      <c r="E46" s="1195"/>
      <c r="F46" s="121"/>
      <c r="G46" s="1194"/>
      <c r="H46" s="1193"/>
      <c r="I46" s="29"/>
      <c r="J46" s="126"/>
      <c r="K46" s="29"/>
      <c r="L46" s="126"/>
      <c r="M46" s="29"/>
      <c r="N46" s="126"/>
      <c r="O46" s="29"/>
      <c r="P46" s="126"/>
      <c r="R46" s="28"/>
      <c r="S46" s="125"/>
      <c r="T46" s="1209"/>
    </row>
    <row r="47" spans="1:20">
      <c r="A47" s="116">
        <v>2017</v>
      </c>
      <c r="B47" s="1193">
        <v>7.0170000000000003</v>
      </c>
      <c r="C47" s="126">
        <f t="shared" si="0"/>
        <v>7.0170000000000003</v>
      </c>
      <c r="D47" s="1194">
        <v>0</v>
      </c>
      <c r="E47" s="1195"/>
      <c r="F47" s="121"/>
      <c r="G47" s="1194"/>
      <c r="H47" s="1193"/>
      <c r="I47" s="29"/>
      <c r="J47" s="126"/>
      <c r="K47" s="29"/>
      <c r="L47" s="126"/>
      <c r="M47" s="29"/>
      <c r="N47" s="126"/>
      <c r="O47" s="29"/>
      <c r="P47" s="126"/>
      <c r="R47" s="28"/>
      <c r="S47" s="125"/>
      <c r="T47" s="1209"/>
    </row>
    <row r="48" spans="1:20">
      <c r="A48" s="116">
        <v>2018</v>
      </c>
      <c r="B48" s="1193">
        <v>7.5880000000000001</v>
      </c>
      <c r="C48" s="126">
        <f t="shared" si="0"/>
        <v>7.5880000000000001</v>
      </c>
      <c r="D48" s="1194">
        <v>0</v>
      </c>
      <c r="E48" s="1195"/>
      <c r="F48" s="121"/>
      <c r="G48" s="1194"/>
      <c r="H48" s="1193"/>
      <c r="I48" s="29"/>
      <c r="J48" s="126"/>
      <c r="K48" s="29"/>
      <c r="L48" s="126"/>
      <c r="M48" s="29"/>
      <c r="N48" s="126"/>
      <c r="O48" s="29"/>
      <c r="P48" s="126"/>
      <c r="R48" s="28"/>
      <c r="S48" s="125"/>
      <c r="T48" s="1209"/>
    </row>
    <row r="49" spans="1:20">
      <c r="A49" s="116">
        <v>2019</v>
      </c>
      <c r="B49" s="1193">
        <v>9.1319999999999997</v>
      </c>
      <c r="C49" s="126">
        <f t="shared" si="0"/>
        <v>9.1319999999999997</v>
      </c>
      <c r="D49" s="1194">
        <v>0</v>
      </c>
      <c r="E49" s="1195"/>
      <c r="F49" s="121"/>
      <c r="G49" s="1194"/>
      <c r="H49" s="1193"/>
      <c r="I49" s="29"/>
      <c r="J49" s="126"/>
      <c r="K49" s="29"/>
      <c r="L49" s="126"/>
      <c r="M49" s="29"/>
      <c r="N49" s="126"/>
      <c r="O49" s="29"/>
      <c r="P49" s="126"/>
      <c r="R49" s="28"/>
      <c r="S49" s="125"/>
      <c r="T49" s="1209"/>
    </row>
    <row r="50" spans="1:20">
      <c r="A50" s="116">
        <v>2020</v>
      </c>
      <c r="B50" s="1193">
        <v>17.213000000000001</v>
      </c>
      <c r="C50" s="126">
        <f t="shared" si="0"/>
        <v>17.201000000000001</v>
      </c>
      <c r="D50" s="1194">
        <v>1.2E-2</v>
      </c>
      <c r="E50" s="1195"/>
      <c r="F50" s="126"/>
      <c r="G50" s="1199"/>
      <c r="H50" s="1193"/>
      <c r="I50" s="29"/>
      <c r="J50" s="126"/>
      <c r="K50" s="29"/>
      <c r="L50" s="126"/>
      <c r="M50" s="29"/>
      <c r="N50" s="126"/>
      <c r="O50" s="29"/>
      <c r="P50" s="126"/>
      <c r="Q50" s="29"/>
      <c r="R50" s="60"/>
      <c r="S50" s="125"/>
      <c r="T50" s="1209"/>
    </row>
    <row r="51" spans="1:20">
      <c r="A51" s="116">
        <v>2021</v>
      </c>
      <c r="B51" s="1193">
        <v>13.413</v>
      </c>
      <c r="C51" s="126">
        <f t="shared" si="0"/>
        <v>13.413</v>
      </c>
      <c r="D51" s="1194">
        <v>0</v>
      </c>
      <c r="E51" s="1195"/>
      <c r="F51" s="126"/>
      <c r="G51" s="1199"/>
      <c r="H51" s="1193"/>
      <c r="I51" s="29"/>
      <c r="J51" s="126"/>
      <c r="K51" s="29"/>
      <c r="L51" s="126"/>
      <c r="M51" s="29"/>
      <c r="N51" s="126"/>
      <c r="O51" s="29"/>
      <c r="P51" s="126"/>
      <c r="Q51" s="29"/>
      <c r="R51" s="60"/>
      <c r="S51" s="125"/>
      <c r="T51" s="1209"/>
    </row>
    <row r="52" spans="1:20">
      <c r="A52" s="116">
        <v>2022</v>
      </c>
      <c r="B52" s="1193">
        <v>8.5110819999999983</v>
      </c>
      <c r="C52" s="126">
        <f t="shared" si="0"/>
        <v>8.5110819999999983</v>
      </c>
      <c r="D52" s="1194">
        <v>0</v>
      </c>
      <c r="E52" s="1195"/>
      <c r="F52" s="126"/>
      <c r="G52" s="1199"/>
      <c r="H52" s="1193"/>
      <c r="I52" s="29"/>
      <c r="J52" s="126"/>
      <c r="K52" s="29"/>
      <c r="L52" s="126"/>
      <c r="M52" s="29"/>
      <c r="N52" s="126"/>
      <c r="O52" s="29"/>
      <c r="P52" s="126"/>
      <c r="Q52" s="29"/>
      <c r="R52" s="60"/>
      <c r="S52" s="125"/>
      <c r="T52" s="1209"/>
    </row>
    <row r="53" spans="1:20">
      <c r="A53" s="116">
        <v>2023</v>
      </c>
      <c r="B53" s="1193">
        <v>6.4740000000000002</v>
      </c>
      <c r="C53" s="126">
        <f t="shared" si="0"/>
        <v>6.4740000000000002</v>
      </c>
      <c r="D53" s="1194">
        <v>0</v>
      </c>
      <c r="E53" s="1195"/>
      <c r="F53" s="126"/>
      <c r="G53" s="1199"/>
      <c r="H53" s="1193"/>
      <c r="I53" s="29"/>
      <c r="J53" s="126"/>
      <c r="K53" s="29"/>
      <c r="L53" s="126"/>
      <c r="M53" s="29"/>
      <c r="N53" s="126"/>
      <c r="O53" s="29"/>
      <c r="P53" s="126"/>
      <c r="Q53" s="29"/>
      <c r="R53" s="60"/>
      <c r="S53" s="125"/>
      <c r="T53" s="1209"/>
    </row>
    <row r="54" spans="1:20">
      <c r="A54" s="116" t="s">
        <v>43</v>
      </c>
      <c r="B54" s="1195"/>
      <c r="C54" s="121"/>
      <c r="D54" s="1194"/>
      <c r="E54" s="1193">
        <f>AVERAGE(H54,K54,N54,Q54,R54)</f>
        <v>8.3936000000000011</v>
      </c>
      <c r="F54" s="126">
        <f>E54-G54</f>
        <v>7.5246000000000013</v>
      </c>
      <c r="G54" s="1199">
        <f>AVERAGE(J54,M54,P54,T54)</f>
        <v>0.86899999999999999</v>
      </c>
      <c r="H54" s="1193">
        <v>8.1300000000000008</v>
      </c>
      <c r="I54" s="29">
        <f>H54-J54</f>
        <v>7.1920000000000011</v>
      </c>
      <c r="J54" s="126">
        <v>0.93799999999999994</v>
      </c>
      <c r="K54" s="29">
        <v>7.7</v>
      </c>
      <c r="L54" s="126">
        <f>K54-M54</f>
        <v>7</v>
      </c>
      <c r="M54" s="29">
        <v>0.7</v>
      </c>
      <c r="N54" s="126">
        <v>9.9</v>
      </c>
      <c r="O54" s="29">
        <f>N54-P54</f>
        <v>9</v>
      </c>
      <c r="P54" s="126">
        <v>0.9</v>
      </c>
      <c r="Q54" s="29">
        <v>7.3</v>
      </c>
      <c r="R54" s="60">
        <v>8.9380000000000006</v>
      </c>
      <c r="S54" s="126">
        <f>R54-T54</f>
        <v>8</v>
      </c>
      <c r="T54" s="1212">
        <v>0.93799999999999994</v>
      </c>
    </row>
    <row r="55" spans="1:20">
      <c r="A55" s="116" t="s">
        <v>186</v>
      </c>
      <c r="B55" s="1195"/>
      <c r="C55" s="121"/>
      <c r="D55" s="1194"/>
      <c r="E55" s="1193">
        <f t="shared" ref="E55:E58" si="1">AVERAGE(H55,K55,N55,Q55,R55)</f>
        <v>10.461000000000002</v>
      </c>
      <c r="F55" s="126">
        <f t="shared" ref="F55:F58" si="2">E55-G55</f>
        <v>9.8147500000000019</v>
      </c>
      <c r="G55" s="1199">
        <f t="shared" ref="G55:G58" si="3">AVERAGE(J55,M55,P55,T55)</f>
        <v>0.64624999999999999</v>
      </c>
      <c r="H55" s="1193">
        <v>8.6199999999999992</v>
      </c>
      <c r="I55" s="29">
        <f>H55-J55</f>
        <v>8.6199999999999992</v>
      </c>
      <c r="J55" s="126">
        <v>0</v>
      </c>
      <c r="K55" s="29">
        <v>12.7</v>
      </c>
      <c r="L55" s="126">
        <f t="shared" ref="L55:L58" si="4">K55-M55</f>
        <v>11.7</v>
      </c>
      <c r="M55" s="29">
        <v>1</v>
      </c>
      <c r="N55" s="126">
        <v>12.3</v>
      </c>
      <c r="O55" s="29">
        <f t="shared" ref="O55:O58" si="5">N55-P55</f>
        <v>12.3</v>
      </c>
      <c r="P55" s="126">
        <v>0</v>
      </c>
      <c r="Q55" s="29">
        <v>5.0999999999999996</v>
      </c>
      <c r="R55" s="60">
        <v>13.585000000000001</v>
      </c>
      <c r="S55" s="126">
        <f t="shared" ref="S55:S58" si="6">R55-T55</f>
        <v>12</v>
      </c>
      <c r="T55" s="1212">
        <v>1.585</v>
      </c>
    </row>
    <row r="56" spans="1:20">
      <c r="A56" s="116" t="s">
        <v>635</v>
      </c>
      <c r="B56" s="1195"/>
      <c r="C56" s="121"/>
      <c r="D56" s="1194"/>
      <c r="E56" s="1193">
        <f t="shared" si="1"/>
        <v>15.1975</v>
      </c>
      <c r="F56" s="126">
        <f t="shared" si="2"/>
        <v>13.112500000000001</v>
      </c>
      <c r="G56" s="1199">
        <f t="shared" si="3"/>
        <v>2.085</v>
      </c>
      <c r="H56" s="1193">
        <v>15.16</v>
      </c>
      <c r="I56" s="29">
        <f>H56-J56</f>
        <v>11.75</v>
      </c>
      <c r="J56" s="126">
        <v>3.41</v>
      </c>
      <c r="K56" s="29">
        <v>14</v>
      </c>
      <c r="L56" s="126">
        <f t="shared" si="4"/>
        <v>12.7</v>
      </c>
      <c r="M56" s="29">
        <v>1.3</v>
      </c>
      <c r="N56" s="126">
        <v>15.2</v>
      </c>
      <c r="O56" s="29">
        <f t="shared" si="5"/>
        <v>14</v>
      </c>
      <c r="P56" s="126">
        <v>1.2</v>
      </c>
      <c r="Q56" s="29"/>
      <c r="R56" s="60">
        <v>16.43</v>
      </c>
      <c r="S56" s="126">
        <f t="shared" si="6"/>
        <v>14</v>
      </c>
      <c r="T56" s="1212">
        <v>2.4300000000000002</v>
      </c>
    </row>
    <row r="57" spans="1:20">
      <c r="A57" s="116" t="s">
        <v>694</v>
      </c>
      <c r="B57" s="1195"/>
      <c r="C57" s="121"/>
      <c r="D57" s="1194"/>
      <c r="E57" s="1193">
        <f t="shared" si="1"/>
        <v>17.575000000000003</v>
      </c>
      <c r="F57" s="126">
        <f t="shared" si="2"/>
        <v>15.388500000000004</v>
      </c>
      <c r="G57" s="1199">
        <f t="shared" si="3"/>
        <v>2.1864999999999997</v>
      </c>
      <c r="H57" s="1193">
        <v>16.55</v>
      </c>
      <c r="I57" s="29">
        <f>H57-J57</f>
        <v>14.854000000000001</v>
      </c>
      <c r="J57" s="126">
        <v>1.696</v>
      </c>
      <c r="K57" s="29">
        <v>17.100000000000001</v>
      </c>
      <c r="L57" s="126">
        <f t="shared" si="4"/>
        <v>14.700000000000001</v>
      </c>
      <c r="M57" s="29">
        <v>2.4</v>
      </c>
      <c r="N57" s="126">
        <v>19.100000000000001</v>
      </c>
      <c r="O57" s="29">
        <f t="shared" si="5"/>
        <v>17</v>
      </c>
      <c r="P57" s="126">
        <v>2.1</v>
      </c>
      <c r="Q57" s="29"/>
      <c r="R57" s="60">
        <v>17.55</v>
      </c>
      <c r="S57" s="126">
        <f t="shared" si="6"/>
        <v>15</v>
      </c>
      <c r="T57" s="1212">
        <v>2.5499999999999998</v>
      </c>
    </row>
    <row r="58" spans="1:20" ht="13" thickBot="1">
      <c r="A58" s="117" t="s">
        <v>760</v>
      </c>
      <c r="B58" s="1196"/>
      <c r="C58" s="1197"/>
      <c r="D58" s="1198"/>
      <c r="E58" s="1205">
        <f t="shared" si="1"/>
        <v>18.649999999999999</v>
      </c>
      <c r="F58" s="1200">
        <f t="shared" si="2"/>
        <v>16.427999999999997</v>
      </c>
      <c r="G58" s="1201">
        <f t="shared" si="3"/>
        <v>2.222</v>
      </c>
      <c r="H58" s="1205">
        <v>14.45</v>
      </c>
      <c r="I58" s="1213">
        <f>H58-J58</f>
        <v>12.611999999999998</v>
      </c>
      <c r="J58" s="1200">
        <v>1.8380000000000001</v>
      </c>
      <c r="K58" s="1213">
        <v>16.600000000000001</v>
      </c>
      <c r="L58" s="1200">
        <f t="shared" si="4"/>
        <v>15.100000000000001</v>
      </c>
      <c r="M58" s="1213">
        <v>1.5</v>
      </c>
      <c r="N58" s="1200">
        <v>24.8</v>
      </c>
      <c r="O58" s="1213">
        <f t="shared" si="5"/>
        <v>22</v>
      </c>
      <c r="P58" s="1200">
        <v>2.8</v>
      </c>
      <c r="Q58" s="1213"/>
      <c r="R58" s="1202">
        <v>18.75</v>
      </c>
      <c r="S58" s="1200">
        <f t="shared" si="6"/>
        <v>16</v>
      </c>
      <c r="T58" s="1214">
        <v>2.75</v>
      </c>
    </row>
    <row r="59" spans="1:20">
      <c r="H59" s="5"/>
      <c r="I59" s="5"/>
      <c r="J59" s="5"/>
      <c r="K59" s="5"/>
      <c r="L59" s="5"/>
      <c r="M59" s="5"/>
      <c r="N59" s="5"/>
      <c r="O59" s="5"/>
      <c r="P59" s="5"/>
      <c r="Q59" s="5"/>
      <c r="R59" s="5"/>
      <c r="S59" s="5"/>
      <c r="T59" s="5"/>
    </row>
    <row r="60" spans="1:20">
      <c r="H60" s="5"/>
      <c r="I60" s="5"/>
      <c r="J60" s="5"/>
      <c r="K60" s="5"/>
      <c r="L60" s="5"/>
      <c r="M60" s="5"/>
      <c r="N60" s="5"/>
      <c r="O60" s="5"/>
      <c r="P60" s="5"/>
      <c r="Q60" s="5"/>
      <c r="R60" s="5"/>
      <c r="S60" s="5"/>
      <c r="T60" s="5"/>
    </row>
    <row r="61" spans="1:20" ht="13">
      <c r="B61" s="1220"/>
      <c r="C61" s="1220"/>
      <c r="D61" s="1220"/>
      <c r="E61" s="1220"/>
      <c r="H61" s="5"/>
      <c r="I61" s="5"/>
      <c r="J61" s="5"/>
      <c r="K61" s="5"/>
      <c r="L61" s="5"/>
      <c r="M61" s="5"/>
      <c r="N61" s="5"/>
      <c r="O61" s="5"/>
      <c r="P61" s="5"/>
    </row>
    <row r="62" spans="1:20">
      <c r="N62" s="5"/>
      <c r="O62" s="5"/>
      <c r="P62" s="5"/>
    </row>
    <row r="65" spans="6:18">
      <c r="F65" s="29"/>
      <c r="H65" s="29"/>
      <c r="I65" s="29"/>
      <c r="J65" s="29"/>
      <c r="K65" s="29"/>
      <c r="L65" s="29"/>
      <c r="M65" s="29"/>
      <c r="N65" s="29"/>
      <c r="O65" s="29"/>
      <c r="P65" s="29"/>
      <c r="Q65" s="29"/>
      <c r="R65" s="29"/>
    </row>
  </sheetData>
  <mergeCells count="24">
    <mergeCell ref="B23:D23"/>
    <mergeCell ref="B24:D24"/>
    <mergeCell ref="B25:D25"/>
    <mergeCell ref="B26:D26"/>
    <mergeCell ref="E23:G23"/>
    <mergeCell ref="E24:G24"/>
    <mergeCell ref="E25:G25"/>
    <mergeCell ref="E26:G26"/>
    <mergeCell ref="H23:J23"/>
    <mergeCell ref="H24:J24"/>
    <mergeCell ref="H25:J25"/>
    <mergeCell ref="H26:J26"/>
    <mergeCell ref="R23:T23"/>
    <mergeCell ref="R24:T24"/>
    <mergeCell ref="R25:T25"/>
    <mergeCell ref="R26:T26"/>
    <mergeCell ref="K24:M24"/>
    <mergeCell ref="K23:M23"/>
    <mergeCell ref="K25:M25"/>
    <mergeCell ref="K26:M26"/>
    <mergeCell ref="N23:P23"/>
    <mergeCell ref="N24:P24"/>
    <mergeCell ref="N25:P25"/>
    <mergeCell ref="N26:P26"/>
  </mergeCells>
  <pageMargins left="0.75" right="0.75" top="1" bottom="1" header="0.5" footer="0.5"/>
  <pageSetup orientation="portrait"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62</vt:i4>
      </vt:variant>
    </vt:vector>
  </HeadingPairs>
  <TitlesOfParts>
    <vt:vector size="62" baseType="lpstr">
      <vt:lpstr>Introduction</vt:lpstr>
      <vt:lpstr>Regional Definitions</vt:lpstr>
      <vt:lpstr>Wind Capacity Growth</vt:lpstr>
      <vt:lpstr>Capacity Additions by Tech.</vt:lpstr>
      <vt:lpstr>Capacity Additions by Region</vt:lpstr>
      <vt:lpstr>International Wind Ranking</vt:lpstr>
      <vt:lpstr>International Wind Shares</vt:lpstr>
      <vt:lpstr>State Wind Deployment</vt:lpstr>
      <vt:lpstr>Wind Shares by Region</vt:lpstr>
      <vt:lpstr>Online Wind Hybrids</vt:lpstr>
      <vt:lpstr>All Hybrid Comparison</vt:lpstr>
      <vt:lpstr>Generator+Storage Hybrids</vt:lpstr>
      <vt:lpstr>All Capacity in Queues</vt:lpstr>
      <vt:lpstr>Capacity in Queues, Time+Region</vt:lpstr>
      <vt:lpstr>Wind Capacity in Queues, Region</vt:lpstr>
      <vt:lpstr>Hybrid Capacity in Queues</vt:lpstr>
      <vt:lpstr>OEM Market Share</vt:lpstr>
      <vt:lpstr>Manufacturing Facilities</vt:lpstr>
      <vt:lpstr>Manufacturing Capability</vt:lpstr>
      <vt:lpstr>OEM Profitability</vt:lpstr>
      <vt:lpstr>Wind Equip Imports over Time</vt:lpstr>
      <vt:lpstr>Wind Equip Imports by Country</vt:lpstr>
      <vt:lpstr>Imports by Country over Time</vt:lpstr>
      <vt:lpstr>Equip Import by Component</vt:lpstr>
      <vt:lpstr>Capacity by Owner</vt:lpstr>
      <vt:lpstr>Capacity by Offtake</vt:lpstr>
      <vt:lpstr>Avg Capacity, Height &amp; Diameter</vt:lpstr>
      <vt:lpstr>Cap, Height &amp; Diameter Trends</vt:lpstr>
      <vt:lpstr>Trends in Specific Power</vt:lpstr>
      <vt:lpstr>Location of Tall Tower &amp; Low SP</vt:lpstr>
      <vt:lpstr>Wind Resource by Year</vt:lpstr>
      <vt:lpstr>Future Total Height Trends</vt:lpstr>
      <vt:lpstr>Partial Repowering Over Time</vt:lpstr>
      <vt:lpstr>Average Retrofit Tech Change</vt:lpstr>
      <vt:lpstr>Capacity Factor in 2023 by COD</vt:lpstr>
      <vt:lpstr>Capacity Factor by State</vt:lpstr>
      <vt:lpstr>Capacity Factor Drivers</vt:lpstr>
      <vt:lpstr>Influence Specific Power </vt:lpstr>
      <vt:lpstr>Curtailment and Penetration</vt:lpstr>
      <vt:lpstr>Inter-Annual Variability</vt:lpstr>
      <vt:lpstr>Performance with Project Age</vt:lpstr>
      <vt:lpstr>Wind Turbine Prices</vt:lpstr>
      <vt:lpstr>CapEx Over Time</vt:lpstr>
      <vt:lpstr>Recent CapEx by Region</vt:lpstr>
      <vt:lpstr>CapEx by Project Capacity</vt:lpstr>
      <vt:lpstr>O&amp;M Over Time</vt:lpstr>
      <vt:lpstr>O&amp;M by Project Age</vt:lpstr>
      <vt:lpstr>Wind PPAs by Plant_Real</vt:lpstr>
      <vt:lpstr>Wind PPAs by Plant_Nominal</vt:lpstr>
      <vt:lpstr>Wind PPA Average</vt:lpstr>
      <vt:lpstr>Level10 Wind PPA Prices</vt:lpstr>
      <vt:lpstr>Wind LCOE Over Time</vt:lpstr>
      <vt:lpstr>Recent LCOE by Region</vt:lpstr>
      <vt:lpstr>REC Prices</vt:lpstr>
      <vt:lpstr>Wind &amp; PV PPAs vs Gas</vt:lpstr>
      <vt:lpstr>Recent Wind PPAs v Gas Forecast</vt:lpstr>
      <vt:lpstr>Market Value and PPAs over Time</vt:lpstr>
      <vt:lpstr>2023 Market Value by Location</vt:lpstr>
      <vt:lpstr>Value Relative to Flat Profile</vt:lpstr>
      <vt:lpstr>Health and Climate Benefits</vt:lpstr>
      <vt:lpstr>Transmission Build</vt:lpstr>
      <vt:lpstr>Wind Capacity Forecasts</vt:lpstr>
    </vt:vector>
  </TitlesOfParts>
  <Company>Berkeley Lab</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MABolinger</dc:creator>
  <cp:lastModifiedBy>ryan wiser</cp:lastModifiedBy>
  <dcterms:created xsi:type="dcterms:W3CDTF">2010-06-30T13:59:00Z</dcterms:created>
  <dcterms:modified xsi:type="dcterms:W3CDTF">2024-12-22T15:13:53Z</dcterms:modified>
</cp:coreProperties>
</file>